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A46E9FE9-2DAE-4376-A045-59FBFE3DE64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301 - Dešťová kanaliza..." sheetId="2" r:id="rId2"/>
    <sheet name="SO 302 - Dešťová kanaliza..." sheetId="3" r:id="rId3"/>
    <sheet name="Seznam figur" sheetId="4" r:id="rId4"/>
    <sheet name="Pokyny pro vyplnění" sheetId="5" r:id="rId5"/>
  </sheets>
  <definedNames>
    <definedName name="_xlnm._FilterDatabase" localSheetId="1" hidden="1">'SO 301 - Dešťová kanaliza...'!$C$85:$K$1158</definedName>
    <definedName name="_xlnm._FilterDatabase" localSheetId="2" hidden="1">'SO 302 - Dešťová kanaliza...'!$C$84:$K$1238</definedName>
    <definedName name="_xlnm.Print_Titles" localSheetId="0">'Rekapitulace stavby'!$52:$52</definedName>
    <definedName name="_xlnm.Print_Titles" localSheetId="3">'Seznam figur'!$9:$9</definedName>
    <definedName name="_xlnm.Print_Titles" localSheetId="1">'SO 301 - Dešťová kanaliza...'!$85:$85</definedName>
    <definedName name="_xlnm.Print_Titles" localSheetId="2">'SO 302 - Dešťová kanaliza...'!$84:$84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3">'Seznam figur'!$C$4:$G$1485</definedName>
    <definedName name="_xlnm.Print_Area" localSheetId="1">'SO 301 - Dešťová kanaliza...'!$C$4:$J$39,'SO 301 - Dešťová kanaliza...'!$C$45:$J$67,'SO 301 - Dešťová kanaliza...'!$C$73:$K$1158</definedName>
    <definedName name="_xlnm.Print_Area" localSheetId="2">'SO 302 - Dešťová kanaliza...'!$C$4:$J$39,'SO 302 - Dešťová kanaliza...'!$C$45:$J$66,'SO 302 - Dešťová kanaliza...'!$C$72:$K$1238</definedName>
  </definedNames>
  <calcPr calcId="191029"/>
</workbook>
</file>

<file path=xl/calcChain.xml><?xml version="1.0" encoding="utf-8"?>
<calcChain xmlns="http://schemas.openxmlformats.org/spreadsheetml/2006/main">
  <c r="D7" i="4" l="1"/>
  <c r="J37" i="3"/>
  <c r="J36" i="3"/>
  <c r="AY56" i="1"/>
  <c r="J35" i="3"/>
  <c r="AX56" i="1"/>
  <c r="BI1236" i="3"/>
  <c r="BH1236" i="3"/>
  <c r="BG1236" i="3"/>
  <c r="BF1236" i="3"/>
  <c r="T1236" i="3"/>
  <c r="T1235" i="3"/>
  <c r="R1236" i="3"/>
  <c r="R1235" i="3"/>
  <c r="P1236" i="3"/>
  <c r="P1235" i="3"/>
  <c r="BI1233" i="3"/>
  <c r="BH1233" i="3"/>
  <c r="BG1233" i="3"/>
  <c r="BF1233" i="3"/>
  <c r="T1233" i="3"/>
  <c r="R1233" i="3"/>
  <c r="P1233" i="3"/>
  <c r="BI1231" i="3"/>
  <c r="BH1231" i="3"/>
  <c r="BG1231" i="3"/>
  <c r="BF1231" i="3"/>
  <c r="T1231" i="3"/>
  <c r="R1231" i="3"/>
  <c r="P1231" i="3"/>
  <c r="BI1219" i="3"/>
  <c r="BH1219" i="3"/>
  <c r="BG1219" i="3"/>
  <c r="BF1219" i="3"/>
  <c r="T1219" i="3"/>
  <c r="R1219" i="3"/>
  <c r="P1219" i="3"/>
  <c r="BI1215" i="3"/>
  <c r="BH1215" i="3"/>
  <c r="BG1215" i="3"/>
  <c r="BF1215" i="3"/>
  <c r="T1215" i="3"/>
  <c r="R1215" i="3"/>
  <c r="P1215" i="3"/>
  <c r="BI1209" i="3"/>
  <c r="BH1209" i="3"/>
  <c r="BG1209" i="3"/>
  <c r="BF1209" i="3"/>
  <c r="T1209" i="3"/>
  <c r="R1209" i="3"/>
  <c r="P1209" i="3"/>
  <c r="BI1194" i="3"/>
  <c r="BH1194" i="3"/>
  <c r="BG1194" i="3"/>
  <c r="BF1194" i="3"/>
  <c r="T1194" i="3"/>
  <c r="R1194" i="3"/>
  <c r="P1194" i="3"/>
  <c r="BI1186" i="3"/>
  <c r="BH1186" i="3"/>
  <c r="BG1186" i="3"/>
  <c r="BF1186" i="3"/>
  <c r="T1186" i="3"/>
  <c r="R1186" i="3"/>
  <c r="P1186" i="3"/>
  <c r="BI1184" i="3"/>
  <c r="BH1184" i="3"/>
  <c r="BG1184" i="3"/>
  <c r="BF1184" i="3"/>
  <c r="T1184" i="3"/>
  <c r="R1184" i="3"/>
  <c r="P1184" i="3"/>
  <c r="BI1180" i="3"/>
  <c r="BH1180" i="3"/>
  <c r="BG1180" i="3"/>
  <c r="BF1180" i="3"/>
  <c r="T1180" i="3"/>
  <c r="R1180" i="3"/>
  <c r="P1180" i="3"/>
  <c r="BI1177" i="3"/>
  <c r="BH1177" i="3"/>
  <c r="BG1177" i="3"/>
  <c r="BF1177" i="3"/>
  <c r="T1177" i="3"/>
  <c r="R1177" i="3"/>
  <c r="P1177" i="3"/>
  <c r="BI1174" i="3"/>
  <c r="BH1174" i="3"/>
  <c r="BG1174" i="3"/>
  <c r="BF1174" i="3"/>
  <c r="T1174" i="3"/>
  <c r="R1174" i="3"/>
  <c r="P1174" i="3"/>
  <c r="BI1170" i="3"/>
  <c r="BH1170" i="3"/>
  <c r="BG1170" i="3"/>
  <c r="BF1170" i="3"/>
  <c r="T1170" i="3"/>
  <c r="R1170" i="3"/>
  <c r="P1170" i="3"/>
  <c r="BI1166" i="3"/>
  <c r="BH1166" i="3"/>
  <c r="BG1166" i="3"/>
  <c r="BF1166" i="3"/>
  <c r="T1166" i="3"/>
  <c r="R1166" i="3"/>
  <c r="P1166" i="3"/>
  <c r="BI1162" i="3"/>
  <c r="BH1162" i="3"/>
  <c r="BG1162" i="3"/>
  <c r="BF1162" i="3"/>
  <c r="T1162" i="3"/>
  <c r="R1162" i="3"/>
  <c r="P1162" i="3"/>
  <c r="BI1158" i="3"/>
  <c r="BH1158" i="3"/>
  <c r="BG1158" i="3"/>
  <c r="BF1158" i="3"/>
  <c r="T1158" i="3"/>
  <c r="R1158" i="3"/>
  <c r="P1158" i="3"/>
  <c r="BI1154" i="3"/>
  <c r="BH1154" i="3"/>
  <c r="BG1154" i="3"/>
  <c r="BF1154" i="3"/>
  <c r="T1154" i="3"/>
  <c r="R1154" i="3"/>
  <c r="P1154" i="3"/>
  <c r="BI1150" i="3"/>
  <c r="BH1150" i="3"/>
  <c r="BG1150" i="3"/>
  <c r="BF1150" i="3"/>
  <c r="T1150" i="3"/>
  <c r="R1150" i="3"/>
  <c r="P1150" i="3"/>
  <c r="BI1146" i="3"/>
  <c r="BH1146" i="3"/>
  <c r="BG1146" i="3"/>
  <c r="BF1146" i="3"/>
  <c r="T1146" i="3"/>
  <c r="R1146" i="3"/>
  <c r="P1146" i="3"/>
  <c r="BI1142" i="3"/>
  <c r="BH1142" i="3"/>
  <c r="BG1142" i="3"/>
  <c r="BF1142" i="3"/>
  <c r="T1142" i="3"/>
  <c r="R1142" i="3"/>
  <c r="P1142" i="3"/>
  <c r="BI1138" i="3"/>
  <c r="BH1138" i="3"/>
  <c r="BG1138" i="3"/>
  <c r="BF1138" i="3"/>
  <c r="T1138" i="3"/>
  <c r="R1138" i="3"/>
  <c r="P1138" i="3"/>
  <c r="BI1134" i="3"/>
  <c r="BH1134" i="3"/>
  <c r="BG1134" i="3"/>
  <c r="BF1134" i="3"/>
  <c r="T1134" i="3"/>
  <c r="R1134" i="3"/>
  <c r="P1134" i="3"/>
  <c r="BI1130" i="3"/>
  <c r="BH1130" i="3"/>
  <c r="BG1130" i="3"/>
  <c r="BF1130" i="3"/>
  <c r="T1130" i="3"/>
  <c r="R1130" i="3"/>
  <c r="P1130" i="3"/>
  <c r="BI1126" i="3"/>
  <c r="BH1126" i="3"/>
  <c r="BG1126" i="3"/>
  <c r="BF1126" i="3"/>
  <c r="T1126" i="3"/>
  <c r="R1126" i="3"/>
  <c r="P1126" i="3"/>
  <c r="BI1122" i="3"/>
  <c r="BH1122" i="3"/>
  <c r="BG1122" i="3"/>
  <c r="BF1122" i="3"/>
  <c r="T1122" i="3"/>
  <c r="R1122" i="3"/>
  <c r="P1122" i="3"/>
  <c r="BI1118" i="3"/>
  <c r="BH1118" i="3"/>
  <c r="BG1118" i="3"/>
  <c r="BF1118" i="3"/>
  <c r="T1118" i="3"/>
  <c r="R1118" i="3"/>
  <c r="P1118" i="3"/>
  <c r="BI1114" i="3"/>
  <c r="BH1114" i="3"/>
  <c r="BG1114" i="3"/>
  <c r="BF1114" i="3"/>
  <c r="T1114" i="3"/>
  <c r="R1114" i="3"/>
  <c r="P1114" i="3"/>
  <c r="BI1110" i="3"/>
  <c r="BH1110" i="3"/>
  <c r="BG1110" i="3"/>
  <c r="BF1110" i="3"/>
  <c r="T1110" i="3"/>
  <c r="R1110" i="3"/>
  <c r="P1110" i="3"/>
  <c r="BI1106" i="3"/>
  <c r="BH1106" i="3"/>
  <c r="BG1106" i="3"/>
  <c r="BF1106" i="3"/>
  <c r="T1106" i="3"/>
  <c r="R1106" i="3"/>
  <c r="P1106" i="3"/>
  <c r="BI1102" i="3"/>
  <c r="BH1102" i="3"/>
  <c r="BG1102" i="3"/>
  <c r="BF1102" i="3"/>
  <c r="T1102" i="3"/>
  <c r="R1102" i="3"/>
  <c r="P1102" i="3"/>
  <c r="BI1097" i="3"/>
  <c r="BH1097" i="3"/>
  <c r="BG1097" i="3"/>
  <c r="BF1097" i="3"/>
  <c r="T1097" i="3"/>
  <c r="R1097" i="3"/>
  <c r="P1097" i="3"/>
  <c r="BI1062" i="3"/>
  <c r="BH1062" i="3"/>
  <c r="BG1062" i="3"/>
  <c r="BF1062" i="3"/>
  <c r="T1062" i="3"/>
  <c r="R1062" i="3"/>
  <c r="P1062" i="3"/>
  <c r="BI1050" i="3"/>
  <c r="BH1050" i="3"/>
  <c r="BG1050" i="3"/>
  <c r="BF1050" i="3"/>
  <c r="T1050" i="3"/>
  <c r="R1050" i="3"/>
  <c r="P1050" i="3"/>
  <c r="BI1046" i="3"/>
  <c r="BH1046" i="3"/>
  <c r="BG1046" i="3"/>
  <c r="BF1046" i="3"/>
  <c r="T1046" i="3"/>
  <c r="R1046" i="3"/>
  <c r="P1046" i="3"/>
  <c r="BI1040" i="3"/>
  <c r="BH1040" i="3"/>
  <c r="BG1040" i="3"/>
  <c r="BF1040" i="3"/>
  <c r="T1040" i="3"/>
  <c r="R1040" i="3"/>
  <c r="P1040" i="3"/>
  <c r="BI1024" i="3"/>
  <c r="BH1024" i="3"/>
  <c r="BG1024" i="3"/>
  <c r="BF1024" i="3"/>
  <c r="T1024" i="3"/>
  <c r="R1024" i="3"/>
  <c r="P1024" i="3"/>
  <c r="BI1020" i="3"/>
  <c r="BH1020" i="3"/>
  <c r="BG1020" i="3"/>
  <c r="BF1020" i="3"/>
  <c r="T1020" i="3"/>
  <c r="R1020" i="3"/>
  <c r="P1020" i="3"/>
  <c r="BI1017" i="3"/>
  <c r="BH1017" i="3"/>
  <c r="BG1017" i="3"/>
  <c r="BF1017" i="3"/>
  <c r="T1017" i="3"/>
  <c r="R1017" i="3"/>
  <c r="P1017" i="3"/>
  <c r="BI1007" i="3"/>
  <c r="BH1007" i="3"/>
  <c r="BG1007" i="3"/>
  <c r="BF1007" i="3"/>
  <c r="T1007" i="3"/>
  <c r="R1007" i="3"/>
  <c r="P1007" i="3"/>
  <c r="BI1004" i="3"/>
  <c r="BH1004" i="3"/>
  <c r="BG1004" i="3"/>
  <c r="BF1004" i="3"/>
  <c r="T1004" i="3"/>
  <c r="R1004" i="3"/>
  <c r="P1004" i="3"/>
  <c r="BI997" i="3"/>
  <c r="BH997" i="3"/>
  <c r="BG997" i="3"/>
  <c r="BF997" i="3"/>
  <c r="T997" i="3"/>
  <c r="R997" i="3"/>
  <c r="P997" i="3"/>
  <c r="BI994" i="3"/>
  <c r="BH994" i="3"/>
  <c r="BG994" i="3"/>
  <c r="BF994" i="3"/>
  <c r="T994" i="3"/>
  <c r="R994" i="3"/>
  <c r="P994" i="3"/>
  <c r="BI984" i="3"/>
  <c r="BH984" i="3"/>
  <c r="BG984" i="3"/>
  <c r="BF984" i="3"/>
  <c r="T984" i="3"/>
  <c r="R984" i="3"/>
  <c r="P984" i="3"/>
  <c r="BI981" i="3"/>
  <c r="BH981" i="3"/>
  <c r="BG981" i="3"/>
  <c r="BF981" i="3"/>
  <c r="T981" i="3"/>
  <c r="R981" i="3"/>
  <c r="P981" i="3"/>
  <c r="BI978" i="3"/>
  <c r="BH978" i="3"/>
  <c r="BG978" i="3"/>
  <c r="BF978" i="3"/>
  <c r="T978" i="3"/>
  <c r="R978" i="3"/>
  <c r="P978" i="3"/>
  <c r="BI953" i="3"/>
  <c r="BH953" i="3"/>
  <c r="BG953" i="3"/>
  <c r="BF953" i="3"/>
  <c r="T953" i="3"/>
  <c r="R953" i="3"/>
  <c r="P953" i="3"/>
  <c r="BI941" i="3"/>
  <c r="BH941" i="3"/>
  <c r="BG941" i="3"/>
  <c r="BF941" i="3"/>
  <c r="T941" i="3"/>
  <c r="R941" i="3"/>
  <c r="P941" i="3"/>
  <c r="BI929" i="3"/>
  <c r="BH929" i="3"/>
  <c r="BG929" i="3"/>
  <c r="BF929" i="3"/>
  <c r="T929" i="3"/>
  <c r="R929" i="3"/>
  <c r="P929" i="3"/>
  <c r="BI915" i="3"/>
  <c r="BH915" i="3"/>
  <c r="BG915" i="3"/>
  <c r="BF915" i="3"/>
  <c r="T915" i="3"/>
  <c r="R915" i="3"/>
  <c r="P915" i="3"/>
  <c r="BI825" i="3"/>
  <c r="BH825" i="3"/>
  <c r="BG825" i="3"/>
  <c r="BF825" i="3"/>
  <c r="T825" i="3"/>
  <c r="R825" i="3"/>
  <c r="P825" i="3"/>
  <c r="BI820" i="3"/>
  <c r="BH820" i="3"/>
  <c r="BG820" i="3"/>
  <c r="BF820" i="3"/>
  <c r="T820" i="3"/>
  <c r="R820" i="3"/>
  <c r="P820" i="3"/>
  <c r="BI814" i="3"/>
  <c r="BH814" i="3"/>
  <c r="BG814" i="3"/>
  <c r="BF814" i="3"/>
  <c r="T814" i="3"/>
  <c r="R814" i="3"/>
  <c r="P814" i="3"/>
  <c r="BI811" i="3"/>
  <c r="BH811" i="3"/>
  <c r="BG811" i="3"/>
  <c r="BF811" i="3"/>
  <c r="T811" i="3"/>
  <c r="R811" i="3"/>
  <c r="P811" i="3"/>
  <c r="BI807" i="3"/>
  <c r="BH807" i="3"/>
  <c r="BG807" i="3"/>
  <c r="BF807" i="3"/>
  <c r="T807" i="3"/>
  <c r="R807" i="3"/>
  <c r="P807" i="3"/>
  <c r="BI804" i="3"/>
  <c r="BH804" i="3"/>
  <c r="BG804" i="3"/>
  <c r="BF804" i="3"/>
  <c r="T804" i="3"/>
  <c r="R804" i="3"/>
  <c r="P804" i="3"/>
  <c r="BI801" i="3"/>
  <c r="BH801" i="3"/>
  <c r="BG801" i="3"/>
  <c r="BF801" i="3"/>
  <c r="T801" i="3"/>
  <c r="R801" i="3"/>
  <c r="P801" i="3"/>
  <c r="BI798" i="3"/>
  <c r="BH798" i="3"/>
  <c r="BG798" i="3"/>
  <c r="BF798" i="3"/>
  <c r="T798" i="3"/>
  <c r="R798" i="3"/>
  <c r="P798" i="3"/>
  <c r="BI795" i="3"/>
  <c r="BH795" i="3"/>
  <c r="BG795" i="3"/>
  <c r="BF795" i="3"/>
  <c r="T795" i="3"/>
  <c r="R795" i="3"/>
  <c r="P795" i="3"/>
  <c r="BI787" i="3"/>
  <c r="BH787" i="3"/>
  <c r="BG787" i="3"/>
  <c r="BF787" i="3"/>
  <c r="T787" i="3"/>
  <c r="R787" i="3"/>
  <c r="P787" i="3"/>
  <c r="BI783" i="3"/>
  <c r="BH783" i="3"/>
  <c r="BG783" i="3"/>
  <c r="BF783" i="3"/>
  <c r="T783" i="3"/>
  <c r="R783" i="3"/>
  <c r="P783" i="3"/>
  <c r="BI778" i="3"/>
  <c r="BH778" i="3"/>
  <c r="BG778" i="3"/>
  <c r="BF778" i="3"/>
  <c r="T778" i="3"/>
  <c r="R778" i="3"/>
  <c r="P778" i="3"/>
  <c r="BI774" i="3"/>
  <c r="BH774" i="3"/>
  <c r="BG774" i="3"/>
  <c r="BF774" i="3"/>
  <c r="T774" i="3"/>
  <c r="R774" i="3"/>
  <c r="P774" i="3"/>
  <c r="BI771" i="3"/>
  <c r="BH771" i="3"/>
  <c r="BG771" i="3"/>
  <c r="BF771" i="3"/>
  <c r="T771" i="3"/>
  <c r="R771" i="3"/>
  <c r="P771" i="3"/>
  <c r="BI767" i="3"/>
  <c r="BH767" i="3"/>
  <c r="BG767" i="3"/>
  <c r="BF767" i="3"/>
  <c r="T767" i="3"/>
  <c r="R767" i="3"/>
  <c r="P767" i="3"/>
  <c r="BI763" i="3"/>
  <c r="BH763" i="3"/>
  <c r="BG763" i="3"/>
  <c r="BF763" i="3"/>
  <c r="T763" i="3"/>
  <c r="R763" i="3"/>
  <c r="P763" i="3"/>
  <c r="BI760" i="3"/>
  <c r="BH760" i="3"/>
  <c r="BG760" i="3"/>
  <c r="BF760" i="3"/>
  <c r="T760" i="3"/>
  <c r="R760" i="3"/>
  <c r="P760" i="3"/>
  <c r="BI756" i="3"/>
  <c r="BH756" i="3"/>
  <c r="BG756" i="3"/>
  <c r="BF756" i="3"/>
  <c r="T756" i="3"/>
  <c r="R756" i="3"/>
  <c r="P756" i="3"/>
  <c r="BI751" i="3"/>
  <c r="BH751" i="3"/>
  <c r="BG751" i="3"/>
  <c r="BF751" i="3"/>
  <c r="T751" i="3"/>
  <c r="R751" i="3"/>
  <c r="P751" i="3"/>
  <c r="BI747" i="3"/>
  <c r="BH747" i="3"/>
  <c r="BG747" i="3"/>
  <c r="BF747" i="3"/>
  <c r="T747" i="3"/>
  <c r="R747" i="3"/>
  <c r="P747" i="3"/>
  <c r="BI733" i="3"/>
  <c r="BH733" i="3"/>
  <c r="BG733" i="3"/>
  <c r="BF733" i="3"/>
  <c r="T733" i="3"/>
  <c r="R733" i="3"/>
  <c r="P733" i="3"/>
  <c r="BI729" i="3"/>
  <c r="BH729" i="3"/>
  <c r="BG729" i="3"/>
  <c r="BF729" i="3"/>
  <c r="T729" i="3"/>
  <c r="R729" i="3"/>
  <c r="P729" i="3"/>
  <c r="BI564" i="3"/>
  <c r="BH564" i="3"/>
  <c r="BG564" i="3"/>
  <c r="BF564" i="3"/>
  <c r="T564" i="3"/>
  <c r="R564" i="3"/>
  <c r="P564" i="3"/>
  <c r="BI523" i="3"/>
  <c r="BH523" i="3"/>
  <c r="BG523" i="3"/>
  <c r="BF523" i="3"/>
  <c r="T523" i="3"/>
  <c r="R523" i="3"/>
  <c r="P523" i="3"/>
  <c r="BI517" i="3"/>
  <c r="BH517" i="3"/>
  <c r="BG517" i="3"/>
  <c r="BF517" i="3"/>
  <c r="T517" i="3"/>
  <c r="R517" i="3"/>
  <c r="P517" i="3"/>
  <c r="BI513" i="3"/>
  <c r="BH513" i="3"/>
  <c r="BG513" i="3"/>
  <c r="BF513" i="3"/>
  <c r="T513" i="3"/>
  <c r="R513" i="3"/>
  <c r="P513" i="3"/>
  <c r="BI509" i="3"/>
  <c r="BH509" i="3"/>
  <c r="BG509" i="3"/>
  <c r="BF509" i="3"/>
  <c r="T509" i="3"/>
  <c r="R509" i="3"/>
  <c r="P509" i="3"/>
  <c r="BI505" i="3"/>
  <c r="BH505" i="3"/>
  <c r="BG505" i="3"/>
  <c r="BF505" i="3"/>
  <c r="T505" i="3"/>
  <c r="R505" i="3"/>
  <c r="P505" i="3"/>
  <c r="BI498" i="3"/>
  <c r="BH498" i="3"/>
  <c r="BG498" i="3"/>
  <c r="BF498" i="3"/>
  <c r="T498" i="3"/>
  <c r="R498" i="3"/>
  <c r="P498" i="3"/>
  <c r="BI494" i="3"/>
  <c r="BH494" i="3"/>
  <c r="BG494" i="3"/>
  <c r="BF494" i="3"/>
  <c r="T494" i="3"/>
  <c r="R494" i="3"/>
  <c r="P494" i="3"/>
  <c r="BI486" i="3"/>
  <c r="BH486" i="3"/>
  <c r="BG486" i="3"/>
  <c r="BF486" i="3"/>
  <c r="T486" i="3"/>
  <c r="R486" i="3"/>
  <c r="P486" i="3"/>
  <c r="BI483" i="3"/>
  <c r="BH483" i="3"/>
  <c r="BG483" i="3"/>
  <c r="BF483" i="3"/>
  <c r="T483" i="3"/>
  <c r="R483" i="3"/>
  <c r="P483" i="3"/>
  <c r="BI384" i="3"/>
  <c r="BH384" i="3"/>
  <c r="BG384" i="3"/>
  <c r="BF384" i="3"/>
  <c r="T384" i="3"/>
  <c r="R384" i="3"/>
  <c r="P384" i="3"/>
  <c r="BI380" i="3"/>
  <c r="BH380" i="3"/>
  <c r="BG380" i="3"/>
  <c r="BF380" i="3"/>
  <c r="T380" i="3"/>
  <c r="R380" i="3"/>
  <c r="P380" i="3"/>
  <c r="BI376" i="3"/>
  <c r="BH376" i="3"/>
  <c r="BG376" i="3"/>
  <c r="BF376" i="3"/>
  <c r="T376" i="3"/>
  <c r="R376" i="3"/>
  <c r="P376" i="3"/>
  <c r="BI298" i="3"/>
  <c r="BH298" i="3"/>
  <c r="BG298" i="3"/>
  <c r="BF298" i="3"/>
  <c r="T298" i="3"/>
  <c r="R298" i="3"/>
  <c r="P298" i="3"/>
  <c r="BI128" i="3"/>
  <c r="BH128" i="3"/>
  <c r="BG128" i="3"/>
  <c r="BF128" i="3"/>
  <c r="T128" i="3"/>
  <c r="R128" i="3"/>
  <c r="P128" i="3"/>
  <c r="BI88" i="3"/>
  <c r="BH88" i="3"/>
  <c r="BG88" i="3"/>
  <c r="BF88" i="3"/>
  <c r="T88" i="3"/>
  <c r="R88" i="3"/>
  <c r="P88" i="3"/>
  <c r="J81" i="3"/>
  <c r="F81" i="3"/>
  <c r="F79" i="3"/>
  <c r="E77" i="3"/>
  <c r="J54" i="3"/>
  <c r="F54" i="3"/>
  <c r="F52" i="3"/>
  <c r="E50" i="3"/>
  <c r="J24" i="3"/>
  <c r="E24" i="3"/>
  <c r="J82" i="3" s="1"/>
  <c r="J23" i="3"/>
  <c r="J18" i="3"/>
  <c r="E18" i="3"/>
  <c r="F55" i="3" s="1"/>
  <c r="J17" i="3"/>
  <c r="J12" i="3"/>
  <c r="J79" i="3"/>
  <c r="E7" i="3"/>
  <c r="E75" i="3"/>
  <c r="J37" i="2"/>
  <c r="J36" i="2"/>
  <c r="AY55" i="1" s="1"/>
  <c r="J35" i="2"/>
  <c r="AX55" i="1" s="1"/>
  <c r="BI1156" i="2"/>
  <c r="BH1156" i="2"/>
  <c r="BG1156" i="2"/>
  <c r="BF1156" i="2"/>
  <c r="T1156" i="2"/>
  <c r="T1155" i="2" s="1"/>
  <c r="R1156" i="2"/>
  <c r="R1155" i="2" s="1"/>
  <c r="P1156" i="2"/>
  <c r="P1155" i="2" s="1"/>
  <c r="BI1151" i="2"/>
  <c r="BH1151" i="2"/>
  <c r="BG1151" i="2"/>
  <c r="BF1151" i="2"/>
  <c r="T1151" i="2"/>
  <c r="R1151" i="2"/>
  <c r="P1151" i="2"/>
  <c r="BI1147" i="2"/>
  <c r="BH1147" i="2"/>
  <c r="BG1147" i="2"/>
  <c r="BF1147" i="2"/>
  <c r="T1147" i="2"/>
  <c r="R1147" i="2"/>
  <c r="P1147" i="2"/>
  <c r="BI1143" i="2"/>
  <c r="BH1143" i="2"/>
  <c r="BG1143" i="2"/>
  <c r="BF1143" i="2"/>
  <c r="T1143" i="2"/>
  <c r="R1143" i="2"/>
  <c r="P1143" i="2"/>
  <c r="BI1140" i="2"/>
  <c r="BH1140" i="2"/>
  <c r="BG1140" i="2"/>
  <c r="BF1140" i="2"/>
  <c r="T1140" i="2"/>
  <c r="R1140" i="2"/>
  <c r="P1140" i="2"/>
  <c r="BI1138" i="2"/>
  <c r="BH1138" i="2"/>
  <c r="BG1138" i="2"/>
  <c r="BF1138" i="2"/>
  <c r="T1138" i="2"/>
  <c r="R1138" i="2"/>
  <c r="P1138" i="2"/>
  <c r="BI1128" i="2"/>
  <c r="BH1128" i="2"/>
  <c r="BG1128" i="2"/>
  <c r="BF1128" i="2"/>
  <c r="T1128" i="2"/>
  <c r="R1128" i="2"/>
  <c r="P1128" i="2"/>
  <c r="BI1120" i="2"/>
  <c r="BH1120" i="2"/>
  <c r="BG1120" i="2"/>
  <c r="BF1120" i="2"/>
  <c r="T1120" i="2"/>
  <c r="R1120" i="2"/>
  <c r="P1120" i="2"/>
  <c r="BI1116" i="2"/>
  <c r="BH1116" i="2"/>
  <c r="BG1116" i="2"/>
  <c r="BF1116" i="2"/>
  <c r="T1116" i="2"/>
  <c r="R1116" i="2"/>
  <c r="P1116" i="2"/>
  <c r="BI1111" i="2"/>
  <c r="BH1111" i="2"/>
  <c r="BG1111" i="2"/>
  <c r="BF1111" i="2"/>
  <c r="T1111" i="2"/>
  <c r="R1111" i="2"/>
  <c r="P1111" i="2"/>
  <c r="BI1097" i="2"/>
  <c r="BH1097" i="2"/>
  <c r="BG1097" i="2"/>
  <c r="BF1097" i="2"/>
  <c r="T1097" i="2"/>
  <c r="R1097" i="2"/>
  <c r="P1097" i="2"/>
  <c r="BI1086" i="2"/>
  <c r="BH1086" i="2"/>
  <c r="BG1086" i="2"/>
  <c r="BF1086" i="2"/>
  <c r="T1086" i="2"/>
  <c r="R1086" i="2"/>
  <c r="P1086" i="2"/>
  <c r="BI1084" i="2"/>
  <c r="BH1084" i="2"/>
  <c r="BG1084" i="2"/>
  <c r="BF1084" i="2"/>
  <c r="T1084" i="2"/>
  <c r="R1084" i="2"/>
  <c r="P1084" i="2"/>
  <c r="BI1080" i="2"/>
  <c r="BH1080" i="2"/>
  <c r="BG1080" i="2"/>
  <c r="BF1080" i="2"/>
  <c r="T1080" i="2"/>
  <c r="R1080" i="2"/>
  <c r="P1080" i="2"/>
  <c r="BI1078" i="2"/>
  <c r="BH1078" i="2"/>
  <c r="BG1078" i="2"/>
  <c r="BF1078" i="2"/>
  <c r="T1078" i="2"/>
  <c r="R1078" i="2"/>
  <c r="P1078" i="2"/>
  <c r="BI1074" i="2"/>
  <c r="BH1074" i="2"/>
  <c r="BG1074" i="2"/>
  <c r="BF1074" i="2"/>
  <c r="T1074" i="2"/>
  <c r="R1074" i="2"/>
  <c r="P1074" i="2"/>
  <c r="BI1071" i="2"/>
  <c r="BH1071" i="2"/>
  <c r="BG1071" i="2"/>
  <c r="BF1071" i="2"/>
  <c r="T1071" i="2"/>
  <c r="R1071" i="2"/>
  <c r="P1071" i="2"/>
  <c r="BI1068" i="2"/>
  <c r="BH1068" i="2"/>
  <c r="BG1068" i="2"/>
  <c r="BF1068" i="2"/>
  <c r="T1068" i="2"/>
  <c r="R1068" i="2"/>
  <c r="P1068" i="2"/>
  <c r="BI1065" i="2"/>
  <c r="BH1065" i="2"/>
  <c r="BG1065" i="2"/>
  <c r="BF1065" i="2"/>
  <c r="T1065" i="2"/>
  <c r="R1065" i="2"/>
  <c r="P1065" i="2"/>
  <c r="BI1061" i="2"/>
  <c r="BH1061" i="2"/>
  <c r="BG1061" i="2"/>
  <c r="BF1061" i="2"/>
  <c r="T1061" i="2"/>
  <c r="R1061" i="2"/>
  <c r="P1061" i="2"/>
  <c r="BI1057" i="2"/>
  <c r="BH1057" i="2"/>
  <c r="BG1057" i="2"/>
  <c r="BF1057" i="2"/>
  <c r="T1057" i="2"/>
  <c r="R1057" i="2"/>
  <c r="P1057" i="2"/>
  <c r="BI1053" i="2"/>
  <c r="BH1053" i="2"/>
  <c r="BG1053" i="2"/>
  <c r="BF1053" i="2"/>
  <c r="T1053" i="2"/>
  <c r="R1053" i="2"/>
  <c r="P1053" i="2"/>
  <c r="BI1049" i="2"/>
  <c r="BH1049" i="2"/>
  <c r="BG1049" i="2"/>
  <c r="BF1049" i="2"/>
  <c r="T1049" i="2"/>
  <c r="R1049" i="2"/>
  <c r="P1049" i="2"/>
  <c r="BI1045" i="2"/>
  <c r="BH1045" i="2"/>
  <c r="BG1045" i="2"/>
  <c r="BF1045" i="2"/>
  <c r="T1045" i="2"/>
  <c r="R1045" i="2"/>
  <c r="P1045" i="2"/>
  <c r="BI1041" i="2"/>
  <c r="BH1041" i="2"/>
  <c r="BG1041" i="2"/>
  <c r="BF1041" i="2"/>
  <c r="T1041" i="2"/>
  <c r="R1041" i="2"/>
  <c r="P1041" i="2"/>
  <c r="BI1037" i="2"/>
  <c r="BH1037" i="2"/>
  <c r="BG1037" i="2"/>
  <c r="BF1037" i="2"/>
  <c r="T1037" i="2"/>
  <c r="R1037" i="2"/>
  <c r="P1037" i="2"/>
  <c r="BI1033" i="2"/>
  <c r="BH1033" i="2"/>
  <c r="BG1033" i="2"/>
  <c r="BF1033" i="2"/>
  <c r="T1033" i="2"/>
  <c r="R1033" i="2"/>
  <c r="P1033" i="2"/>
  <c r="BI1029" i="2"/>
  <c r="BH1029" i="2"/>
  <c r="BG1029" i="2"/>
  <c r="BF1029" i="2"/>
  <c r="T1029" i="2"/>
  <c r="R1029" i="2"/>
  <c r="P1029" i="2"/>
  <c r="BI1025" i="2"/>
  <c r="BH1025" i="2"/>
  <c r="BG1025" i="2"/>
  <c r="BF1025" i="2"/>
  <c r="T1025" i="2"/>
  <c r="R1025" i="2"/>
  <c r="P1025" i="2"/>
  <c r="BI1021" i="2"/>
  <c r="BH1021" i="2"/>
  <c r="BG1021" i="2"/>
  <c r="BF1021" i="2"/>
  <c r="T1021" i="2"/>
  <c r="R1021" i="2"/>
  <c r="P1021" i="2"/>
  <c r="BI1017" i="2"/>
  <c r="BH1017" i="2"/>
  <c r="BG1017" i="2"/>
  <c r="BF1017" i="2"/>
  <c r="T1017" i="2"/>
  <c r="R1017" i="2"/>
  <c r="P1017" i="2"/>
  <c r="BI1013" i="2"/>
  <c r="BH1013" i="2"/>
  <c r="BG1013" i="2"/>
  <c r="BF1013" i="2"/>
  <c r="T1013" i="2"/>
  <c r="R1013" i="2"/>
  <c r="P1013" i="2"/>
  <c r="BI1009" i="2"/>
  <c r="BH1009" i="2"/>
  <c r="BG1009" i="2"/>
  <c r="BF1009" i="2"/>
  <c r="T1009" i="2"/>
  <c r="R1009" i="2"/>
  <c r="P1009" i="2"/>
  <c r="BI1005" i="2"/>
  <c r="BH1005" i="2"/>
  <c r="BG1005" i="2"/>
  <c r="BF1005" i="2"/>
  <c r="T1005" i="2"/>
  <c r="R1005" i="2"/>
  <c r="P1005" i="2"/>
  <c r="BI1001" i="2"/>
  <c r="BH1001" i="2"/>
  <c r="BG1001" i="2"/>
  <c r="BF1001" i="2"/>
  <c r="T1001" i="2"/>
  <c r="R1001" i="2"/>
  <c r="P1001" i="2"/>
  <c r="BI997" i="2"/>
  <c r="BH997" i="2"/>
  <c r="BG997" i="2"/>
  <c r="BF997" i="2"/>
  <c r="T997" i="2"/>
  <c r="R997" i="2"/>
  <c r="P997" i="2"/>
  <c r="BI993" i="2"/>
  <c r="BH993" i="2"/>
  <c r="BG993" i="2"/>
  <c r="BF993" i="2"/>
  <c r="T993" i="2"/>
  <c r="R993" i="2"/>
  <c r="P993" i="2"/>
  <c r="BI989" i="2"/>
  <c r="BH989" i="2"/>
  <c r="BG989" i="2"/>
  <c r="BF989" i="2"/>
  <c r="T989" i="2"/>
  <c r="R989" i="2"/>
  <c r="P989" i="2"/>
  <c r="BI985" i="2"/>
  <c r="BH985" i="2"/>
  <c r="BG985" i="2"/>
  <c r="BF985" i="2"/>
  <c r="T985" i="2"/>
  <c r="R985" i="2"/>
  <c r="P985" i="2"/>
  <c r="BI981" i="2"/>
  <c r="BH981" i="2"/>
  <c r="BG981" i="2"/>
  <c r="BF981" i="2"/>
  <c r="T981" i="2"/>
  <c r="R981" i="2"/>
  <c r="P981" i="2"/>
  <c r="BI976" i="2"/>
  <c r="BH976" i="2"/>
  <c r="BG976" i="2"/>
  <c r="BF976" i="2"/>
  <c r="T976" i="2"/>
  <c r="R976" i="2"/>
  <c r="P976" i="2"/>
  <c r="BI954" i="2"/>
  <c r="BH954" i="2"/>
  <c r="BG954" i="2"/>
  <c r="BF954" i="2"/>
  <c r="T954" i="2"/>
  <c r="R954" i="2"/>
  <c r="P954" i="2"/>
  <c r="BI945" i="2"/>
  <c r="BH945" i="2"/>
  <c r="BG945" i="2"/>
  <c r="BF945" i="2"/>
  <c r="T945" i="2"/>
  <c r="R945" i="2"/>
  <c r="P945" i="2"/>
  <c r="BI941" i="2"/>
  <c r="BH941" i="2"/>
  <c r="BG941" i="2"/>
  <c r="BF941" i="2"/>
  <c r="T941" i="2"/>
  <c r="R941" i="2"/>
  <c r="P941" i="2"/>
  <c r="BI935" i="2"/>
  <c r="BH935" i="2"/>
  <c r="BG935" i="2"/>
  <c r="BF935" i="2"/>
  <c r="T935" i="2"/>
  <c r="R935" i="2"/>
  <c r="P935" i="2"/>
  <c r="BI929" i="2"/>
  <c r="BH929" i="2"/>
  <c r="BG929" i="2"/>
  <c r="BF929" i="2"/>
  <c r="T929" i="2"/>
  <c r="R929" i="2"/>
  <c r="P929" i="2"/>
  <c r="BI914" i="2"/>
  <c r="BH914" i="2"/>
  <c r="BG914" i="2"/>
  <c r="BF914" i="2"/>
  <c r="T914" i="2"/>
  <c r="R914" i="2"/>
  <c r="P914" i="2"/>
  <c r="BI908" i="2"/>
  <c r="BH908" i="2"/>
  <c r="BG908" i="2"/>
  <c r="BF908" i="2"/>
  <c r="T908" i="2"/>
  <c r="R908" i="2"/>
  <c r="P908" i="2"/>
  <c r="BI905" i="2"/>
  <c r="BH905" i="2"/>
  <c r="BG905" i="2"/>
  <c r="BF905" i="2"/>
  <c r="T905" i="2"/>
  <c r="R905" i="2"/>
  <c r="P905" i="2"/>
  <c r="BI899" i="2"/>
  <c r="BH899" i="2"/>
  <c r="BG899" i="2"/>
  <c r="BF899" i="2"/>
  <c r="T899" i="2"/>
  <c r="R899" i="2"/>
  <c r="P899" i="2"/>
  <c r="BI896" i="2"/>
  <c r="BH896" i="2"/>
  <c r="BG896" i="2"/>
  <c r="BF896" i="2"/>
  <c r="T896" i="2"/>
  <c r="R896" i="2"/>
  <c r="P896" i="2"/>
  <c r="BI890" i="2"/>
  <c r="BH890" i="2"/>
  <c r="BG890" i="2"/>
  <c r="BF890" i="2"/>
  <c r="T890" i="2"/>
  <c r="R890" i="2"/>
  <c r="P890" i="2"/>
  <c r="BI887" i="2"/>
  <c r="BH887" i="2"/>
  <c r="BG887" i="2"/>
  <c r="BF887" i="2"/>
  <c r="T887" i="2"/>
  <c r="R887" i="2"/>
  <c r="P887" i="2"/>
  <c r="BI880" i="2"/>
  <c r="BH880" i="2"/>
  <c r="BG880" i="2"/>
  <c r="BF880" i="2"/>
  <c r="T880" i="2"/>
  <c r="R880" i="2"/>
  <c r="P880" i="2"/>
  <c r="BI877" i="2"/>
  <c r="BH877" i="2"/>
  <c r="BG877" i="2"/>
  <c r="BF877" i="2"/>
  <c r="T877" i="2"/>
  <c r="R877" i="2"/>
  <c r="P877" i="2"/>
  <c r="BI874" i="2"/>
  <c r="BH874" i="2"/>
  <c r="BG874" i="2"/>
  <c r="BF874" i="2"/>
  <c r="T874" i="2"/>
  <c r="R874" i="2"/>
  <c r="P874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6" i="2"/>
  <c r="BH856" i="2"/>
  <c r="BG856" i="2"/>
  <c r="BF856" i="2"/>
  <c r="T856" i="2"/>
  <c r="R856" i="2"/>
  <c r="P856" i="2"/>
  <c r="BI841" i="2"/>
  <c r="BH841" i="2"/>
  <c r="BG841" i="2"/>
  <c r="BF841" i="2"/>
  <c r="T841" i="2"/>
  <c r="R841" i="2"/>
  <c r="P841" i="2"/>
  <c r="BI838" i="2"/>
  <c r="BH838" i="2"/>
  <c r="BG838" i="2"/>
  <c r="BF838" i="2"/>
  <c r="T838" i="2"/>
  <c r="R838" i="2"/>
  <c r="P838" i="2"/>
  <c r="BI835" i="2"/>
  <c r="BH835" i="2"/>
  <c r="BG835" i="2"/>
  <c r="BF835" i="2"/>
  <c r="T835" i="2"/>
  <c r="R835" i="2"/>
  <c r="P835" i="2"/>
  <c r="BI826" i="2"/>
  <c r="BH826" i="2"/>
  <c r="BG826" i="2"/>
  <c r="BF826" i="2"/>
  <c r="T826" i="2"/>
  <c r="R826" i="2"/>
  <c r="P826" i="2"/>
  <c r="BI820" i="2"/>
  <c r="BH820" i="2"/>
  <c r="BG820" i="2"/>
  <c r="BF820" i="2"/>
  <c r="T820" i="2"/>
  <c r="R820" i="2"/>
  <c r="P820" i="2"/>
  <c r="BI813" i="2"/>
  <c r="BH813" i="2"/>
  <c r="BG813" i="2"/>
  <c r="BF813" i="2"/>
  <c r="T813" i="2"/>
  <c r="R813" i="2"/>
  <c r="P813" i="2"/>
  <c r="BI805" i="2"/>
  <c r="BH805" i="2"/>
  <c r="BG805" i="2"/>
  <c r="BF805" i="2"/>
  <c r="T805" i="2"/>
  <c r="R805" i="2"/>
  <c r="P805" i="2"/>
  <c r="BI797" i="2"/>
  <c r="BH797" i="2"/>
  <c r="BG797" i="2"/>
  <c r="BF797" i="2"/>
  <c r="T797" i="2"/>
  <c r="R797" i="2"/>
  <c r="P797" i="2"/>
  <c r="BI780" i="2"/>
  <c r="BH780" i="2"/>
  <c r="BG780" i="2"/>
  <c r="BF780" i="2"/>
  <c r="T780" i="2"/>
  <c r="R780" i="2"/>
  <c r="P780" i="2"/>
  <c r="BI707" i="2"/>
  <c r="BH707" i="2"/>
  <c r="BG707" i="2"/>
  <c r="BF707" i="2"/>
  <c r="T707" i="2"/>
  <c r="R707" i="2"/>
  <c r="P707" i="2"/>
  <c r="BI701" i="2"/>
  <c r="BH701" i="2"/>
  <c r="BG701" i="2"/>
  <c r="BF701" i="2"/>
  <c r="T701" i="2"/>
  <c r="R701" i="2"/>
  <c r="P701" i="2"/>
  <c r="BI696" i="2"/>
  <c r="BH696" i="2"/>
  <c r="BG696" i="2"/>
  <c r="BF696" i="2"/>
  <c r="T696" i="2"/>
  <c r="R696" i="2"/>
  <c r="P696" i="2"/>
  <c r="BI690" i="2"/>
  <c r="BH690" i="2"/>
  <c r="BG690" i="2"/>
  <c r="BF690" i="2"/>
  <c r="T690" i="2"/>
  <c r="R690" i="2"/>
  <c r="P690" i="2"/>
  <c r="BI687" i="2"/>
  <c r="BH687" i="2"/>
  <c r="BG687" i="2"/>
  <c r="BF687" i="2"/>
  <c r="T687" i="2"/>
  <c r="R687" i="2"/>
  <c r="P687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3" i="2"/>
  <c r="BH663" i="2"/>
  <c r="BG663" i="2"/>
  <c r="BF663" i="2"/>
  <c r="T663" i="2"/>
  <c r="R663" i="2"/>
  <c r="P663" i="2"/>
  <c r="BI650" i="2"/>
  <c r="BH650" i="2"/>
  <c r="BG650" i="2"/>
  <c r="BF650" i="2"/>
  <c r="T650" i="2"/>
  <c r="R650" i="2"/>
  <c r="P650" i="2"/>
  <c r="BI645" i="2"/>
  <c r="BH645" i="2"/>
  <c r="BG645" i="2"/>
  <c r="BF645" i="2"/>
  <c r="T645" i="2"/>
  <c r="R645" i="2"/>
  <c r="P645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4" i="2"/>
  <c r="BH634" i="2"/>
  <c r="BG634" i="2"/>
  <c r="BF634" i="2"/>
  <c r="T634" i="2"/>
  <c r="R634" i="2"/>
  <c r="P634" i="2"/>
  <c r="BI630" i="2"/>
  <c r="BH630" i="2"/>
  <c r="BG630" i="2"/>
  <c r="BF630" i="2"/>
  <c r="T630" i="2"/>
  <c r="R630" i="2"/>
  <c r="P630" i="2"/>
  <c r="BI627" i="2"/>
  <c r="BH627" i="2"/>
  <c r="BG627" i="2"/>
  <c r="BF627" i="2"/>
  <c r="T627" i="2"/>
  <c r="R627" i="2"/>
  <c r="P627" i="2"/>
  <c r="BI623" i="2"/>
  <c r="BH623" i="2"/>
  <c r="BG623" i="2"/>
  <c r="BF623" i="2"/>
  <c r="T623" i="2"/>
  <c r="R623" i="2"/>
  <c r="P623" i="2"/>
  <c r="BI618" i="2"/>
  <c r="BH618" i="2"/>
  <c r="BG618" i="2"/>
  <c r="BF618" i="2"/>
  <c r="T618" i="2"/>
  <c r="R618" i="2"/>
  <c r="P618" i="2"/>
  <c r="BI614" i="2"/>
  <c r="BH614" i="2"/>
  <c r="BG614" i="2"/>
  <c r="BF614" i="2"/>
  <c r="T614" i="2"/>
  <c r="R614" i="2"/>
  <c r="P614" i="2"/>
  <c r="BI594" i="2"/>
  <c r="BH594" i="2"/>
  <c r="BG594" i="2"/>
  <c r="BF594" i="2"/>
  <c r="T594" i="2"/>
  <c r="R594" i="2"/>
  <c r="P594" i="2"/>
  <c r="BI590" i="2"/>
  <c r="BH590" i="2"/>
  <c r="BG590" i="2"/>
  <c r="BF590" i="2"/>
  <c r="T590" i="2"/>
  <c r="R590" i="2"/>
  <c r="P590" i="2"/>
  <c r="BI457" i="2"/>
  <c r="BH457" i="2"/>
  <c r="BG457" i="2"/>
  <c r="BF457" i="2"/>
  <c r="T457" i="2"/>
  <c r="R457" i="2"/>
  <c r="P457" i="2"/>
  <c r="BI429" i="2"/>
  <c r="BH429" i="2"/>
  <c r="BG429" i="2"/>
  <c r="BF429" i="2"/>
  <c r="T429" i="2"/>
  <c r="R429" i="2"/>
  <c r="P429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79" i="2"/>
  <c r="BH379" i="2"/>
  <c r="BG379" i="2"/>
  <c r="BF379" i="2"/>
  <c r="T379" i="2"/>
  <c r="R379" i="2"/>
  <c r="P379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247" i="2"/>
  <c r="BH247" i="2"/>
  <c r="BG247" i="2"/>
  <c r="BF247" i="2"/>
  <c r="T247" i="2"/>
  <c r="R247" i="2"/>
  <c r="P247" i="2"/>
  <c r="BI117" i="2"/>
  <c r="BH117" i="2"/>
  <c r="BG117" i="2"/>
  <c r="BF117" i="2"/>
  <c r="T117" i="2"/>
  <c r="R117" i="2"/>
  <c r="P117" i="2"/>
  <c r="BI89" i="2"/>
  <c r="BH89" i="2"/>
  <c r="BG89" i="2"/>
  <c r="BF89" i="2"/>
  <c r="T89" i="2"/>
  <c r="R89" i="2"/>
  <c r="P89" i="2"/>
  <c r="J82" i="2"/>
  <c r="F82" i="2"/>
  <c r="F80" i="2"/>
  <c r="E78" i="2"/>
  <c r="J54" i="2"/>
  <c r="F54" i="2"/>
  <c r="F52" i="2"/>
  <c r="E50" i="2"/>
  <c r="J24" i="2"/>
  <c r="E24" i="2"/>
  <c r="J83" i="2"/>
  <c r="J23" i="2"/>
  <c r="J18" i="2"/>
  <c r="E18" i="2"/>
  <c r="F83" i="2"/>
  <c r="J17" i="2"/>
  <c r="J12" i="2"/>
  <c r="J52" i="2" s="1"/>
  <c r="E7" i="2"/>
  <c r="E76" i="2" s="1"/>
  <c r="L50" i="1"/>
  <c r="AM50" i="1"/>
  <c r="AM49" i="1"/>
  <c r="L49" i="1"/>
  <c r="AM47" i="1"/>
  <c r="L47" i="1"/>
  <c r="L45" i="1"/>
  <c r="L44" i="1"/>
  <c r="BK1236" i="3"/>
  <c r="BK1233" i="3"/>
  <c r="BK1231" i="3"/>
  <c r="BK1219" i="3"/>
  <c r="BK1215" i="3"/>
  <c r="BK1209" i="3"/>
  <c r="BK1194" i="3"/>
  <c r="BK1186" i="3"/>
  <c r="BK1184" i="3"/>
  <c r="BK1180" i="3"/>
  <c r="BK1177" i="3"/>
  <c r="BK1174" i="3"/>
  <c r="BK1170" i="3"/>
  <c r="BK1166" i="3"/>
  <c r="BK1162" i="3"/>
  <c r="BK1158" i="3"/>
  <c r="BK1154" i="3"/>
  <c r="BK1150" i="3"/>
  <c r="BK1146" i="3"/>
  <c r="BK1142" i="3"/>
  <c r="BK1138" i="3"/>
  <c r="BK1134" i="3"/>
  <c r="BK1130" i="3"/>
  <c r="BK1126" i="3"/>
  <c r="BK1122" i="3"/>
  <c r="BK1118" i="3"/>
  <c r="BK1114" i="3"/>
  <c r="BK1110" i="3"/>
  <c r="BK1106" i="3"/>
  <c r="BK1102" i="3"/>
  <c r="BK1097" i="3"/>
  <c r="BK1062" i="3"/>
  <c r="BK1050" i="3"/>
  <c r="BK1046" i="3"/>
  <c r="BK1040" i="3"/>
  <c r="BK1024" i="3"/>
  <c r="BK1020" i="3"/>
  <c r="BK1017" i="3"/>
  <c r="BK1007" i="3"/>
  <c r="BK1004" i="3"/>
  <c r="BK997" i="3"/>
  <c r="BK994" i="3"/>
  <c r="BK984" i="3"/>
  <c r="BK981" i="3"/>
  <c r="BK978" i="3"/>
  <c r="BK953" i="3"/>
  <c r="J941" i="3"/>
  <c r="BK929" i="3"/>
  <c r="J929" i="3"/>
  <c r="BK915" i="3"/>
  <c r="J915" i="3"/>
  <c r="BK825" i="3"/>
  <c r="J825" i="3"/>
  <c r="BK820" i="3"/>
  <c r="J820" i="3"/>
  <c r="BK814" i="3"/>
  <c r="J814" i="3"/>
  <c r="BK811" i="3"/>
  <c r="J811" i="3"/>
  <c r="BK807" i="3"/>
  <c r="J807" i="3"/>
  <c r="BK804" i="3"/>
  <c r="J804" i="3"/>
  <c r="BK801" i="3"/>
  <c r="J801" i="3"/>
  <c r="BK798" i="3"/>
  <c r="J798" i="3"/>
  <c r="BK795" i="3"/>
  <c r="J795" i="3"/>
  <c r="BK787" i="3"/>
  <c r="J787" i="3"/>
  <c r="BK783" i="3"/>
  <c r="J783" i="3"/>
  <c r="BK778" i="3"/>
  <c r="J778" i="3"/>
  <c r="J774" i="3"/>
  <c r="J771" i="3"/>
  <c r="BK767" i="3"/>
  <c r="J763" i="3"/>
  <c r="BK760" i="3"/>
  <c r="BK756" i="3"/>
  <c r="BK751" i="3"/>
  <c r="J747" i="3"/>
  <c r="J733" i="3"/>
  <c r="J729" i="3"/>
  <c r="BK564" i="3"/>
  <c r="BK523" i="3"/>
  <c r="J517" i="3"/>
  <c r="BK513" i="3"/>
  <c r="BK509" i="3"/>
  <c r="J505" i="3"/>
  <c r="BK498" i="3"/>
  <c r="BK494" i="3"/>
  <c r="J486" i="3"/>
  <c r="BK483" i="3"/>
  <c r="BK384" i="3"/>
  <c r="J380" i="3"/>
  <c r="BK376" i="3"/>
  <c r="BK298" i="3"/>
  <c r="BK128" i="3"/>
  <c r="BK88" i="3"/>
  <c r="BK1156" i="2"/>
  <c r="J1156" i="2"/>
  <c r="BK1151" i="2"/>
  <c r="J1151" i="2"/>
  <c r="BK1147" i="2"/>
  <c r="J1147" i="2"/>
  <c r="BK1143" i="2"/>
  <c r="J1140" i="2"/>
  <c r="BK1138" i="2"/>
  <c r="J1128" i="2"/>
  <c r="J1120" i="2"/>
  <c r="BK1116" i="2"/>
  <c r="J1111" i="2"/>
  <c r="BK1097" i="2"/>
  <c r="BK1086" i="2"/>
  <c r="BK1084" i="2"/>
  <c r="J1080" i="2"/>
  <c r="BK1078" i="2"/>
  <c r="J1074" i="2"/>
  <c r="J1071" i="2"/>
  <c r="BK1068" i="2"/>
  <c r="BK1065" i="2"/>
  <c r="J1061" i="2"/>
  <c r="BK1057" i="2"/>
  <c r="J1053" i="2"/>
  <c r="BK1049" i="2"/>
  <c r="J1045" i="2"/>
  <c r="BK1041" i="2"/>
  <c r="BK1037" i="2"/>
  <c r="BK1033" i="2"/>
  <c r="BK1029" i="2"/>
  <c r="J1025" i="2"/>
  <c r="BK1021" i="2"/>
  <c r="BK1017" i="2"/>
  <c r="J1013" i="2"/>
  <c r="J1009" i="2"/>
  <c r="J1005" i="2"/>
  <c r="J1001" i="2"/>
  <c r="J997" i="2"/>
  <c r="J993" i="2"/>
  <c r="J989" i="2"/>
  <c r="J985" i="2"/>
  <c r="BK981" i="2"/>
  <c r="J976" i="2"/>
  <c r="J954" i="2"/>
  <c r="J945" i="2"/>
  <c r="BK941" i="2"/>
  <c r="J935" i="2"/>
  <c r="J929" i="2"/>
  <c r="BK914" i="2"/>
  <c r="BK908" i="2"/>
  <c r="BK905" i="2"/>
  <c r="BK899" i="2"/>
  <c r="BK896" i="2"/>
  <c r="J890" i="2"/>
  <c r="J887" i="2"/>
  <c r="BK880" i="2"/>
  <c r="BK877" i="2"/>
  <c r="J874" i="2"/>
  <c r="J862" i="2"/>
  <c r="BK859" i="2"/>
  <c r="J856" i="2"/>
  <c r="J841" i="2"/>
  <c r="J838" i="2"/>
  <c r="BK835" i="2"/>
  <c r="J826" i="2"/>
  <c r="BK820" i="2"/>
  <c r="BK813" i="2"/>
  <c r="BK805" i="2"/>
  <c r="J797" i="2"/>
  <c r="J780" i="2"/>
  <c r="J707" i="2"/>
  <c r="BK701" i="2"/>
  <c r="BK696" i="2"/>
  <c r="BK690" i="2"/>
  <c r="J687" i="2"/>
  <c r="J683" i="2"/>
  <c r="J680" i="2"/>
  <c r="J677" i="2"/>
  <c r="BK674" i="2"/>
  <c r="BK671" i="2"/>
  <c r="J663" i="2"/>
  <c r="J650" i="2"/>
  <c r="BK645" i="2"/>
  <c r="J641" i="2"/>
  <c r="J638" i="2"/>
  <c r="BK634" i="2"/>
  <c r="BK630" i="2"/>
  <c r="J627" i="2"/>
  <c r="BK623" i="2"/>
  <c r="J618" i="2"/>
  <c r="J614" i="2"/>
  <c r="BK594" i="2"/>
  <c r="J590" i="2"/>
  <c r="J457" i="2"/>
  <c r="BK429" i="2"/>
  <c r="J423" i="2"/>
  <c r="J419" i="2"/>
  <c r="BK415" i="2"/>
  <c r="BK411" i="2"/>
  <c r="BK404" i="2"/>
  <c r="BK400" i="2"/>
  <c r="J392" i="2"/>
  <c r="J389" i="2"/>
  <c r="BK386" i="2"/>
  <c r="J379" i="2"/>
  <c r="J317" i="2"/>
  <c r="BK309" i="2"/>
  <c r="J247" i="2"/>
  <c r="BK117" i="2"/>
  <c r="J89" i="2"/>
  <c r="AS54" i="1"/>
  <c r="BK774" i="3"/>
  <c r="BK771" i="3"/>
  <c r="J767" i="3"/>
  <c r="BK763" i="3"/>
  <c r="J760" i="3"/>
  <c r="J756" i="3"/>
  <c r="J751" i="3"/>
  <c r="BK747" i="3"/>
  <c r="BK733" i="3"/>
  <c r="BK729" i="3"/>
  <c r="J564" i="3"/>
  <c r="J523" i="3"/>
  <c r="BK517" i="3"/>
  <c r="J513" i="3"/>
  <c r="J509" i="3"/>
  <c r="BK505" i="3"/>
  <c r="J498" i="3"/>
  <c r="J494" i="3"/>
  <c r="BK486" i="3"/>
  <c r="J483" i="3"/>
  <c r="J384" i="3"/>
  <c r="BK380" i="3"/>
  <c r="J376" i="3"/>
  <c r="J298" i="3"/>
  <c r="J128" i="3"/>
  <c r="J88" i="3"/>
  <c r="J1143" i="2"/>
  <c r="BK1140" i="2"/>
  <c r="J1138" i="2"/>
  <c r="BK1128" i="2"/>
  <c r="BK1120" i="2"/>
  <c r="J1116" i="2"/>
  <c r="BK1111" i="2"/>
  <c r="J1097" i="2"/>
  <c r="J1086" i="2"/>
  <c r="J1084" i="2"/>
  <c r="BK1080" i="2"/>
  <c r="J1078" i="2"/>
  <c r="BK1074" i="2"/>
  <c r="BK1071" i="2"/>
  <c r="J1068" i="2"/>
  <c r="J1065" i="2"/>
  <c r="BK1061" i="2"/>
  <c r="J1057" i="2"/>
  <c r="BK1053" i="2"/>
  <c r="J1049" i="2"/>
  <c r="BK1045" i="2"/>
  <c r="J1041" i="2"/>
  <c r="J1037" i="2"/>
  <c r="J1033" i="2"/>
  <c r="J1029" i="2"/>
  <c r="BK1025" i="2"/>
  <c r="J1021" i="2"/>
  <c r="J1017" i="2"/>
  <c r="BK1013" i="2"/>
  <c r="BK1009" i="2"/>
  <c r="BK1005" i="2"/>
  <c r="BK1001" i="2"/>
  <c r="BK997" i="2"/>
  <c r="BK993" i="2"/>
  <c r="BK989" i="2"/>
  <c r="BK985" i="2"/>
  <c r="J981" i="2"/>
  <c r="BK976" i="2"/>
  <c r="BK954" i="2"/>
  <c r="BK945" i="2"/>
  <c r="J941" i="2"/>
  <c r="BK935" i="2"/>
  <c r="BK929" i="2"/>
  <c r="J914" i="2"/>
  <c r="J908" i="2"/>
  <c r="J905" i="2"/>
  <c r="J899" i="2"/>
  <c r="J896" i="2"/>
  <c r="BK890" i="2"/>
  <c r="BK887" i="2"/>
  <c r="J880" i="2"/>
  <c r="J877" i="2"/>
  <c r="BK874" i="2"/>
  <c r="BK862" i="2"/>
  <c r="J859" i="2"/>
  <c r="BK856" i="2"/>
  <c r="BK841" i="2"/>
  <c r="BK838" i="2"/>
  <c r="J835" i="2"/>
  <c r="BK826" i="2"/>
  <c r="J820" i="2"/>
  <c r="J813" i="2"/>
  <c r="J805" i="2"/>
  <c r="BK797" i="2"/>
  <c r="BK780" i="2"/>
  <c r="BK707" i="2"/>
  <c r="J701" i="2"/>
  <c r="J696" i="2"/>
  <c r="J690" i="2"/>
  <c r="BK687" i="2"/>
  <c r="BK683" i="2"/>
  <c r="BK680" i="2"/>
  <c r="BK677" i="2"/>
  <c r="J674" i="2"/>
  <c r="J671" i="2"/>
  <c r="BK663" i="2"/>
  <c r="BK650" i="2"/>
  <c r="J645" i="2"/>
  <c r="BK641" i="2"/>
  <c r="BK638" i="2"/>
  <c r="J634" i="2"/>
  <c r="J630" i="2"/>
  <c r="BK627" i="2"/>
  <c r="J623" i="2"/>
  <c r="BK618" i="2"/>
  <c r="BK614" i="2"/>
  <c r="J594" i="2"/>
  <c r="BK590" i="2"/>
  <c r="BK457" i="2"/>
  <c r="J429" i="2"/>
  <c r="BK423" i="2"/>
  <c r="BK419" i="2"/>
  <c r="J415" i="2"/>
  <c r="J411" i="2"/>
  <c r="J404" i="2"/>
  <c r="J400" i="2"/>
  <c r="BK392" i="2"/>
  <c r="BK389" i="2"/>
  <c r="J386" i="2"/>
  <c r="BK379" i="2"/>
  <c r="BK317" i="2"/>
  <c r="BK313" i="2"/>
  <c r="J313" i="2"/>
  <c r="J309" i="2"/>
  <c r="BK247" i="2"/>
  <c r="J117" i="2"/>
  <c r="BK89" i="2"/>
  <c r="J1236" i="3"/>
  <c r="J1233" i="3"/>
  <c r="J1231" i="3"/>
  <c r="J1219" i="3"/>
  <c r="J1215" i="3"/>
  <c r="J1209" i="3"/>
  <c r="J1194" i="3"/>
  <c r="J1186" i="3"/>
  <c r="J1184" i="3"/>
  <c r="J1180" i="3"/>
  <c r="J1177" i="3"/>
  <c r="J1174" i="3"/>
  <c r="J1170" i="3"/>
  <c r="J1166" i="3"/>
  <c r="J1162" i="3"/>
  <c r="J1158" i="3"/>
  <c r="J1154" i="3"/>
  <c r="J1150" i="3"/>
  <c r="J1146" i="3"/>
  <c r="J1142" i="3"/>
  <c r="J1138" i="3"/>
  <c r="J1134" i="3"/>
  <c r="J1130" i="3"/>
  <c r="J1126" i="3"/>
  <c r="J1122" i="3"/>
  <c r="J1118" i="3"/>
  <c r="J1114" i="3"/>
  <c r="J1110" i="3"/>
  <c r="J1106" i="3"/>
  <c r="J1102" i="3"/>
  <c r="J1097" i="3"/>
  <c r="J1062" i="3"/>
  <c r="J1050" i="3"/>
  <c r="J1046" i="3"/>
  <c r="J1040" i="3"/>
  <c r="J1024" i="3"/>
  <c r="J1020" i="3"/>
  <c r="J1017" i="3"/>
  <c r="J1007" i="3"/>
  <c r="J1004" i="3"/>
  <c r="J997" i="3"/>
  <c r="J994" i="3"/>
  <c r="J984" i="3"/>
  <c r="J981" i="3"/>
  <c r="J978" i="3"/>
  <c r="J953" i="3"/>
  <c r="BK941" i="3"/>
  <c r="P88" i="2" l="1"/>
  <c r="R88" i="2"/>
  <c r="BK649" i="2"/>
  <c r="J649" i="2"/>
  <c r="J62" i="2" s="1"/>
  <c r="R649" i="2"/>
  <c r="T649" i="2"/>
  <c r="P700" i="2"/>
  <c r="T700" i="2"/>
  <c r="P1119" i="2"/>
  <c r="T1119" i="2"/>
  <c r="P1142" i="2"/>
  <c r="T1142" i="2"/>
  <c r="BK88" i="2"/>
  <c r="J88" i="2" s="1"/>
  <c r="J61" i="2" s="1"/>
  <c r="T88" i="2"/>
  <c r="T87" i="2"/>
  <c r="T86" i="2" s="1"/>
  <c r="P649" i="2"/>
  <c r="BK700" i="2"/>
  <c r="J700" i="2"/>
  <c r="J63" i="2" s="1"/>
  <c r="R700" i="2"/>
  <c r="BK1119" i="2"/>
  <c r="J1119" i="2"/>
  <c r="J64" i="2" s="1"/>
  <c r="R1119" i="2"/>
  <c r="BK1142" i="2"/>
  <c r="J1142" i="2"/>
  <c r="J65" i="2" s="1"/>
  <c r="R1142" i="2"/>
  <c r="BK87" i="3"/>
  <c r="J87" i="3"/>
  <c r="J61" i="3" s="1"/>
  <c r="P87" i="3"/>
  <c r="R87" i="3"/>
  <c r="T87" i="3"/>
  <c r="BK782" i="3"/>
  <c r="J782" i="3"/>
  <c r="J62" i="3" s="1"/>
  <c r="P782" i="3"/>
  <c r="R782" i="3"/>
  <c r="T782" i="3"/>
  <c r="BK824" i="3"/>
  <c r="J824" i="3"/>
  <c r="J63" i="3" s="1"/>
  <c r="P824" i="3"/>
  <c r="R824" i="3"/>
  <c r="T824" i="3"/>
  <c r="BK1218" i="3"/>
  <c r="J1218" i="3"/>
  <c r="J64" i="3" s="1"/>
  <c r="P1218" i="3"/>
  <c r="R1218" i="3"/>
  <c r="T1218" i="3"/>
  <c r="E48" i="2"/>
  <c r="J55" i="2"/>
  <c r="J80" i="2"/>
  <c r="BE313" i="2"/>
  <c r="BE317" i="2"/>
  <c r="BE379" i="2"/>
  <c r="BE386" i="2"/>
  <c r="BE389" i="2"/>
  <c r="BE419" i="2"/>
  <c r="BE429" i="2"/>
  <c r="BE457" i="2"/>
  <c r="BE590" i="2"/>
  <c r="BE614" i="2"/>
  <c r="BE618" i="2"/>
  <c r="BE627" i="2"/>
  <c r="BE638" i="2"/>
  <c r="BE641" i="2"/>
  <c r="BE663" i="2"/>
  <c r="BE671" i="2"/>
  <c r="BE680" i="2"/>
  <c r="BE683" i="2"/>
  <c r="BE696" i="2"/>
  <c r="BE707" i="2"/>
  <c r="BE780" i="2"/>
  <c r="BE813" i="2"/>
  <c r="BE826" i="2"/>
  <c r="BE838" i="2"/>
  <c r="BE841" i="2"/>
  <c r="BE856" i="2"/>
  <c r="BE862" i="2"/>
  <c r="BE877" i="2"/>
  <c r="BE890" i="2"/>
  <c r="BE905" i="2"/>
  <c r="BE914" i="2"/>
  <c r="BE945" i="2"/>
  <c r="BE954" i="2"/>
  <c r="BE985" i="2"/>
  <c r="BE989" i="2"/>
  <c r="BE993" i="2"/>
  <c r="BE997" i="2"/>
  <c r="BE1001" i="2"/>
  <c r="BE1005" i="2"/>
  <c r="BE1009" i="2"/>
  <c r="BE1013" i="2"/>
  <c r="BE1021" i="2"/>
  <c r="BE1025" i="2"/>
  <c r="BE1041" i="2"/>
  <c r="BE1049" i="2"/>
  <c r="BE1057" i="2"/>
  <c r="BE1068" i="2"/>
  <c r="BE1071" i="2"/>
  <c r="BE1078" i="2"/>
  <c r="BE1086" i="2"/>
  <c r="BE1116" i="2"/>
  <c r="BE1120" i="2"/>
  <c r="BE1138" i="2"/>
  <c r="E48" i="3"/>
  <c r="J52" i="3"/>
  <c r="J55" i="3"/>
  <c r="F82" i="3"/>
  <c r="BE88" i="3"/>
  <c r="BE376" i="3"/>
  <c r="BE483" i="3"/>
  <c r="BE498" i="3"/>
  <c r="BE505" i="3"/>
  <c r="BE564" i="3"/>
  <c r="BE729" i="3"/>
  <c r="BE733" i="3"/>
  <c r="BE760" i="3"/>
  <c r="BE767" i="3"/>
  <c r="F55" i="2"/>
  <c r="BE89" i="2"/>
  <c r="BE117" i="2"/>
  <c r="BE247" i="2"/>
  <c r="BE309" i="2"/>
  <c r="BE392" i="2"/>
  <c r="BE400" i="2"/>
  <c r="BE404" i="2"/>
  <c r="BE411" i="2"/>
  <c r="BE415" i="2"/>
  <c r="BE423" i="2"/>
  <c r="BE594" i="2"/>
  <c r="BE623" i="2"/>
  <c r="BE630" i="2"/>
  <c r="BE634" i="2"/>
  <c r="BE645" i="2"/>
  <c r="BE650" i="2"/>
  <c r="BE674" i="2"/>
  <c r="BE677" i="2"/>
  <c r="BE687" i="2"/>
  <c r="BE690" i="2"/>
  <c r="BE701" i="2"/>
  <c r="BE797" i="2"/>
  <c r="BE805" i="2"/>
  <c r="BE820" i="2"/>
  <c r="BE835" i="2"/>
  <c r="BE859" i="2"/>
  <c r="BE874" i="2"/>
  <c r="BE880" i="2"/>
  <c r="BE887" i="2"/>
  <c r="BE896" i="2"/>
  <c r="BE899" i="2"/>
  <c r="BE908" i="2"/>
  <c r="BE929" i="2"/>
  <c r="BE935" i="2"/>
  <c r="BE941" i="2"/>
  <c r="BE976" i="2"/>
  <c r="BE981" i="2"/>
  <c r="BE1017" i="2"/>
  <c r="BE1029" i="2"/>
  <c r="BE1033" i="2"/>
  <c r="BE1037" i="2"/>
  <c r="BE1045" i="2"/>
  <c r="BE1053" i="2"/>
  <c r="BE1061" i="2"/>
  <c r="BE1065" i="2"/>
  <c r="BE1074" i="2"/>
  <c r="BE1080" i="2"/>
  <c r="BE1084" i="2"/>
  <c r="BE1097" i="2"/>
  <c r="BE1111" i="2"/>
  <c r="BE1128" i="2"/>
  <c r="BE1140" i="2"/>
  <c r="BE1143" i="2"/>
  <c r="BE1147" i="2"/>
  <c r="BE1151" i="2"/>
  <c r="BE1156" i="2"/>
  <c r="BK1155" i="2"/>
  <c r="J1155" i="2" s="1"/>
  <c r="J66" i="2" s="1"/>
  <c r="BE128" i="3"/>
  <c r="BE298" i="3"/>
  <c r="BE380" i="3"/>
  <c r="BE384" i="3"/>
  <c r="BE486" i="3"/>
  <c r="BE494" i="3"/>
  <c r="BE509" i="3"/>
  <c r="BE513" i="3"/>
  <c r="BE517" i="3"/>
  <c r="BE523" i="3"/>
  <c r="BE747" i="3"/>
  <c r="BE751" i="3"/>
  <c r="BE756" i="3"/>
  <c r="BE763" i="3"/>
  <c r="BE771" i="3"/>
  <c r="BE774" i="3"/>
  <c r="BE778" i="3"/>
  <c r="BE783" i="3"/>
  <c r="BE787" i="3"/>
  <c r="BE795" i="3"/>
  <c r="BE798" i="3"/>
  <c r="BE801" i="3"/>
  <c r="BE804" i="3"/>
  <c r="BE807" i="3"/>
  <c r="BE811" i="3"/>
  <c r="BE814" i="3"/>
  <c r="BE820" i="3"/>
  <c r="BE825" i="3"/>
  <c r="BE915" i="3"/>
  <c r="BE929" i="3"/>
  <c r="BE941" i="3"/>
  <c r="BE953" i="3"/>
  <c r="BE978" i="3"/>
  <c r="BE981" i="3"/>
  <c r="BE984" i="3"/>
  <c r="BE994" i="3"/>
  <c r="BE997" i="3"/>
  <c r="BE1004" i="3"/>
  <c r="BE1007" i="3"/>
  <c r="BE1017" i="3"/>
  <c r="BE1020" i="3"/>
  <c r="BE1024" i="3"/>
  <c r="BE1040" i="3"/>
  <c r="BE1046" i="3"/>
  <c r="BE1050" i="3"/>
  <c r="BE1062" i="3"/>
  <c r="BE1097" i="3"/>
  <c r="BE1102" i="3"/>
  <c r="BE1106" i="3"/>
  <c r="BE1110" i="3"/>
  <c r="BE1114" i="3"/>
  <c r="BE1118" i="3"/>
  <c r="BE1122" i="3"/>
  <c r="BE1126" i="3"/>
  <c r="BE1130" i="3"/>
  <c r="BE1134" i="3"/>
  <c r="BE1138" i="3"/>
  <c r="BE1142" i="3"/>
  <c r="BE1146" i="3"/>
  <c r="BE1150" i="3"/>
  <c r="BE1154" i="3"/>
  <c r="BE1158" i="3"/>
  <c r="BE1162" i="3"/>
  <c r="BE1166" i="3"/>
  <c r="BE1170" i="3"/>
  <c r="BE1174" i="3"/>
  <c r="BE1177" i="3"/>
  <c r="BE1180" i="3"/>
  <c r="BE1184" i="3"/>
  <c r="BE1186" i="3"/>
  <c r="BE1194" i="3"/>
  <c r="BE1209" i="3"/>
  <c r="BE1215" i="3"/>
  <c r="BE1219" i="3"/>
  <c r="BE1231" i="3"/>
  <c r="BE1233" i="3"/>
  <c r="BE1236" i="3"/>
  <c r="BK1235" i="3"/>
  <c r="J1235" i="3" s="1"/>
  <c r="J65" i="3" s="1"/>
  <c r="F36" i="2"/>
  <c r="BC55" i="1"/>
  <c r="F35" i="3"/>
  <c r="BB56" i="1"/>
  <c r="F35" i="2"/>
  <c r="BB55" i="1"/>
  <c r="J34" i="2"/>
  <c r="AW55" i="1"/>
  <c r="J34" i="3"/>
  <c r="AW56" i="1"/>
  <c r="F34" i="2"/>
  <c r="BA55" i="1"/>
  <c r="F34" i="3"/>
  <c r="BA56" i="1"/>
  <c r="F37" i="3"/>
  <c r="BD56" i="1"/>
  <c r="F37" i="2"/>
  <c r="BD55" i="1"/>
  <c r="F36" i="3"/>
  <c r="BC56" i="1"/>
  <c r="R86" i="3" l="1"/>
  <c r="R85" i="3"/>
  <c r="T86" i="3"/>
  <c r="T85" i="3"/>
  <c r="P86" i="3"/>
  <c r="P85" i="3"/>
  <c r="AU56" i="1" s="1"/>
  <c r="R87" i="2"/>
  <c r="R86" i="2" s="1"/>
  <c r="P87" i="2"/>
  <c r="P86" i="2" s="1"/>
  <c r="AU55" i="1" s="1"/>
  <c r="BK87" i="2"/>
  <c r="J87" i="2"/>
  <c r="J60" i="2" s="1"/>
  <c r="BK86" i="3"/>
  <c r="J86" i="3" s="1"/>
  <c r="J60" i="3" s="1"/>
  <c r="F33" i="2"/>
  <c r="AZ55" i="1"/>
  <c r="BD54" i="1"/>
  <c r="W33" i="1"/>
  <c r="J33" i="3"/>
  <c r="AV56" i="1"/>
  <c r="AT56" i="1" s="1"/>
  <c r="BA54" i="1"/>
  <c r="W30" i="1" s="1"/>
  <c r="BB54" i="1"/>
  <c r="W31" i="1" s="1"/>
  <c r="BC54" i="1"/>
  <c r="W32" i="1" s="1"/>
  <c r="J33" i="2"/>
  <c r="AV55" i="1" s="1"/>
  <c r="AT55" i="1" s="1"/>
  <c r="F33" i="3"/>
  <c r="AZ56" i="1"/>
  <c r="BK86" i="2" l="1"/>
  <c r="J86" i="2"/>
  <c r="J59" i="2" s="1"/>
  <c r="BK85" i="3"/>
  <c r="J85" i="3" s="1"/>
  <c r="J59" i="3" s="1"/>
  <c r="AU54" i="1"/>
  <c r="AX54" i="1"/>
  <c r="AY54" i="1"/>
  <c r="AW54" i="1"/>
  <c r="AK30" i="1" s="1"/>
  <c r="AZ54" i="1"/>
  <c r="W29" i="1" s="1"/>
  <c r="AV54" i="1" l="1"/>
  <c r="AK29" i="1"/>
  <c r="J30" i="2"/>
  <c r="AG55" i="1"/>
  <c r="AN55" i="1" s="1"/>
  <c r="J30" i="3"/>
  <c r="AG56" i="1" s="1"/>
  <c r="AN56" i="1" s="1"/>
  <c r="J39" i="2" l="1"/>
  <c r="J39" i="3"/>
  <c r="AG54" i="1"/>
  <c r="AK26" i="1"/>
  <c r="AK35" i="1" s="1"/>
  <c r="AT54" i="1"/>
  <c r="AN54" i="1" l="1"/>
</calcChain>
</file>

<file path=xl/sharedStrings.xml><?xml version="1.0" encoding="utf-8"?>
<sst xmlns="http://schemas.openxmlformats.org/spreadsheetml/2006/main" count="25017" uniqueCount="2261">
  <si>
    <t>Export Komplet</t>
  </si>
  <si>
    <t>VZ</t>
  </si>
  <si>
    <t>2.0</t>
  </si>
  <si>
    <t>ZAMOK</t>
  </si>
  <si>
    <t>False</t>
  </si>
  <si>
    <t>{f50e3a1f-7920-4cf6-a671-d839537f6324}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</si>
  <si>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</si>
  <si>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</si>
  <si>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</si>
  <si>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</si>
  <si>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</si>
  <si>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</si>
  <si>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</si>
  <si>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</si>
  <si>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21_02_bor_old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</si>
  <si>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</si>
  <si>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</si>
  <si>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silnice III/35724 Borová – Oldřiš</t>
  </si>
  <si>
    <t>KSO:</t>
  </si>
  <si>
    <t/>
  </si>
  <si>
    <t>CC-CZ:</t>
  </si>
  <si>
    <t>Místo:</t>
  </si>
  <si>
    <t>Borová – Oldřiš</t>
  </si>
  <si>
    <t>Datum:</t>
  </si>
  <si>
    <t>1. 2. 2021</t>
  </si>
  <si>
    <t>Zadavatel:</t>
  </si>
  <si>
    <t>IČ:</t>
  </si>
  <si>
    <t>70892822</t>
  </si>
  <si>
    <t>Pardubický kraj</t>
  </si>
  <si>
    <t>DIČ:</t>
  </si>
  <si>
    <t>CZ70892822</t>
  </si>
  <si>
    <t>Uchazeč:</t>
  </si>
  <si>
    <t>Vyplň údaj</t>
  </si>
  <si>
    <t>Projektant:</t>
  </si>
  <si>
    <t>05968551</t>
  </si>
  <si>
    <t>VHRoušar, s.r.o.</t>
  </si>
  <si>
    <t>CZ05968551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</si>
  <si>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</si>
  <si>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</si>
  <si>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</si>
  <si>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</si>
  <si>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</si>
  <si>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</si>
  <si>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</si>
  <si>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</si>
  <si>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</si>
  <si>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</si>
  <si>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</si>
  <si>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</si>
  <si>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</si>
  <si>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</si>
  <si>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</si>
  <si>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</si>
  <si>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</si>
  <si>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</si>
  <si>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</si>
  <si>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</si>
  <si>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</si>
  <si>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</si>
  <si>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</si>
  <si>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</si>
  <si>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</si>
  <si>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</si>
  <si>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</si>
  <si>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</si>
  <si>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</si>
  <si>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</si>
  <si>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</si>
  <si>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</si>
  <si>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</si>
  <si>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</si>
  <si>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</si>
  <si>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</si>
  <si>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</si>
  <si>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</si>
  <si>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</si>
  <si>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</si>
  <si>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</si>
  <si>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</si>
  <si>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</si>
  <si>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</si>
  <si>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</si>
  <si>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Dešťová kanalizace – Borová</t>
  </si>
  <si>
    <t>STA</t>
  </si>
  <si>
    <t>1</t>
  </si>
  <si>
    <t>{e70c8c0f-9651-4a95-b85c-a88549a436bc}</t>
  </si>
  <si>
    <t>2</t>
  </si>
  <si>
    <t>SO 302</t>
  </si>
  <si>
    <t>Dešťová kanalizace – Oldřiš</t>
  </si>
  <si>
    <t>{ec07c231-c388-48db-ab09-47ac4fc4e3c6}</t>
  </si>
  <si>
    <t>odboc_250_150</t>
  </si>
  <si>
    <t>Odbočka 45° 250/150</t>
  </si>
  <si>
    <t>kus</t>
  </si>
  <si>
    <t>koleno150_30</t>
  </si>
  <si>
    <t>Koleno DN150 30°</t>
  </si>
  <si>
    <t>KRYCÍ LIST SOUPISU PRACÍ</t>
  </si>
  <si>
    <t>koleno150_45</t>
  </si>
  <si>
    <t>Koleno DN150 45°</t>
  </si>
  <si>
    <t>PVC_DN150</t>
  </si>
  <si>
    <t>Potrubí PVC DN150</t>
  </si>
  <si>
    <t>m</t>
  </si>
  <si>
    <t>7,7</t>
  </si>
  <si>
    <t>odboc_300_200</t>
  </si>
  <si>
    <t>Odbočka 45° 300/200</t>
  </si>
  <si>
    <t>odboc_500_200</t>
  </si>
  <si>
    <t>Odbočka 45° 500/200</t>
  </si>
  <si>
    <t>Objekt:</t>
  </si>
  <si>
    <t>koleno200_30</t>
  </si>
  <si>
    <t>Koleno DN200 30°</t>
  </si>
  <si>
    <t>13</t>
  </si>
  <si>
    <t>SO 301 - Dešťová kanalizace – Borová</t>
  </si>
  <si>
    <t>koleno200_45</t>
  </si>
  <si>
    <t>Koleno DN200 45°</t>
  </si>
  <si>
    <t>obsyp</t>
  </si>
  <si>
    <t>Obsyp potrubí</t>
  </si>
  <si>
    <t>m3</t>
  </si>
  <si>
    <t>710,281</t>
  </si>
  <si>
    <t>odboc_250_200</t>
  </si>
  <si>
    <t>Odbočka 45° 250/200</t>
  </si>
  <si>
    <t>9</t>
  </si>
  <si>
    <t>odboc_400_200</t>
  </si>
  <si>
    <t>Odbočka 45° 400/200</t>
  </si>
  <si>
    <t>odst_zlab</t>
  </si>
  <si>
    <t>Odstranění betonového žlabu</t>
  </si>
  <si>
    <t>43</t>
  </si>
  <si>
    <t>odvoz13</t>
  </si>
  <si>
    <t>Odklizení přebytku zeminy v tř. 1-3</t>
  </si>
  <si>
    <t>920,844</t>
  </si>
  <si>
    <t>ohum_rov</t>
  </si>
  <si>
    <t>Ohumusování v rovině</t>
  </si>
  <si>
    <t>m2</t>
  </si>
  <si>
    <t>147,565</t>
  </si>
  <si>
    <t>pazeni_box12</t>
  </si>
  <si>
    <t>Pažící box do š. 1,2 m</t>
  </si>
  <si>
    <t>1240,842</t>
  </si>
  <si>
    <t>pazeni_box25</t>
  </si>
  <si>
    <t>Pažící box do š. 2,5 m</t>
  </si>
  <si>
    <t>191,203</t>
  </si>
  <si>
    <t>PVC_DN200</t>
  </si>
  <si>
    <t>Potrubí PVC DN200</t>
  </si>
  <si>
    <t>226,9</t>
  </si>
  <si>
    <t>PVC_DN250</t>
  </si>
  <si>
    <t>Potrubí PVC DN250</t>
  </si>
  <si>
    <t>533,5</t>
  </si>
  <si>
    <t>PVC_DN300</t>
  </si>
  <si>
    <t>Potrubí PVC DN300</t>
  </si>
  <si>
    <t>164,5</t>
  </si>
  <si>
    <t>PVC_DN400</t>
  </si>
  <si>
    <t>Potrubí PVC DN400</t>
  </si>
  <si>
    <t>73,1</t>
  </si>
  <si>
    <t>PVC_DN500</t>
  </si>
  <si>
    <t>Potrubí PVC DN 500</t>
  </si>
  <si>
    <t>162,6</t>
  </si>
  <si>
    <t>PVC_DN600</t>
  </si>
  <si>
    <t>Potrubí PVC DN 600</t>
  </si>
  <si>
    <t>72,4</t>
  </si>
  <si>
    <t>sejmuti_hum</t>
  </si>
  <si>
    <t>Sejmutí humózní vrstvy</t>
  </si>
  <si>
    <t>voda</t>
  </si>
  <si>
    <t>Voda pro zalití</t>
  </si>
  <si>
    <t>4,427</t>
  </si>
  <si>
    <t>vykop_rucne</t>
  </si>
  <si>
    <t>Výkop rýh do š. 2000 mm ručně</t>
  </si>
  <si>
    <t>91,804</t>
  </si>
  <si>
    <t>vykop_ryh</t>
  </si>
  <si>
    <t>Výkop rýh do š. 2000 mm</t>
  </si>
  <si>
    <t>1258,007</t>
  </si>
  <si>
    <t>zasyp</t>
  </si>
  <si>
    <t>Zásyp zeminou se zhutněním</t>
  </si>
  <si>
    <t>24,024</t>
  </si>
  <si>
    <t>zasyp_SD</t>
  </si>
  <si>
    <t>Zásyp ze štěrkodrti se zhutněním</t>
  </si>
  <si>
    <t>343,798</t>
  </si>
  <si>
    <t>odvoz45</t>
  </si>
  <si>
    <t>Odklizení přebytku zeminy v tř. 4-5</t>
  </si>
  <si>
    <t>404,943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</si>
  <si>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</si>
  <si>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</si>
  <si>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</si>
  <si>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</si>
  <si>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</si>
  <si>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</si>
  <si>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</si>
  <si>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</si>
  <si>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</si>
  <si>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</si>
  <si>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</si>
  <si>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</si>
  <si>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</si>
  <si>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</si>
  <si>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</si>
  <si>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</si>
  <si>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</si>
  <si>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</si>
  <si>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</si>
  <si>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</si>
  <si>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</si>
  <si>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</si>
  <si>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</si>
  <si>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</si>
  <si>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</si>
  <si>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</si>
  <si>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</si>
  <si>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</si>
  <si>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</si>
  <si>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</si>
  <si>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plochy do 500 m2 tl vrstvy do 200 mm strojně</t>
  </si>
  <si>
    <t>CS ÚRS 2020 02</t>
  </si>
  <si>
    <t>4</t>
  </si>
  <si>
    <t>-300260379</t>
  </si>
  <si>
    <t>PP</t>
  </si>
  <si>
    <t>Sejmutí ornice strojně při souvislé ploše přes 100 do 500 m2, tl. vrstvy do 200 mm</t>
  </si>
  <si>
    <t>PSC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</si>
  <si>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</si>
  <si>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P</t>
  </si>
  <si>
    <t>Poznámka k položce:_x000D_
S uložením do podélné deponie.</t>
  </si>
  <si>
    <t>VV</t>
  </si>
  <si>
    <t>Stoka A2-1 - viz D.3.1.2.1, D.3.1.3.2 a D.3.2.4.1-5</t>
  </si>
  <si>
    <t>1,2*(46,65-1,14) "v zeleném"</t>
  </si>
  <si>
    <t>Mezisoučet</t>
  </si>
  <si>
    <t>3</t>
  </si>
  <si>
    <t>Stoka A3 - viz D.3.1.2.2, D.3.1.3.3 a D.3.2.4.1-5</t>
  </si>
  <si>
    <t>1,1*(28,42-0,00) "v zeleném - žlab"</t>
  </si>
  <si>
    <t>Stoka A5 - viz D.3.1.2.3, D.3.1.3.5 a D.3.2.4.1-5</t>
  </si>
  <si>
    <t>1,43*(15,70-0,00) "v zeleném"</t>
  </si>
  <si>
    <t>Stoka A6 - viz D.3.1.2.3, D.3.1.3.6 a D.3.2.4.1-5</t>
  </si>
  <si>
    <t>1,1*(8,80-0,00) "v zelenem"</t>
  </si>
  <si>
    <t>Stoka A8 - viz D.3.1.2.3, D.3.1.3.8 a D.3.2.4.1-5</t>
  </si>
  <si>
    <t>1,0*(3,00-0,00) "v zelenem"</t>
  </si>
  <si>
    <t>Stoka A9 - viz D.3.1.2.4, D.3.1.3.9 a D.3.2.4.1-5</t>
  </si>
  <si>
    <t>1,0*(4,09-0,00) "v zelenem"</t>
  </si>
  <si>
    <t>Stoka A10 - viz D.3.1.2.4, D.3.1.3.10 a D.3.2.4.1-5</t>
  </si>
  <si>
    <t>1,0*(14,79-0,00) "v zelenem"</t>
  </si>
  <si>
    <t>1,0*(20,05-14,79) "v zelenem"</t>
  </si>
  <si>
    <t>1,0*(22,47-20,05) "v zelenem"</t>
  </si>
  <si>
    <t>Součet</t>
  </si>
  <si>
    <t>132251255</t>
  </si>
  <si>
    <t>Hloubení rýh nezapažených š do 2000 mm v hornině třídy těžitelnosti I, skupiny 3 objem do 1000 m3 strojně</t>
  </si>
  <si>
    <t>-2009380553</t>
  </si>
  <si>
    <t>Hloubení nezapažených rýh šířky přes 800 do 2 000 mm strojně s urovnáním dna do předepsaného profilu a spádu v hornině třídy těžitelnosti I skupiny 3 přes 500 do 1 000 m3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</si>
  <si>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</si>
  <si>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Stoka A1 - viz D.3.1.2.1, D.3.1.3.1 a D.3.2.4.1-5</t>
  </si>
  <si>
    <t>1,0*((1,10+0,95)/2-0,51)*(24,06-0,00) "v komunikaci"</t>
  </si>
  <si>
    <t>1,0*((0,95+1,25)/2-0,51)*(55,20-24,06) "v komunikaci"</t>
  </si>
  <si>
    <t>"UV 01" 1,0*(0,99-0,51)*4,3</t>
  </si>
  <si>
    <t>"UV 02" 1,0*(1,25-0,51)*4,7</t>
  </si>
  <si>
    <t>"lin.žlab 86" 1,0*(1,02-0,51)*7,7</t>
  </si>
  <si>
    <t>"Rozšíření v prostoru šachet - A1" 2*0,5*((0,99+1,25)/2-0,51)*2,0 * 5 "KS</t>
  </si>
  <si>
    <t>1,2*((0,62+1,49)/2-0,15)*(46,65-1,14) "v zeleném"</t>
  </si>
  <si>
    <t>1,2*((1,60+1,60)/2-0,24)*(47,84-46,65) "v chodníku"</t>
  </si>
  <si>
    <t>1,2*((1,60+1,66)/2-0,51)*(55,61-47,84) "v komunikaci"</t>
  </si>
  <si>
    <t>1,0*((1,66+1,67)/2-0,51)*(82,86-55,61) "v komunikaci"</t>
  </si>
  <si>
    <t>1,0*((1,67+1,40)/2-0,51)*(111,80-82,86) "v komunikaci"</t>
  </si>
  <si>
    <t>1,0*((1,40+1,25)/2-0,51)*(140,50-111,80) "v komunikaci"</t>
  </si>
  <si>
    <t>"Rozšíření v prostoru šachet - A2-1" 2*0,5*(0,57-0,51)*2,0 * 1 "KS</t>
  </si>
  <si>
    <t>"Rozšíření v prostoru šachet - A2-1" 2*0,5*((1,66+1,25)/2-0,51)*2,0 * 4 "KS</t>
  </si>
  <si>
    <t>Stoka A2-2 - viz D.3.1.2.1, D.3.1.3.2 a D.3.2.4.1-5</t>
  </si>
  <si>
    <t>1,0*((1,60+1,20)/2-0,51)*(18,80-0,00) "v komunikaci"</t>
  </si>
  <si>
    <t>"UV 03" 1,0*(1,66-0,51)*2,2</t>
  </si>
  <si>
    <t>"HV 04" 1,0*(1,66-0,51)*5,3</t>
  </si>
  <si>
    <t>"HV 05" 1,0*(1,40-0,51)*6,5</t>
  </si>
  <si>
    <t>"UV 06" 1,0*(1,40-0,51)*1,8</t>
  </si>
  <si>
    <t>"UV 07" 1,0*(1,25-0,51)*5,2</t>
  </si>
  <si>
    <t>"UV 08" 1,0*(1,20-0,51)*13,9</t>
  </si>
  <si>
    <t>"UV 09" 1,0*(1,20-0,51)*7,2</t>
  </si>
  <si>
    <t>"UV 87" 1,0*(1,39-0,51)*4,0</t>
  </si>
  <si>
    <t>"HV 88" 1,0*(1,65-0,51)*5,6</t>
  </si>
  <si>
    <t>"Rozšíření v prostoru šachet - A2-2" 2*0,5*((1,60+1,20)/2-0,51)*2,0 * 2 "KS</t>
  </si>
  <si>
    <t>1,1*((0,75+1,02)/2-0,15)*(28,42-0,00) "v zeleném - žlab"</t>
  </si>
  <si>
    <t>1,1*((1,58+1,61)/2-0,24)*(29,91-28,42) "v chodniku"</t>
  </si>
  <si>
    <t>1,1*((1,61+1,51)/2-0,51)*(54,00-29,91) "v komunikaci"</t>
  </si>
  <si>
    <t>1,1*((1,51+1,40)/2-0,51)*(77,74-54,00) "v komunikaci"</t>
  </si>
  <si>
    <t>1,1*((1,40+1,48)/2-0,51)*(141,60-77,74) "v komunikaci"</t>
  </si>
  <si>
    <t>1,1*((1,48+1,60)/2-0,51)*(216,00-141,60) "v komunikaci"</t>
  </si>
  <si>
    <t>"UV 10" 1,0*(1,57-0,51)*3,9</t>
  </si>
  <si>
    <t>"HV 11" 1,0*(1,51-0,51)*2,6</t>
  </si>
  <si>
    <t>"UV 12" 1,0*(1,46-0,51)*3,9</t>
  </si>
  <si>
    <t>"RŠ 13" 1,0*(1,48-0,51)*3,7</t>
  </si>
  <si>
    <t>"UV 14" 1,0*(1,48-0,51)*3,9</t>
  </si>
  <si>
    <t>"HV 15" 1,0*(1,49-0,51)*3,6</t>
  </si>
  <si>
    <t>"UV 16" 1,0*(1,60-0,51)*4,4</t>
  </si>
  <si>
    <t>"UV 17" 1,0*(1,60-0,51)*2,5</t>
  </si>
  <si>
    <t>"UV 89" 1,0*(1,60-0,51)*9,6</t>
  </si>
  <si>
    <t>"dešť. svod 90" 1,0*(1,59-0,51)*8,2</t>
  </si>
  <si>
    <t>"UV 91" 1,0*(1,59-0,51)*4,0</t>
  </si>
  <si>
    <t>"UV 92" 1,0*(1,52-0,51)*3,8</t>
  </si>
  <si>
    <t>"UV 93" 1,0*(1,44-0,51)*4,0</t>
  </si>
  <si>
    <t>"UV 94" 1,0*(1,61-0,51)*3,7</t>
  </si>
  <si>
    <t>"Rozšíření v prostoru šachet - A3" 2*0,5*((1,65+1,46)/2-0,51)*2,0 * 8 "KS</t>
  </si>
  <si>
    <t>Stoka A4 - viz D.3.1.2.3, D.3.1.3.4 a D.3.2.4.1-5</t>
  </si>
  <si>
    <t>1,0*((0,45+0,92)/2-0,24)*(11,60-0,00) "v chodniku"</t>
  </si>
  <si>
    <t>"Rozšíření v prostoru šachet - A4" 2*0,5*(0,92-0,24)*2,0 * 1 "KS</t>
  </si>
  <si>
    <t>1,43*((1,10+1,76)/2-0,15)*(15,70-0,00) "v zeleném"</t>
  </si>
  <si>
    <t>1,43*((1,76+1,61)/2-0,51)*(79,96-15,70) "v komunikaci"</t>
  </si>
  <si>
    <t>1,2*((1,61+1,77)/2-0,51)*(120,80-79,96) "v komunikaci"</t>
  </si>
  <si>
    <t>1,2*((1,55+1,70)/2-0,51)*(192,60-120,80) "v komunikaci"</t>
  </si>
  <si>
    <t>1,0*((1,70+1,56)/2-0,51)*(261,60-192,60) "v komunikaci"</t>
  </si>
  <si>
    <t>"UV 19" 1,0*(1,60-0,51)*0,9</t>
  </si>
  <si>
    <t>"UV 20" 1,0*(1,61-0,51)*3,7</t>
  </si>
  <si>
    <t>"HV 21" 1,0*(1,61-0,51)*4,9</t>
  </si>
  <si>
    <t xml:space="preserve">"UV 22" 1,0*(1,63-0,51)*3,9 </t>
  </si>
  <si>
    <t>"HV 23" 1,0*(1,70-0,51)*3,0</t>
  </si>
  <si>
    <t>"UV 24" 1,0*(1,59-0,51)*3,9</t>
  </si>
  <si>
    <t>"HV 25" 1,0*(1,56-0,51)*6,8</t>
  </si>
  <si>
    <t>"UV 95" 1,0*(1,59-0,51)*4,6</t>
  </si>
  <si>
    <t>"UV 96" 1,0*(1,70-0,51)*4,3</t>
  </si>
  <si>
    <t>"UV 97" 1,0*(1,53-0,51)*5,0</t>
  </si>
  <si>
    <t>"Rozšíření v prostoru šachet - A5" 2*0,5*((1,61+1,77)/2-0,51)*2,0 * 5 "KS</t>
  </si>
  <si>
    <t>"Rozšíření v prostoru šachet - A5" 2*0,5*((1,70+1,56)/2-0,51)*2,0 * 4 "KS</t>
  </si>
  <si>
    <t>1,1*((1,05+1,36)/2-0,15)*(8,80-0,00) "v zelenem"</t>
  </si>
  <si>
    <t>1,0*((1,36+0,77)/2-0,51)*(13,67-8,80) "v komunikaci"</t>
  </si>
  <si>
    <t>1,0*((0,77+0,50)/2-0,51)*(15,40-13,67) "v komunikaci"</t>
  </si>
  <si>
    <t>"UV 26" 1,0*(1,36-0,51)*6,4</t>
  </si>
  <si>
    <t>"UV 98" 1,0*(1,36-0,51)*24,1</t>
  </si>
  <si>
    <t>"Rozšíření v prostoru šachet - A6" 2*0,5*(1,36-0,51)*2,0 * 1 "KS</t>
  </si>
  <si>
    <t>Stoka A7 - viz D.3.1.2.3, D.3.1.3.7 a D.3.2.4.1-5</t>
  </si>
  <si>
    <t>1,0*((0,68+1,06)/2-0,51)*(3,20-0,00) "v komunikaci"</t>
  </si>
  <si>
    <t>1,0*((1,06+1,14)/2-0,51)*(14,57-3,20) "v komunikaci"</t>
  </si>
  <si>
    <t>1,0*((1,14+1,22)/2-0,51)*(25,30-14,57) "v komunikaci"</t>
  </si>
  <si>
    <t>"UV 27" 1,0*(1,22-0,51)*1,7</t>
  </si>
  <si>
    <t>"Rozšíření v prostoru šachet - A7" 2*0,5*((1,06+1,22)/2-0,51)*2,0 * 2 "KS</t>
  </si>
  <si>
    <t>1,0*((0,28+1,06)/2-0,15)*(3,00-0,00) "v zelenem"</t>
  </si>
  <si>
    <t>1,0*((1,06+1,15)/2-0,51)*(53,50-3,00) "v komunikaci"</t>
  </si>
  <si>
    <t>"A8-29 Š29a" 1,0*(1,14-0,51)*8,5</t>
  </si>
  <si>
    <t>"UV 30" 1,0*(1,15-0,51)*1,5</t>
  </si>
  <si>
    <t>"Rozšíření v prostoru šachet - A8" 2*0,5*((1,12+1,15)/2-0,51)*2,0 * 2 "KS</t>
  </si>
  <si>
    <t>1,0*((0,49+1,32)/2-0,15)*(4,09-0,00) "v zelenem"</t>
  </si>
  <si>
    <t>1,0*((1,32+1,35)/2-0,51)*(16,80-4,09) "v komunikaci"</t>
  </si>
  <si>
    <t>1,0*((1,35+1,58)/2-0,51)*(55,80-16,80) "v komunikaci"</t>
  </si>
  <si>
    <t>1,0*((1,58+1,46)/2-0,51)*(113,80-55,80) "v komunikaci"</t>
  </si>
  <si>
    <t>"UV 31" 1,0*(1,35-0,51)*0,9</t>
  </si>
  <si>
    <t>"UV 32"  1,0*(1,58-0,51)*1,4</t>
  </si>
  <si>
    <t>"UV 33"  1,0*(1,46-0,51)*2,9</t>
  </si>
  <si>
    <t>"UV 99"  1,0*(1,50-0,51)*1,0</t>
  </si>
  <si>
    <t>"Rozšíření v prostoru šachet - A9" 2*0,5*((1,58+1,41)/2-0,51)*2,0 * 5 "KS</t>
  </si>
  <si>
    <t>1,0*((0,34+1,85)/2-0,15)*(14,79-0,00) "v zelenem"</t>
  </si>
  <si>
    <t>1,0*((1,85+1,41)/2-0,15)*(20,05-14,79) "v zelenem"</t>
  </si>
  <si>
    <t>1,0*((1,41+3,06)/2-0,15)*(22,47-20,05) "v zelenem"</t>
  </si>
  <si>
    <t>1,0*((3,06+3,03)/2-0,51)*(23,80-22,47) "v komunikaci"</t>
  </si>
  <si>
    <t>1,0*((1,77+1,48)/2-0,51)*(49,95-23,80) "v komunikaci"</t>
  </si>
  <si>
    <t>1,0*((1,48+1,55)/2-0,51)*(69,10-49,95) "v komunikaci"</t>
  </si>
  <si>
    <t>"UV 34" 1,0*(1,77-0,51)*4,9</t>
  </si>
  <si>
    <t>"UV 35" 1,0*(1,77-0,51)*7,3</t>
  </si>
  <si>
    <t>"UV 36" 1,0*(1,44-0,51)*4,1</t>
  </si>
  <si>
    <t>"HV 37" 1,0*(1,55-0,51)*1,9</t>
  </si>
  <si>
    <t>"Rozšíření v prostoru šachet - A10" 2*0,5*(3,06-0,51)*2,0 * 1 "KS</t>
  </si>
  <si>
    <t>"Rozšíření v prostoru šachet - A10" 2*0,5*((1,66+1,54)/2-0,51)*2,0 * 3 "KS</t>
  </si>
  <si>
    <t>Odpočet ručního výkopu v prostoru inženýrských sítí</t>
  </si>
  <si>
    <t>-vykop_rucne</t>
  </si>
  <si>
    <t>0,70*vykop_ryh "70% v tř.3</t>
  </si>
  <si>
    <t>132212211</t>
  </si>
  <si>
    <t>Hloubení rýh š do 2000 mm v soudržných horninách třídy těžitelnosti I, skupiny 3 ručně</t>
  </si>
  <si>
    <t>1458010208</t>
  </si>
  <si>
    <t>Hloubení rýh šířky přes 800 do 2 000 mm ručně zapažených i nezapažených, s urovnáním dna do předepsaného profilu a spádu v hornině třídy těžitelnosti I skupiny 3 soudržných</t>
  </si>
  <si>
    <t xml:space="preserve">Poznámka k souboru cen:_x000D_
1. V cenách jsou započteny i náklady na:_x000D_
a) přehození výkopku na přilehlém terénu na vzdálenost do 3 m od podélné osy rýhy nebo naložení výkopku na dopravní prostředek,_x000D_
</t>
  </si>
  <si>
    <t>Výkop v prostoru křížení inženýrských sítí</t>
  </si>
  <si>
    <t>"plyn" 1,0*(1,10-0,51)*2,0</t>
  </si>
  <si>
    <t>"splašková kanalizace - přípojka" 1,0*(1,00-0,51)*2,5</t>
  </si>
  <si>
    <t>"plyn" 1,0*(1,00-0,51)*2,0</t>
  </si>
  <si>
    <t>"sdělovací vedení 2x" 1,0*(1,00-0,51)*3,0</t>
  </si>
  <si>
    <t>"splašková kanalizace DN400" 1,0*(1,15-0,51)*2,5</t>
  </si>
  <si>
    <t>"plyn" 1,2*(0,90-0,51)*2,0</t>
  </si>
  <si>
    <t>"sdělovací vedení" 1,0*(1,68-0,51)*2,0</t>
  </si>
  <si>
    <t>"splašková kanalizace - přípojka" 1,0*(1,68-0,51)*2,5</t>
  </si>
  <si>
    <t>"plyn" 1,0*(0,68-0,51)*2,0</t>
  </si>
  <si>
    <t>"plyn" 1,0*(1,49-0,51)*2,0</t>
  </si>
  <si>
    <t>"splašková kanalizace - přípojka DN200" 1,0*(1,40-0,51)*2,5</t>
  </si>
  <si>
    <t>"sdělovací vedení" 1,1*(1.58-0,24)*2,0</t>
  </si>
  <si>
    <t>"splašková kanalizace DN300" 1,1*(1,58-0,51)*2,5</t>
  </si>
  <si>
    <t>"splašková kanalizace - přípojka DN200" 1,0*(1,51-0,51)*2,5</t>
  </si>
  <si>
    <t>"plyn" 1,0*(1.46-0,51)*2,0</t>
  </si>
  <si>
    <t>"splašková kanalizace CHR DN300" 1,0*(1,48-0,51)*2,5</t>
  </si>
  <si>
    <t>"plyn" 1,0*(1,48-0,51)*2,0</t>
  </si>
  <si>
    <t>"splašková kanalizace - přípojka DN200" 1,0*(1,49-0,51)*2,5</t>
  </si>
  <si>
    <t>"sdělovací vedení" 1,0*(1.57-0,51)*2,0</t>
  </si>
  <si>
    <t>"plyn" 1,0*(1,60-0,51)*2,0</t>
  </si>
  <si>
    <t>"splašková kanalizace - přípojka DN200" 1,0*(1,60-0,51)*2,5</t>
  </si>
  <si>
    <t>"plyn" 1,43*(1,46-0,15)*2,0</t>
  </si>
  <si>
    <t>"sdělovací vedení" 1,43*(1.64-0,15)*2,0</t>
  </si>
  <si>
    <t>"splašková kanalizace DN300" 1,43*(1,68-0,51)*2,5</t>
  </si>
  <si>
    <t>"plyn" 1,43*(1,61-0,51)*2,0</t>
  </si>
  <si>
    <t>"splašková kanalizace CHR DN400" 1,2*(1,51-0,51)*2,5</t>
  </si>
  <si>
    <t>"sdělovací vedení" 1,2*(1,51-0,51)*2,0</t>
  </si>
  <si>
    <t>"plyn" 1,2*(1,70-0,51)*2,0</t>
  </si>
  <si>
    <t>"sdělovací vedení 2x" 1,2*(1,70-0,51)*3,0</t>
  </si>
  <si>
    <t>"splašková kanalizace - přípojka DN200" 1,0*(1,70-0,51)*2,5</t>
  </si>
  <si>
    <t>"splašková kanalizace DN250" 1,0*(1,56-0,51)*2,5</t>
  </si>
  <si>
    <t>"sdělovací vedení" 1,1*(1.10-0,15)*2,0</t>
  </si>
  <si>
    <t>"splašková kanalizace DN300" 1,0*(0,77-0,51)*2,5</t>
  </si>
  <si>
    <t>"splašková kanalizace" 1,0*(1,22-0,51)*2,5</t>
  </si>
  <si>
    <t>"sdělovací vedení" 1,0*(1.35-0,51)*2,0</t>
  </si>
  <si>
    <t>"plyn" 1,0*(1,35-0,51)*2,0</t>
  </si>
  <si>
    <t>"splašková kanalizace DN250" 1,0*(1,66-0,51)*2,5</t>
  </si>
  <si>
    <t>"plyn" 1,0*(1,55-0,51)*2,0</t>
  </si>
  <si>
    <t>0,70*vykop_rucne "70% v tř. 3"</t>
  </si>
  <si>
    <t>132351255</t>
  </si>
  <si>
    <t>Hloubení rýh nezapažených š do 2000 mm v hornině třídy těžitelnosti II, skupiny 4 objem do 1000 m3 strojně</t>
  </si>
  <si>
    <t>-1191788905</t>
  </si>
  <si>
    <t>Hloubení nezapažených rýh šířky přes 800 do 2 000 mm strojně s urovnáním dna do předepsaného profilu a spádu v hornině třídy těžitelnosti II skupiny 4 přes 500 do 1 000 m3</t>
  </si>
  <si>
    <t>0,30*vykop_ryh "30% v tř. 4"</t>
  </si>
  <si>
    <t>5</t>
  </si>
  <si>
    <t>132312211</t>
  </si>
  <si>
    <t>Hloubení rýh š do 2000 mm v soudržných horninách třídy těžitelnosti II, skupiny 4 ručně</t>
  </si>
  <si>
    <t>9578716</t>
  </si>
  <si>
    <t>Hloubení rýh šířky přes 800 do 2 000 mm ručně zapažených i nezapažených, s urovnáním dna do předepsaného profilu a spádu v hornině třídy těžitelnosti II skupiny 4 soudržných</t>
  </si>
  <si>
    <t>0,30*vykop_rucne "30% v tř. 4"</t>
  </si>
  <si>
    <t>6</t>
  </si>
  <si>
    <t>151811131</t>
  </si>
  <si>
    <t>Osazení pažicího boxu hl výkopu do 4 m š do 1,2 m</t>
  </si>
  <si>
    <t>171946325</t>
  </si>
  <si>
    <t>Zřízení pažicích boxů pro pažení a rozepření stěn rýh podzemního vedení hloubka výkopu do 4 m, šířka do 1,2 m</t>
  </si>
  <si>
    <t xml:space="preserve">Poznámka k souboru cen:_x000D_
1. Množství měrných jednotek pažicích boxů se určuje v m2 celkové zapažené plochy (započítávají se obě strany výkopu)._x000D_
</t>
  </si>
  <si>
    <t>2*((1,60+1,60)/2-0,24)*(47,84-46,65) "v chodníku"</t>
  </si>
  <si>
    <t>2*((1,60+1,66)/2-0,51)*(55,61-47,84) "v komunikaci"</t>
  </si>
  <si>
    <t>2*((1,66+1,67)/2-0,51)*(82,86-55,61) "v komunikaci"</t>
  </si>
  <si>
    <t>2*((1,67+1,40)/2-0,51)*(111,80-82,86) "v komunikaci"</t>
  </si>
  <si>
    <t>"Rozšíření v prostoru šachet - A2-1" 2*2*0,5*((1,66+1,25)/2-0,51) * 4 "KS</t>
  </si>
  <si>
    <t>2*((1,60+1,20)/2-0,51)*(18,80-0,00) "v komunikaci"</t>
  </si>
  <si>
    <t>"UV 03" 2*(1,66-0,51)*2,2</t>
  </si>
  <si>
    <t>"HV 04" 2*(1,66-0,51)*5,3</t>
  </si>
  <si>
    <t>"HV 88" 2*(1,65-0,51)*5,6</t>
  </si>
  <si>
    <t>"Rozšíření v prostoru šachet - A2-2" 2*2*0,5*((1,60+1,20)/2-0,51) * 2 "KS</t>
  </si>
  <si>
    <t>2*((1,58+1,61)/2-0,24)*(29,91-28,42) "v chodniku"</t>
  </si>
  <si>
    <t>2*((1,61+1,51)/2-0,51)*(54,00-29,91) "v komunikaci"</t>
  </si>
  <si>
    <t>2*((1,48+1,60)/2-0,51)*(216,00-141,60) "v komunikaci"</t>
  </si>
  <si>
    <t>"UV 10" 2*(1,57-0,51)*3,9</t>
  </si>
  <si>
    <t>"UV 16" 2*(1,60-0,51)*4,4</t>
  </si>
  <si>
    <t>"UV 17" 2*(1,60-0,51)*2,5</t>
  </si>
  <si>
    <t>"UV 89" 2*(1,60-0,51)*9,6</t>
  </si>
  <si>
    <t>"UV 94" 2*(1,61-0,51)*3,7</t>
  </si>
  <si>
    <t>"Rozšíření v prostoru šachet - A3" 2*2*0,5*((1,65+1,46)/2-0,51) * 8 "KS</t>
  </si>
  <si>
    <t>2*((1,61+1,77)/2-0,51)*(120,80-79,96) "v komunikaci"</t>
  </si>
  <si>
    <t>2*((1,55+1,70)/2-0,51)*(192,60-120,80) "v komunikaci"</t>
  </si>
  <si>
    <t>2*((1,70+1,56)/2-0,51)*(261,60-192,60) "v komunikaci"</t>
  </si>
  <si>
    <t>"UV 19" 2*(1,60-0,51)*0,9</t>
  </si>
  <si>
    <t>"UV 20" 2*(1,61-0,51)*3,7</t>
  </si>
  <si>
    <t>"HV 21" 2*(1,61-0,51)*5,6</t>
  </si>
  <si>
    <t xml:space="preserve">"UV 22" 2*(1,63-0,51)*3,9 </t>
  </si>
  <si>
    <t>"HV 23" 2*(1,70-0,51)*2,8</t>
  </si>
  <si>
    <t>"UV 24" 2*(1,59-0,51)*3,9</t>
  </si>
  <si>
    <t>"HV 25" 2*(1,56-0,51)*6,8</t>
  </si>
  <si>
    <t>"UV 95" 2*(1,59-0,51)*4,6</t>
  </si>
  <si>
    <t>"UV 96" 2*(1,70-0,51)*4,3</t>
  </si>
  <si>
    <t>"Rozšíření v prostoru šachet - A5" 2*2*0,5*((1,61+1,77)/2-0,51) * 5 "KS</t>
  </si>
  <si>
    <t>"Rozšíření v prostoru šachet - A5" 2*2*0,5*((1,70+1,56)/2-0,51) * 4 "KS</t>
  </si>
  <si>
    <t>"UV 32"  2*(1,58-0,51)*1,4</t>
  </si>
  <si>
    <t>"Rozšíření v prostoru šachet - A9" 2*2*((1,58+1,41)/2-0,51) * 5 "KS</t>
  </si>
  <si>
    <t>2*((0,34+1,85)/2-0,15)*(14,79-0,00) "v zelenem"</t>
  </si>
  <si>
    <t>2*((1,85+1,41)/2-0,15)*(20,05-14,79) "v zelenem"</t>
  </si>
  <si>
    <t>2*((1,41+3,06)/2-0,15)*(22,47-20,05) "v zelenem"</t>
  </si>
  <si>
    <t>2*((3,06+3,03)/2-0,51)*(23,80-22,47) "v komunikaci"</t>
  </si>
  <si>
    <t>2*((1,77+1,48)/2-0,51)*(49,95-23,80) "v komunikaci"</t>
  </si>
  <si>
    <t>2*((1,48+1,55)/2-0,51)*(69,10-49,95) "v komunikaci"</t>
  </si>
  <si>
    <t>"UV 34" 2*(1,77-0,51)*4,9</t>
  </si>
  <si>
    <t>"UV 35" 2*(1,77-0,51)*7,3</t>
  </si>
  <si>
    <t>"UV 36" 2*(1,44-0,51)*4,1</t>
  </si>
  <si>
    <t>"HV 37" 2*(1,55-0,51)*1,9</t>
  </si>
  <si>
    <t>"Rozšíření v prostoru šachet - A10" 2*2*0,5*(3,06-0,51) * 1 "KS</t>
  </si>
  <si>
    <t>"Rozšíření v prostoru šachet - A10" 2*2*0,5*((1,66+1,54)/2-0,51) * 3 "KS</t>
  </si>
  <si>
    <t>7</t>
  </si>
  <si>
    <t>151811132</t>
  </si>
  <si>
    <t>Osazení pažicího boxu hl výkopu do 4 m š do 2,5 m</t>
  </si>
  <si>
    <t>568612406</t>
  </si>
  <si>
    <t>Zřízení pažicích boxů pro pažení a rozepření stěn rýh podzemního vedení hloubka výkopu do 4 m, šířka přes 1,2 do 2,5 m</t>
  </si>
  <si>
    <t>2*((1,10+1,76)/2-0,15)*(15,70-0,00) "v zeleném"</t>
  </si>
  <si>
    <t>2*((1,76+1,61)/2-0,51)*(79,96-15,70) "v komunikaci"</t>
  </si>
  <si>
    <t>8</t>
  </si>
  <si>
    <t>151811231</t>
  </si>
  <si>
    <t>Odstranění pažicího boxu hl výkopu do 4 m š do 1,2 m</t>
  </si>
  <si>
    <t>70446284</t>
  </si>
  <si>
    <t>Odstranění pažicích boxů pro pažení a rozepření stěn rýh podzemního vedení hloubka výkopu do 4 m, šířka do 1,2 m</t>
  </si>
  <si>
    <t>151811232</t>
  </si>
  <si>
    <t>Odstranění pažicího boxu hl výkopu do 4 m š do 2,5 m</t>
  </si>
  <si>
    <t>-1363335718</t>
  </si>
  <si>
    <t>Odstranění pažicích boxů pro pažení a rozepření stěn rýh podzemního vedení hloubka výkopu do 4 m, šířka přes 1,2 do 2,5 m</t>
  </si>
  <si>
    <t>10</t>
  </si>
  <si>
    <t>162751117</t>
  </si>
  <si>
    <t>Vodorovné přemístění do 10000 m výkopku/sypaniny z horniny třídy těžitelnosti I, skupiny 1 až 3</t>
  </si>
  <si>
    <t>1366461070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</si>
  <si>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</si>
  <si>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</si>
  <si>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0,70*vykop_ryh</t>
  </si>
  <si>
    <t>0,70*vykop_rucne</t>
  </si>
  <si>
    <t>-zasyp</t>
  </si>
  <si>
    <t>11</t>
  </si>
  <si>
    <t>162751119</t>
  </si>
  <si>
    <t>Příplatek k vodorovnému přemístění výkopku/sypaniny z horniny třídy těžitelnosti I, skupiny 1 až 3 ZKD 1000 m přes 10000 m</t>
  </si>
  <si>
    <t>-678822752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</si>
  <si>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</si>
  <si>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odvoz13*10 "celkem do 20 km"</t>
  </si>
  <si>
    <t>12</t>
  </si>
  <si>
    <t>162751137</t>
  </si>
  <si>
    <t>Vodorovné přemístění do 10000 m výkopku/sypaniny z horniny třídy těžitelnosti II, skupiny 4 a 5</t>
  </si>
  <si>
    <t>293900201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</si>
  <si>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</si>
  <si>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0,30*vykop_ryh</t>
  </si>
  <si>
    <t>0,30*vykop_rucne</t>
  </si>
  <si>
    <t>162751139</t>
  </si>
  <si>
    <t>Příplatek k vodorovnému přemístění výkopku/sypaniny z horniny třídy těžitelnosti II, skupiny 4 a 5 ZKD 1000 m přes 10000 m</t>
  </si>
  <si>
    <t>-1483231941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</si>
  <si>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</si>
  <si>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odvoz45*10 "celkem do 20 km"</t>
  </si>
  <si>
    <t>14</t>
  </si>
  <si>
    <t>167151111</t>
  </si>
  <si>
    <t>Nakládání výkopku z hornin třídy těžitelnosti I, skupiny 1 až 3 přes 100 m3</t>
  </si>
  <si>
    <t>196549215</t>
  </si>
  <si>
    <t>Nakládání, skládání a překládání neulehlého výkopku nebo sypaniny strojně nakládání, množství přes 100 m3, z hornin třídy těžitelnosti I, skupiny 1 až 3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</si>
  <si>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</si>
  <si>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zasyp "naložení na MD"</t>
  </si>
  <si>
    <t>171201201</t>
  </si>
  <si>
    <t>Uložení sypaniny na skládky nebo meziskládky</t>
  </si>
  <si>
    <t>1116244648</t>
  </si>
  <si>
    <t>Uložení sypaniny na skládky nebo meziskládky bez hutnění s upravením uložené sypaniny do předepsaného tvaru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</si>
  <si>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</si>
  <si>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zasyp "uložení na MD"</t>
  </si>
  <si>
    <t>16</t>
  </si>
  <si>
    <t>171201231</t>
  </si>
  <si>
    <t>Poplatek za uložení zeminy a kamení na recyklační skládce (skládkovné) kód odpadu 17 05 04</t>
  </si>
  <si>
    <t>t</t>
  </si>
  <si>
    <t>-716635640</t>
  </si>
  <si>
    <t>Poplatek za uložení stavebního odpadu na recyklační skládce (skládkovné) zeminy a kamení zatříděného do Katalogu odpadů pod kódem 17 05 04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</si>
  <si>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</si>
  <si>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odvoz13*1,8</t>
  </si>
  <si>
    <t>odvoz45*1,8</t>
  </si>
  <si>
    <t>17</t>
  </si>
  <si>
    <t>174151101a</t>
  </si>
  <si>
    <t>Zásyp jam, šachet rýh nebo kolem objektů sypaninou se zhutněním - zeminou</t>
  </si>
  <si>
    <t>-1441596667</t>
  </si>
  <si>
    <t>Zásyp sypaninou z jakékoliv horniny strojně s uložením výkopku ve vrstvách se zhutněním jam, šachet, rýh nebo kolem objektů v těchto vykopávkách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</si>
  <si>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</si>
  <si>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Poznámka k položce:_x000D_
Použije se zemina z výkopu._x000D_
Hutněno na 95% PS.</t>
  </si>
  <si>
    <t>1,2*((0,62+1,49)/2-0,15-(0,10+0,40+0,30))*(46,65-1,14) "v zeleném"</t>
  </si>
  <si>
    <t>1,1*((0,75+1,02)/2-0,15-(0,10+0,40+0,30))*(28,42-0,00) "v zeleném - žlab"</t>
  </si>
  <si>
    <t>1,43*((1,10+1,76)/2-0,15-(0,10+0,63+0,30))*(15,70-0,00) "v zeleném"</t>
  </si>
  <si>
    <t>1,1*((1,05+1,36)/2-0,15-(0,10+0,40+0,30))*(8,80-0,00) "v zelenem"</t>
  </si>
  <si>
    <t>1,0*((0,28+1,06)/2-0,15-(0,10+0,25+0,30))*(3,00-0,00) "v zelenem"</t>
  </si>
  <si>
    <t>1,0*((0,49+1,32)/2-0,15-(0,10+0,25+0,30))*(4,09-0,00) "v zelenem"</t>
  </si>
  <si>
    <t>1,0*((0,34+1,85)/2-0,15-(0,10+0,25+0,30))*(14,79-0,00) "v zelenem"</t>
  </si>
  <si>
    <t>1,0*((1,85+1,41)/2-0,15-(0,10+0,25+0,30))*(20,05-14,79) "v zelenem"</t>
  </si>
  <si>
    <t>1,0*((1,41+3,06)/2-0,15-(0,10+0,25+0,30))*(22,47-20,05) "v zelenem"</t>
  </si>
  <si>
    <t>18</t>
  </si>
  <si>
    <t>174151101b</t>
  </si>
  <si>
    <t>Zásyp jam, šachet rýh nebo kolem objektů sypaninou se zhutněním - štěrkodrtí</t>
  </si>
  <si>
    <t>-335808063</t>
  </si>
  <si>
    <t>Poznámka k položce:_x000D_
Použije se nakupovaný materiál - štěrkodrť ve specifikaci._x000D_
Hutněno středním hutnícím strojem (hmotnost do 300 kg)  na ID=0,85.</t>
  </si>
  <si>
    <t>1,0*((1,10+0,95)/2-0,51-(0,10+0,25+0,165))*(24,06-0,00) "v komunikaci"</t>
  </si>
  <si>
    <t>1,0*((0,95+1,25)/2-0,51-(0,10+0,25+0,24))*(55,20-24,06) "v komunikaci"</t>
  </si>
  <si>
    <t>"UV 01" 1,0*(0,99-0,51-(0,10+0,20+0,18))*4,3</t>
  </si>
  <si>
    <t>"UV 02" 1,0*(1,25-0,51-(0,10+0,20+0,30))*4,7</t>
  </si>
  <si>
    <t>"lin.žlab 86" 0</t>
  </si>
  <si>
    <t>"Odpočet šachet" -1,24^2*pi/4*((0,99+1,25)/2-0,51) * 5 "KS</t>
  </si>
  <si>
    <t>1,2*((1,60+1,60)/2-0,24-(0,10+0,40+0,30))*(47,84-46,65) "v chodníku"</t>
  </si>
  <si>
    <t>1,2*((1,60+1,66)/2-0,51-(0,10+0,40+0,30))*(55,61-47,84) "v komunikaci"</t>
  </si>
  <si>
    <t>1,0*((1,66+1,67)/2-0,51-(0,10+0,315+0,30))*(82,86-55,61) "v komunikaci"</t>
  </si>
  <si>
    <t>1,0*((1,67+1,40)/2-0,51-(0,10+0,315+0,30))*(111,80-82,86) "v komunikaci"</t>
  </si>
  <si>
    <t>1,0*((1,40+1,25)/2-0,51-(0,10+0,25+0,30))*(140,50-111,80) "v komunikaci"</t>
  </si>
  <si>
    <t>"Odpočet šachet" -1,24^2*pi/4*(0,57-0,51) * 1 "KS</t>
  </si>
  <si>
    <t>"Odpočet šachet" -1,24^2*pi/4*((1,66+1,25)/2-0,51) * 4 "KS</t>
  </si>
  <si>
    <t>1,0*((1,60+1,20)/2-0,51-(0,10+0,25+0,30))*(18,80-0,00) "v komunikaci"</t>
  </si>
  <si>
    <t>"UV 03" 1,0*(1,66-0,51-(0,10+0,20+0,30))*2,2</t>
  </si>
  <si>
    <t>"HV 04" 1,0*(1,66-0,51-(0,10+0,20+0,30))*5,3</t>
  </si>
  <si>
    <t>"HV 05" 1,0*(1,40-0,51-(0,10+0,20+0,30))*6,5</t>
  </si>
  <si>
    <t>"UV 06" 1,0*(1,40-0,51-(0,10+0,20+0,30))*1,8</t>
  </si>
  <si>
    <t>"UV 07" 1,0*(1,25-0,51-(0,10+0,20+0,30))*5,2</t>
  </si>
  <si>
    <t>"UV 08" 1,0*(1,20-0,51-(0,10+0,20+0,30))*13,9</t>
  </si>
  <si>
    <t>"UV 09" 1,0*(1,20-0,51-(0,10+0,20+0,30))*7,2</t>
  </si>
  <si>
    <t>"UV 87" 1,0*(1,39-0,51-(0,10+0,20+0,30))*4,0</t>
  </si>
  <si>
    <t>"HV 88" 1,0*(1,65-0,51-(0,10+0,20+0,30))*5,6</t>
  </si>
  <si>
    <t>"Odpočet šachet" -1,24^2*pi/4*((1,60+1,20)/2-0,51) * 2 "KS</t>
  </si>
  <si>
    <t>1,1*((1,58+1,61)/2-0,24-(0,10+0,40+0,30))*(29,91-28,42) "v chodniku"</t>
  </si>
  <si>
    <t>1,1*((1,61+1,51)/2-0,51-(0,10+0,40+0,30))*(54,00-29,91) "v komunikaci"</t>
  </si>
  <si>
    <t>1,1*((1,51+1,40)/2-0,51-(0,10+0,315+0,30))*(77,74-54,00) "v komunikaci"</t>
  </si>
  <si>
    <t>1,1*((1,40+1,48)/2-0,51-(0,10+0,315+0,30))*(141,60-77,74) "v komunikaci"</t>
  </si>
  <si>
    <t>1,1*((1,48+1,60)/2-0,51-(0,10+0,25+0,30))*(216,00-141,60) "v komunikaci"</t>
  </si>
  <si>
    <t>"UV 10" 1,0*(1,57-0,51-(0,10+0,20+0,30))*3,9</t>
  </si>
  <si>
    <t>"HV 11" 1,0*(1,51-0,51-(0,10+0,20+0,30))*2,6</t>
  </si>
  <si>
    <t>"UV 12" 1,0*(1,46-0,51-(0,10+0,20+0,30))*3,9</t>
  </si>
  <si>
    <t>"RŠ 13" 1,0*(1,48-0,51-(0,10+0,20+0,30))*3,7</t>
  </si>
  <si>
    <t>"UV 14" 1,0*(1,48-0,51-(0,10+0,20+0,30))*3,9</t>
  </si>
  <si>
    <t>"HV 15" 1,0*(1,49-0,51-(0,10+0,20+0,30))*3,6</t>
  </si>
  <si>
    <t>"UV 16" 1,0*(1,60-0,51-(0,10+0,20+0,30))*4,4</t>
  </si>
  <si>
    <t>"UV 17" 1,0*(1,60-0,51-(0,10+0,20+0,30))*2,5</t>
  </si>
  <si>
    <t>"UV 89" 1,0*(1,60-0,51-(0,10+0,20+0,30))*9,6</t>
  </si>
  <si>
    <t>"dešť. svod 90" 1,0*(1,59-0,51-(0,10+0,20+0,30))*8,2</t>
  </si>
  <si>
    <t>"UV 91" 1,0*(1,59-0,51-(0,10+0,20+0,30))*4,0</t>
  </si>
  <si>
    <t>"UV 92" 1,0*(1,52-0,51-(0,10+0,20+0,30))*3,8</t>
  </si>
  <si>
    <t>"UV 93" 1,0*(1,44-0,51-(0,10+0,20+0,30))*4,0</t>
  </si>
  <si>
    <t>"UV 94" 1,0*(1,61-0,51-(0,10+0,20+0,30))*3,7</t>
  </si>
  <si>
    <t>"Odpočet šachet" -1,24^2*pi/4*((1,65+1,46)/2-0,51) * 8 "KS</t>
  </si>
  <si>
    <t>1,0*((0,45+0,92)/2-0,24-(0,10+0,25+0,095))*(11,60-0,00) "v chodniku"</t>
  </si>
  <si>
    <t>"Odpočet šachet" -1,24^2*pi/4*(0,92-0,24) * 1 "KS</t>
  </si>
  <si>
    <t>1,43*((1,76+1,61)/2-0,51-(0,10+0,63+0,30))*(79,96-15,70) "v komunikaci"</t>
  </si>
  <si>
    <t>1,2*((1,61+1,77)/2-0,51-(0,10+0,50+0,30))*(120,80-79,96) "v komunikaci"</t>
  </si>
  <si>
    <t>1,2*((1,55+1,70)/2-0,51-(0,10+0,50+0,30))*(192,60-120,80) "v komunikaci"</t>
  </si>
  <si>
    <t>1,0*((1,70+1,56)/2-0,51-(0,10+0,25+0,30))*(261,60-192,60) "v komunikaci"</t>
  </si>
  <si>
    <t>"UV 19" 1,0*(1,60-0,51-(0,10+0,20+0,30))*0,9</t>
  </si>
  <si>
    <t>"UV 20" 1,0*(1,61-0,51-(0,10+0,20+0,30))*3,7</t>
  </si>
  <si>
    <t>"HV 21" 1,0*(1,61-0,51-(0,10+0,20+0,30))*5,6</t>
  </si>
  <si>
    <t xml:space="preserve">"UV 22" 1,0*(1,63-0,51-(0,10+0,20+0,30))*3,9 </t>
  </si>
  <si>
    <t>"HV 23" 1,0*(1,70-0,51-(0,10+0,20+0,30))*2,8</t>
  </si>
  <si>
    <t>"UV 24" 1,0*(1,59-0,51-(0,10+0,20+0,30))*3,9</t>
  </si>
  <si>
    <t>"HV 25" 1,0*(1,56-0,51-(0,10+0,20+0,30))*6,8</t>
  </si>
  <si>
    <t>"UV 95" 1,0*(1,59-0,51-(0,10+0,20+0,30))*4,6</t>
  </si>
  <si>
    <t>"UV 96" 1,0*(1,70-0,51-(0,10+0,20+0,30))*4,3</t>
  </si>
  <si>
    <t>"UV 97" 1,0*(1,53-0,51-(0,10+0,20+0,30))*5,0</t>
  </si>
  <si>
    <t>"Odpočet šachet" -1,24^2*pi/4*((1,61+1,77)/2-0,51) * 5 "KS</t>
  </si>
  <si>
    <t>"Odpočet šachet" -1,24^2*pi/4*((1,70+1,56)/2-0,51) * 4 "KS</t>
  </si>
  <si>
    <t>1,0*((1,36+0,77)/2-0,51-(0,10+0,25+0,205))*(13,67-8,80) "v komunikaci"</t>
  </si>
  <si>
    <t>1,0*((0,77+0,50)/2-0,51-(0,10+0,025+0,0))*(15,40-13,67) "v komunikaci"</t>
  </si>
  <si>
    <t>"UV 26" 1,0*(1,36-0,51-(0,10+0,20+0,30))*6,4</t>
  </si>
  <si>
    <t>"UV 98" 1,0*(1,36-0,51-(0,10+0,20+0,30))*24,1</t>
  </si>
  <si>
    <t>"Odpočet šachet" -1,24^2*pi/4*(1,36-0,51) * 1 "KS</t>
  </si>
  <si>
    <t>1,0*((0,68+1,06)/2-0,51-(0,10+0,25+0,01))*(3,20-0,00) "v komunikaci"</t>
  </si>
  <si>
    <t>1,0*((1,06+1,14)/2-0,51-(0,10+0,25+0,24))*(14,57-3,20) "v komunikaci"</t>
  </si>
  <si>
    <t>1,0*((1,14+1,22)/2-0,51-(0,10+0,25+0,30))*(25,30-14,57) "v komunikaci"</t>
  </si>
  <si>
    <t>"UV 27" 1,0*(1,22-0,51-(0,10+0,20+0,30))*1,7</t>
  </si>
  <si>
    <t>"Odpočet šachet" -1,24^2*pi/4*((1,06+1,22)/2-0,51) * 2 "KS</t>
  </si>
  <si>
    <t>1,0*((1,06+1,15)/2-0,51-(0,10+0,25+0,245))*(53,50-3,00) "v komunikaci"</t>
  </si>
  <si>
    <t>"A8-29 Š29a" 1,0*(1,14-0,51-(0,10+0,25+0,28))*8,5</t>
  </si>
  <si>
    <t>"UV 30" 1,0*(1,15-0,51-(0,10+0,20+0,30))*1,5</t>
  </si>
  <si>
    <t>"Odpočet šachet" -1,24^2*pi/4*((1,12+1,15)/2-0,51) * 2 "KS</t>
  </si>
  <si>
    <t>1,0*((1,32+1,35)/2-0,51-(0,10+0,25+0,30))*(16,80-4,09) "v komunikaci"</t>
  </si>
  <si>
    <t>1,0*((1,35+1,58)/2-0,51-(0,10+0,25+0,30))*(55,80-16,80) "v komunikaci"</t>
  </si>
  <si>
    <t>1,0*((1,58+1,46)/2-0,51-(0,10+0,25+0,30))*(113,80-55,80) "v komunikaci"</t>
  </si>
  <si>
    <t>"UV 31" 1,0*(1,35-0,51-(0,10+0,20+0,30))*0,9</t>
  </si>
  <si>
    <t>"UV 32"  1,0*(1,58-0,51-(0,10+0,20+0,30))*1,4</t>
  </si>
  <si>
    <t>"UV 33"  1,0*(1,46-0,51-(0,10+0,20+0,30))*2,9</t>
  </si>
  <si>
    <t>"UV 99"  1,0*(1,50-0,51-(0,10+0,20+0,30))*1,0</t>
  </si>
  <si>
    <t>"Odpočet šachet" -1,24^2*pi/4*((1,58+1,41)/2-0,51) * 5 "KS</t>
  </si>
  <si>
    <t>1,0*((3,06+3,03)/2-0,51-(0,10+0,25+0,30))*(23,80-22,47) "v komunikaci"</t>
  </si>
  <si>
    <t>1,0*((1,77+1,48)/2-0,51-(0,10+0,25+0,30))*(49,95-23,80) "v komunikaci"</t>
  </si>
  <si>
    <t>1,0*((1,48+1,55)/2-0,51-(0,10+0,25+0,30))*(69,10-49,95) "v komunikaci"</t>
  </si>
  <si>
    <t>"UV 34" 1,0*(1,77-0,51-(0,10+0,20+0,30))*4,9</t>
  </si>
  <si>
    <t>"UV 35" 1,0*(1,77-0,51-(0,10+0,20+0,30))*7,3</t>
  </si>
  <si>
    <t>"UV 36" 1,0*(1,44-0,51-(0,10+0,20+0,30))*4,1</t>
  </si>
  <si>
    <t>"HV 37" 1,0*(1,55-0,51-(0,10+0,20+0,30))*1,9</t>
  </si>
  <si>
    <t>"Odpočet šachet" -1,24^2*pi/4*(3,06-0,51) * 1 "KS</t>
  </si>
  <si>
    <t>"Odpočet šachet" -1,24^2*pi/4*((1,66+1,54)/2-0,51) * 3 "KS</t>
  </si>
  <si>
    <t>19</t>
  </si>
  <si>
    <t>M</t>
  </si>
  <si>
    <t>58344171</t>
  </si>
  <si>
    <t>štěrkodrť frakce 0/32</t>
  </si>
  <si>
    <t>-2137350077</t>
  </si>
  <si>
    <t>Poznámka k položce:_x000D_
Předpokládá se přemístění přímo na místo uložení bez mezideponování. V souladu s pravidly ÚRS není hmotnost zásypového materiálu započetna do přesunu hmot.</t>
  </si>
  <si>
    <t>zasyp_SD*1,89</t>
  </si>
  <si>
    <t>20</t>
  </si>
  <si>
    <t>175111101</t>
  </si>
  <si>
    <t>Obsypání potrubí ručně sypaninou bez prohození, uloženou do 3 m</t>
  </si>
  <si>
    <t>-419857566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</si>
  <si>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</si>
  <si>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V cenách nejsou zahrnuty náklady na nakupovanou sypaninu. Tato se oceňuje ve specifikaci._x000D_
</t>
  </si>
  <si>
    <t>Poznámka k položce:_x000D_
Hutněno lehkým hutnícím strojen na 95% PS.</t>
  </si>
  <si>
    <t>Viz přílohu D.3.1.3.1-10 a D.3.1.4.1-5</t>
  </si>
  <si>
    <t>(0,160+0,300)*1,00*PVC_DN150</t>
  </si>
  <si>
    <t>- 0,160^2*pi/4*PVC_DN150 "odpočet trub DN150"</t>
  </si>
  <si>
    <t>(0,200+0,300)*1,00*PVC_DN200</t>
  </si>
  <si>
    <t>- 0,200^2*pi/4*PVC_DN200 "odpočet trub DN200"</t>
  </si>
  <si>
    <t>(0,250+0,300)*1,00*PVC_DN250</t>
  </si>
  <si>
    <t>- 0,250^2*pi/4*PVC_DN250 "odpočet trub DN250"</t>
  </si>
  <si>
    <t>(0,315+0,300)*1,00*PVC_DN300</t>
  </si>
  <si>
    <t>- 0,315^2*pi/4*PVC_DN300 "odpočet trub DN300"</t>
  </si>
  <si>
    <t>(0,400+0,300)*1,10*PVC_DN400</t>
  </si>
  <si>
    <t>- 0,400^2*pi/4*PVC_DN400 "odpočet trub DN400"</t>
  </si>
  <si>
    <t>(0,500+0,300)*1,20*PVC_DN500</t>
  </si>
  <si>
    <t>- 0,500^2*pi/4*PVC_DN500 "odpočet trub DN500"</t>
  </si>
  <si>
    <t>(0,630+0,300)*1,43*PVC_DN600</t>
  </si>
  <si>
    <t>- 0,630^2*pi/4*PVC_DN600 "odpočet trub DN600"</t>
  </si>
  <si>
    <t>58337303</t>
  </si>
  <si>
    <t>štěrkopísek frakce 0/8</t>
  </si>
  <si>
    <t>-2024009210</t>
  </si>
  <si>
    <t>obsyp*1,89</t>
  </si>
  <si>
    <t>22</t>
  </si>
  <si>
    <t>181351103</t>
  </si>
  <si>
    <t>Rozprostření ornice tl vrstvy do 200 mm pl do 500 m2 v rovině nebo ve svahu do 1:5 strojně</t>
  </si>
  <si>
    <t>-1162192912</t>
  </si>
  <si>
    <t>Rozprostření a urovnání ornice v rovině nebo ve svahu sklonu do 1:5 strojně při souvislé ploše přes 100 do 500 m2, tl. vrstvy do 200 mm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</si>
  <si>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</si>
  <si>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Zpětné rozpostření humózní vrstvy</t>
  </si>
  <si>
    <t>23</t>
  </si>
  <si>
    <t>181411131</t>
  </si>
  <si>
    <t>Založení parkového trávníku výsevem plochy do 1000 m2 v rovině a ve svahu do 1:5</t>
  </si>
  <si>
    <t>955974594</t>
  </si>
  <si>
    <t>Založení trávníku na půdě předem připravené plochy do 1000 m2 výsevem včetně utažení parkového v rovině nebo na svahu do 1:5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</si>
  <si>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</si>
  <si>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24</t>
  </si>
  <si>
    <t>00572420</t>
  </si>
  <si>
    <t>osivo směs travní parková okrasná</t>
  </si>
  <si>
    <t>kg</t>
  </si>
  <si>
    <t>-439296393</t>
  </si>
  <si>
    <t>ohum_rov*300/10000 "300 kg/ha"</t>
  </si>
  <si>
    <t>25</t>
  </si>
  <si>
    <t>181951111</t>
  </si>
  <si>
    <t>Úprava pláně v hornině třídy těžitelnosti I, skupiny 1 až 3 bez zhutnění strojně</t>
  </si>
  <si>
    <t>25229593</t>
  </si>
  <si>
    <t>Úprava pláně vyrovnáním výškových rozdílů strojně v hornině třídy těžitelnosti I, skupiny 1 až 3 bez zhutnění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</si>
  <si>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</si>
  <si>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26</t>
  </si>
  <si>
    <t>185803111</t>
  </si>
  <si>
    <t>Ošetření trávníku shrabáním v rovině a svahu do 1:5</t>
  </si>
  <si>
    <t>901846215</t>
  </si>
  <si>
    <t>Ošetření trávníku jednorázové v rovině nebo na svahu do 1:5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</si>
  <si>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</si>
  <si>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27</t>
  </si>
  <si>
    <t>185804312</t>
  </si>
  <si>
    <t>Zalití rostlin vodou plocha přes 20 m2</t>
  </si>
  <si>
    <t>232787357</t>
  </si>
  <si>
    <t>Zalití rostlin vodou plochy záhonů jednotlivě přes 20 m2</t>
  </si>
  <si>
    <t>ohum_rov*0,010*3</t>
  </si>
  <si>
    <t>28</t>
  </si>
  <si>
    <t>185851121</t>
  </si>
  <si>
    <t>Dovoz vody pro zálivku rostlin za vzdálenost do 1000 m</t>
  </si>
  <si>
    <t>335436508</t>
  </si>
  <si>
    <t>Dovoz vody pro zálivku rostlin na vzdálenost do 1000 m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</si>
  <si>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</si>
  <si>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29</t>
  </si>
  <si>
    <t>185851129</t>
  </si>
  <si>
    <t>Příplatek k dovozu vody pro zálivku rostlin do 1000 m ZKD 1000 m</t>
  </si>
  <si>
    <t>-164939564</t>
  </si>
  <si>
    <t>Dovoz vody pro zálivku rostlin Příplatek k ceně za každých dalších i započatých 1000 m</t>
  </si>
  <si>
    <t>Vodorovné konstrukce</t>
  </si>
  <si>
    <t>30</t>
  </si>
  <si>
    <t>451573111</t>
  </si>
  <si>
    <t>Lože pod potrubí otevřený výkop ze štěrkopísku</t>
  </si>
  <si>
    <t>1476826475</t>
  </si>
  <si>
    <t>Lože pod potrubí, stoky a drobné objekty v otevřeném výkopu z písku a štěrkopísku do 63 mm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</si>
  <si>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</si>
  <si>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Poznámka k položce:_x000D_
Štěrkopísek frakce 0/8 mm</t>
  </si>
  <si>
    <t>0,10*1,00*PVC_DN150</t>
  </si>
  <si>
    <t>0,10*1,00*PVC_DN200</t>
  </si>
  <si>
    <t>0,10*1,00*PVC_DN250</t>
  </si>
  <si>
    <t>0,10*1,00*PVC_DN300</t>
  </si>
  <si>
    <t>0,10*1,10*PVC_DN400</t>
  </si>
  <si>
    <t>0,10*1,20*PVC_DN500</t>
  </si>
  <si>
    <t>0,10*1,43*PVC_DN600</t>
  </si>
  <si>
    <t>31</t>
  </si>
  <si>
    <t>452112111</t>
  </si>
  <si>
    <t>Osazení betonových prstenců nebo rámů v do 100 mm</t>
  </si>
  <si>
    <t>-267904282</t>
  </si>
  <si>
    <t>Osazení betonových dílců prstenců nebo rámů pod poklopy a mříže, výšky do 100 mm</t>
  </si>
  <si>
    <t xml:space="preserve">Poznámka k souboru cen:_x000D_
1. V cenách nejsou započteny náklady na dodávku betonových výrobků; tyto se oceňují ve specifikaci._x000D_
</t>
  </si>
  <si>
    <t>"viz D.3.1.6 - 63/4" 4</t>
  </si>
  <si>
    <t>"viz D.3.1.6 - 63/6" 8</t>
  </si>
  <si>
    <t>"viz D.3.1.6 - 63/8" 17</t>
  </si>
  <si>
    <t>"viz D.3.1.6 - 63/10" 22</t>
  </si>
  <si>
    <t>32</t>
  </si>
  <si>
    <t>59224184</t>
  </si>
  <si>
    <t>prstenec šachtový vyrovnávací betonový 625x120x40mm</t>
  </si>
  <si>
    <t>-1938024170</t>
  </si>
  <si>
    <t>33</t>
  </si>
  <si>
    <t>59224185</t>
  </si>
  <si>
    <t>prstenec šachtový vyrovnávací betonový 625x120x60mm</t>
  </si>
  <si>
    <t>-701182982</t>
  </si>
  <si>
    <t>34</t>
  </si>
  <si>
    <t>59224176</t>
  </si>
  <si>
    <t>prstenec šachtový vyrovnávací betonový 625x120x80mm</t>
  </si>
  <si>
    <t>1914321538</t>
  </si>
  <si>
    <t>35</t>
  </si>
  <si>
    <t>59224187</t>
  </si>
  <si>
    <t>prstenec šachtový vyrovnávací betonový 625x120x100mm</t>
  </si>
  <si>
    <t>408474896</t>
  </si>
  <si>
    <t>36</t>
  </si>
  <si>
    <t>452112121</t>
  </si>
  <si>
    <t>Osazení betonových prstenců nebo rámů v do 200 mm</t>
  </si>
  <si>
    <t>-1213262185</t>
  </si>
  <si>
    <t>Osazení betonových dílců prstenců nebo rámů pod poklopy a mříže, výšky přes 100 do 200 mm</t>
  </si>
  <si>
    <t>"viz D.3.1.6 - 63/12" 9</t>
  </si>
  <si>
    <t>37</t>
  </si>
  <si>
    <t>59224188</t>
  </si>
  <si>
    <t>prstenec šachtový vyrovnávací betonový 625x120x120mm</t>
  </si>
  <si>
    <t>-1504125818</t>
  </si>
  <si>
    <t>38</t>
  </si>
  <si>
    <t>452311131</t>
  </si>
  <si>
    <t>Podkladní desky z betonu prostého tř. C 12/15 otevřený výkop</t>
  </si>
  <si>
    <t>-1746289707</t>
  </si>
  <si>
    <t>Podkladní a zajišťovací konstrukce z betonu prostého v otevřeném výkopu desky pod potrubí, stoky a drobné objekty z betonu tř. C 12/15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</si>
  <si>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</si>
  <si>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Viz přílohu D.3.1.1 a D.3.1.6</t>
  </si>
  <si>
    <t>0,10*1,5*1,5 *40</t>
  </si>
  <si>
    <t>39</t>
  </si>
  <si>
    <t>452351101</t>
  </si>
  <si>
    <t>Bednění podkladních desek nebo bloků nebo sedlového lože otevřený výkop</t>
  </si>
  <si>
    <t>-1719437571</t>
  </si>
  <si>
    <t>Bednění podkladních a zajišťovacích konstrukcí v otevřeném výkopu desek nebo sedlových loží pod potrubí, stoky a drobné objekty</t>
  </si>
  <si>
    <t>0,10*4*1,5 *40</t>
  </si>
  <si>
    <t>Trubní vedení</t>
  </si>
  <si>
    <t>40</t>
  </si>
  <si>
    <t>871315241</t>
  </si>
  <si>
    <t>Kanalizační potrubí z tvrdého PVC vícevrstvé tuhost třídy SN12 DN 150</t>
  </si>
  <si>
    <t>-1524921091</t>
  </si>
  <si>
    <t>Kanalizační potrubí z tvrdého PVC v otevřeném výkopu ve sklonu do 20 %, hladkého plnostěnného vícevrstvého, tuhost třídy SN 12 DN 150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</si>
  <si>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</si>
  <si>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Stoka A1</t>
  </si>
  <si>
    <t>"Lin. Žlab 86" 7,7</t>
  </si>
  <si>
    <t>41</t>
  </si>
  <si>
    <t>871355241</t>
  </si>
  <si>
    <t>Kanalizační potrubí z tvrdého PVC vícevrstvé tuhost třídy SN12 DN 200</t>
  </si>
  <si>
    <t>821601470</t>
  </si>
  <si>
    <t>Kanalizační potrubí z tvrdého PVC v otevřeném výkopu ve sklonu do 20 %, hladkého plnostěnného vícevrstvého, tuhost třídy SN 12 DN 200</t>
  </si>
  <si>
    <t>Viz přílohu D.3.1.2.1 až D.3.1.2.4 a D.3.1.3.1 až D.3.1.3.10</t>
  </si>
  <si>
    <t>"UV 01" 4,3</t>
  </si>
  <si>
    <t>"UV 02" 4,7</t>
  </si>
  <si>
    <t>Stoka A2</t>
  </si>
  <si>
    <t>"UV 03" 2,2</t>
  </si>
  <si>
    <t>"HV 04" 5,3</t>
  </si>
  <si>
    <t>"HV 05" 6,5</t>
  </si>
  <si>
    <t>"UV 06" 1,8</t>
  </si>
  <si>
    <t>"UV 07" 5,2</t>
  </si>
  <si>
    <t>"UV 08" 13,9</t>
  </si>
  <si>
    <t>"UV 09" 7,2</t>
  </si>
  <si>
    <t>"UV 87" 4,0</t>
  </si>
  <si>
    <t>"HV 88" 5,6</t>
  </si>
  <si>
    <t>Stoka A3</t>
  </si>
  <si>
    <t>"UV 10" 3,9</t>
  </si>
  <si>
    <t>"HV 11" 2,6</t>
  </si>
  <si>
    <t>"UV 12" 3,9</t>
  </si>
  <si>
    <t>"RŠ 13" 3,7</t>
  </si>
  <si>
    <t>"UV 14" 3,9</t>
  </si>
  <si>
    <t>"HV 15" 3,6</t>
  </si>
  <si>
    <t>"UV 16" 4,4</t>
  </si>
  <si>
    <t>"UV 17" 2,5</t>
  </si>
  <si>
    <t>"UV 89" 9,6</t>
  </si>
  <si>
    <t>"dešť. svod" 8,2</t>
  </si>
  <si>
    <t>"UV 91" 4,0</t>
  </si>
  <si>
    <t>"UV 92" 3,8</t>
  </si>
  <si>
    <t>"UV 93" 4,0</t>
  </si>
  <si>
    <t>"UV 94" 3,7</t>
  </si>
  <si>
    <t>Stoka A4</t>
  </si>
  <si>
    <t>"UV 18" 5,3</t>
  </si>
  <si>
    <t>Stoka A5</t>
  </si>
  <si>
    <t>"UV 19" 0,9</t>
  </si>
  <si>
    <t>"UV 20" 3,7</t>
  </si>
  <si>
    <t>"HV 21" 4,9</t>
  </si>
  <si>
    <t xml:space="preserve">"UV 22" 3,9 </t>
  </si>
  <si>
    <t>"HV 23" 3,0</t>
  </si>
  <si>
    <t>"UV 24" 3,9</t>
  </si>
  <si>
    <t>"HV 25" 6,8</t>
  </si>
  <si>
    <t>"UV 95" 4,6</t>
  </si>
  <si>
    <t>"UV 96" 4,3</t>
  </si>
  <si>
    <t>"UV 97" 5,0</t>
  </si>
  <si>
    <t>Stoka A6</t>
  </si>
  <si>
    <t>"UV 26" 6,4</t>
  </si>
  <si>
    <t>"UV 98" 24,1</t>
  </si>
  <si>
    <t>Stoka A7</t>
  </si>
  <si>
    <t>"UV 27" 1,7</t>
  </si>
  <si>
    <t>Stoka A8</t>
  </si>
  <si>
    <t>"UV 30" 1,5</t>
  </si>
  <si>
    <t>Stoka A9</t>
  </si>
  <si>
    <t>"UV 31" 0,9</t>
  </si>
  <si>
    <t>"UV 32" 1,4</t>
  </si>
  <si>
    <t>"UV 33" 2,9</t>
  </si>
  <si>
    <t>"UV 99" 1,0</t>
  </si>
  <si>
    <t>Stoka A10</t>
  </si>
  <si>
    <t>"UV 34" 4,9</t>
  </si>
  <si>
    <t>"UV 35" 7,3</t>
  </si>
  <si>
    <t>"UV 36" 4,1</t>
  </si>
  <si>
    <t>"HV 37" 1,9</t>
  </si>
  <si>
    <t>42</t>
  </si>
  <si>
    <t>871365241</t>
  </si>
  <si>
    <t>Kanalizační potrubí z tvrdého PVC vícevrstvé tuhost třídy SN12 DN 250</t>
  </si>
  <si>
    <t>-860359666</t>
  </si>
  <si>
    <t>Kanalizační potrubí z tvrdého PVC v otevřeném výkopu ve sklonu do 20 %, hladkého plnostěnného vícevrstvého, tuhost třídy SN 12 DN 250</t>
  </si>
  <si>
    <t>"stoka A1" 55,20</t>
  </si>
  <si>
    <t>"stoka A2-1" 28,70</t>
  </si>
  <si>
    <t>"stoka A2-2" 18,80</t>
  </si>
  <si>
    <t>"stoka A3" 74,40</t>
  </si>
  <si>
    <t>"stoka A4" 11,60</t>
  </si>
  <si>
    <t>"stoka A5" 69,00</t>
  </si>
  <si>
    <t>"stoka A6" 5,60</t>
  </si>
  <si>
    <t>"stoka A7" 25,30</t>
  </si>
  <si>
    <t>"stoka A8" 53,50</t>
  </si>
  <si>
    <t>"A8-29 Š29a" 8,5</t>
  </si>
  <si>
    <t>"stoka A9" 113,80</t>
  </si>
  <si>
    <t>"stoka A10" 69,10</t>
  </si>
  <si>
    <t>871375241</t>
  </si>
  <si>
    <t>Kanalizační potrubí z tvrdého PVC vícevrstvé tuhost třídy SN12 DN 300</t>
  </si>
  <si>
    <t>909426665</t>
  </si>
  <si>
    <t>Kanalizační potrubí z tvrdého PVC v otevřeném výkopu ve sklonu do 20 %, hladkého plnostěnného vícevrstvého, tuhost třídy SN 12 DN 300</t>
  </si>
  <si>
    <t>"stoka A2-1" 61,90</t>
  </si>
  <si>
    <t>"stoka A3" 87,60</t>
  </si>
  <si>
    <t xml:space="preserve">"stoka A5" 2*7,5 </t>
  </si>
  <si>
    <t>44</t>
  </si>
  <si>
    <t>871395241</t>
  </si>
  <si>
    <t>Kanalizační potrubí z tvrdého PVC vícevrstvé tuhost třídy SN12 DN 400</t>
  </si>
  <si>
    <t>-193979689</t>
  </si>
  <si>
    <t>Kanalizační potrubí z tvrdého PVC v otevřeném výkopu ve sklonu do 20 %, hladkého plnostěnného vícevrstvého, tuhost třídy SN 12 DN 400</t>
  </si>
  <si>
    <t>"stoka A3" 57,00</t>
  </si>
  <si>
    <t>"stoka A5" 6,30</t>
  </si>
  <si>
    <t xml:space="preserve">"stoka A6" 9,80 </t>
  </si>
  <si>
    <t>45</t>
  </si>
  <si>
    <t>871425251R</t>
  </si>
  <si>
    <t>Kanalizační potrubí z tvrdého PVC vícevrstvé tuhost třídy SN12 DN 500</t>
  </si>
  <si>
    <t>589654022</t>
  </si>
  <si>
    <t>Kanalizační potrubí z tvrdého PVC v otevřeném výkopu ve sklonu do 20 %, hladkého plnostěnného vícevrstvého, tuhost třídy SN 12 DN 500</t>
  </si>
  <si>
    <t>"stoka A2-1" 49,90</t>
  </si>
  <si>
    <t>"stoka A5" 112,70</t>
  </si>
  <si>
    <t>46</t>
  </si>
  <si>
    <t>871445251R</t>
  </si>
  <si>
    <t>Kanalizační potrubí z tvrdého PVC vícevrstvé tuhost třídy SN12 DN 600</t>
  </si>
  <si>
    <t>262305722</t>
  </si>
  <si>
    <t>Kanalizační potrubí z tvrdého PVC v otevřeném výkopu ve sklonu do 20 %, hladkého plnostěnného vícevrstvého, tuhost třídy SN 12 DN 600</t>
  </si>
  <si>
    <t>"stoka A5" 72,40</t>
  </si>
  <si>
    <t>47</t>
  </si>
  <si>
    <t>877315211</t>
  </si>
  <si>
    <t>Montáž tvarovek z tvrdého PVC-systém KG nebo z polypropylenu-systém KG 2000 jednoosé DN 160</t>
  </si>
  <si>
    <t>1756516818</t>
  </si>
  <si>
    <t>Montáž tvarovek na kanalizačním potrubí z trub z plastu z tvrdého PVC nebo z polypropylenu v otevřeném výkopu jednoosých DN 160</t>
  </si>
  <si>
    <t xml:space="preserve">Poznámka k souboru cen:_x000D_
1. V cenách nejsou započteny náklady na dodání tvarovek. Tvarovky se oceňují ve ve specifikaci._x000D_
</t>
  </si>
  <si>
    <t>"stoka A2-1 - koleno 30°" 1 "Lin. žlab 86"</t>
  </si>
  <si>
    <t>"stoka A2-1 - koleno 45°" 1 "Lin. žlab 86"</t>
  </si>
  <si>
    <t>48</t>
  </si>
  <si>
    <t>28612201R</t>
  </si>
  <si>
    <t>koleno kanalizační plastové PVC KG DN 150/30° SN12/16</t>
  </si>
  <si>
    <t>-61519984</t>
  </si>
  <si>
    <t>49</t>
  </si>
  <si>
    <t>28612202R</t>
  </si>
  <si>
    <t>koleno kanalizační plastové PVC KG DN 150/45° SN12/16</t>
  </si>
  <si>
    <t>534314358</t>
  </si>
  <si>
    <t>50</t>
  </si>
  <si>
    <t>877355211</t>
  </si>
  <si>
    <t>Montáž tvarovek z tvrdého PVC-systém KG nebo z polypropylenu-systém KG 2000 jednoosé DN 200</t>
  </si>
  <si>
    <t>-767845000</t>
  </si>
  <si>
    <t>Montáž tvarovek na kanalizačním potrubí z trub z plastu z tvrdého PVC nebo z polypropylenu v otevřeném výkopu jednoosých DN 200</t>
  </si>
  <si>
    <t>"stoka A2-2 - koleno 30°" 2 "UV87, HV88"</t>
  </si>
  <si>
    <t>"stoka A3 - koleno 30°" 6 "UV10,14,dešť.svod90,UV91,92,93"</t>
  </si>
  <si>
    <t>"stoka A5 - koleno 30°" 3 "UV95,96,97"</t>
  </si>
  <si>
    <t>"stoka A9 - koleno 30°" 2 "UV31,99"</t>
  </si>
  <si>
    <t>"stoka A2-2 - koleno 45°" 2 "UV87, HV88"</t>
  </si>
  <si>
    <t>"stoka A3 - koleno 45°" 6 "UV10,14,dešť.svod90,UV91,92,93"</t>
  </si>
  <si>
    <t>"stoka A5 - koleno 45°" 3 "UV95,96,97"</t>
  </si>
  <si>
    <t>"stoka A9 - koleno 45°" 2 "UV31,99"</t>
  </si>
  <si>
    <t>51</t>
  </si>
  <si>
    <t>28612205</t>
  </si>
  <si>
    <t>koleno kanalizační plastové PVC KG DN 200/30° SN12/16</t>
  </si>
  <si>
    <t>-351155700</t>
  </si>
  <si>
    <t>52</t>
  </si>
  <si>
    <t>28612206</t>
  </si>
  <si>
    <t>koleno kanalizační plastové PVC KG DN 200/45° SN12/16</t>
  </si>
  <si>
    <t>-867196041</t>
  </si>
  <si>
    <t>53</t>
  </si>
  <si>
    <t>877365221</t>
  </si>
  <si>
    <t>Montáž tvarovek z tvrdého PVC-systém KG nebo z polypropylenu-systém KG 2000 dvouosé DN 250</t>
  </si>
  <si>
    <t>-1318189524</t>
  </si>
  <si>
    <t>Montáž tvarovek na kanalizačním potrubí z trub z plastu z tvrdého PVC nebo z polypropylenu v otevřeném výkopu dvouosých DN 250</t>
  </si>
  <si>
    <t>"stoka A3 odbočka 45° 250/150" 1 "Lin. žlab86"</t>
  </si>
  <si>
    <t>"stoka A2-2 odbočka 45° 250/200" 1 "UV87"</t>
  </si>
  <si>
    <t>"stoka A3 odbočka 45° 250/200" 4 "UV14,dešť.žlab90,UV91,92"</t>
  </si>
  <si>
    <t>"stoka A5 odbočka 45° 250/200" 2 "UV95,96"</t>
  </si>
  <si>
    <t>"stoka A9 odbočka 45° 250/200" 2 "UV31,99"</t>
  </si>
  <si>
    <t>54</t>
  </si>
  <si>
    <t>28612224R</t>
  </si>
  <si>
    <t>odbočka kanalizační plastová PVC KG DN 250x150/45° SN12/16</t>
  </si>
  <si>
    <t>-170322760</t>
  </si>
  <si>
    <t>55</t>
  </si>
  <si>
    <t>28612225</t>
  </si>
  <si>
    <t>odbočka kanalizační plastová PVC KG DN 250x200/45° SN12/16</t>
  </si>
  <si>
    <t>1503843630</t>
  </si>
  <si>
    <t>56</t>
  </si>
  <si>
    <t>877375221R</t>
  </si>
  <si>
    <t>Montáž tvarovek z tvrdého PVC-systém KG nebo z polypropylenu-systém KG 2000 dvouosé DN 300</t>
  </si>
  <si>
    <t>-1797076721</t>
  </si>
  <si>
    <t>Montáž tvarovek na kanalizačním potrubí z trub z plastu z tvrdého PVC nebo z polypropylenu v otevřeném výkopu dvouosých DN 300</t>
  </si>
  <si>
    <t>"stoka A2-2 odbočka 45° 300/200" 1 "HV88"</t>
  </si>
  <si>
    <t>"stoka A3 odbočka 45° 300/200" 1 "UV93"</t>
  </si>
  <si>
    <t>57</t>
  </si>
  <si>
    <t>28611405R</t>
  </si>
  <si>
    <t>odbočka kanalizační plastová s hrdlem KG 300/200/45° SN12/16</t>
  </si>
  <si>
    <t>1995261223</t>
  </si>
  <si>
    <t>58</t>
  </si>
  <si>
    <t>877395221</t>
  </si>
  <si>
    <t>Montáž tvarovek z tvrdého PVC-systém KG nebo z polypropylenu-systém KG 2000 dvouosé DN 400</t>
  </si>
  <si>
    <t>1002718530</t>
  </si>
  <si>
    <t>Montáž tvarovek na kanalizačním potrubí z trub z plastu z tvrdého PVC nebo z polypropylenu v otevřeném výkopu dvouosých DN 400</t>
  </si>
  <si>
    <t>"stoka A3 odbočka 45° 400/200" 1 "UV10"</t>
  </si>
  <si>
    <t>59</t>
  </si>
  <si>
    <t>28611411R</t>
  </si>
  <si>
    <t>odbočka kanalizační plastová s hrdlem KG 400/200/45° SN12/16</t>
  </si>
  <si>
    <t>-1603274506</t>
  </si>
  <si>
    <t>60</t>
  </si>
  <si>
    <t>877425221</t>
  </si>
  <si>
    <t>Montáž tvarovek z tvrdého PVC-systém KG nebo z polypropylenu-systém KG 2000 dvouosé DN 500</t>
  </si>
  <si>
    <t>-839246942</t>
  </si>
  <si>
    <t>Montáž tvarovek na kanalizačním potrubí z trub z plastu z tvrdého PVC nebo z polypropylenu v otevřeném výkopu dvouosých DN 500</t>
  </si>
  <si>
    <t>"stoka A5 odbočka 45° 500/200" 1 "UV97"</t>
  </si>
  <si>
    <t>61</t>
  </si>
  <si>
    <t>28611418R</t>
  </si>
  <si>
    <t>odbočka kanalizační plastová s hrdlem KG 500/200/45° SN12/16</t>
  </si>
  <si>
    <t>2034022206</t>
  </si>
  <si>
    <t>62</t>
  </si>
  <si>
    <t>892351111</t>
  </si>
  <si>
    <t>Tlaková zkouška vodou potrubí DN 150 nebo 200</t>
  </si>
  <si>
    <t>282691300</t>
  </si>
  <si>
    <t>Tlakové zkoušky vodou na potrubí DN 150 nebo 200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</si>
  <si>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</si>
  <si>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63</t>
  </si>
  <si>
    <t>892372111</t>
  </si>
  <si>
    <t>Zabezpečení konců potrubí DN do 300 při tlakových zkouškách vodou</t>
  </si>
  <si>
    <t>-2026666402</t>
  </si>
  <si>
    <t>Tlakové zkoušky vodou zabezpečení konců potrubí při tlakových zkouškách DN do 300</t>
  </si>
  <si>
    <t>"stoka A1" 1</t>
  </si>
  <si>
    <t>"stoka A2-1" 2</t>
  </si>
  <si>
    <t>"stoka A2-2" 1</t>
  </si>
  <si>
    <t>"stoka A3" 2</t>
  </si>
  <si>
    <t>"stoka A4" 1</t>
  </si>
  <si>
    <t>"stoka A5" 1</t>
  </si>
  <si>
    <t>"stoka A7" 1</t>
  </si>
  <si>
    <t>"stoka A8" 1</t>
  </si>
  <si>
    <t>"stoka A9" 2</t>
  </si>
  <si>
    <t>"stoka A10" 2</t>
  </si>
  <si>
    <t>64</t>
  </si>
  <si>
    <t>892381111</t>
  </si>
  <si>
    <t>Tlaková zkouška vodou potrubí DN 250, DN 300 nebo 350</t>
  </si>
  <si>
    <t>-1511628356</t>
  </si>
  <si>
    <t>Tlakové zkoušky vodou na potrubí DN 250, 300 nebo 350</t>
  </si>
  <si>
    <t>65</t>
  </si>
  <si>
    <t>892421111</t>
  </si>
  <si>
    <t>Tlaková zkouška vodou potrubí DN 400 nebo 500</t>
  </si>
  <si>
    <t>1731711806</t>
  </si>
  <si>
    <t>Tlakové zkoušky vodou na potrubí DN 400 nebo 500</t>
  </si>
  <si>
    <t>66</t>
  </si>
  <si>
    <t>892441111</t>
  </si>
  <si>
    <t>Tlaková zkouška vodou potrubí DN 600</t>
  </si>
  <si>
    <t>-1866601030</t>
  </si>
  <si>
    <t>Tlakové zkoušky vodou na potrubí DN 600</t>
  </si>
  <si>
    <t>67</t>
  </si>
  <si>
    <t>892442111</t>
  </si>
  <si>
    <t>Zabezpečení konců potrubí DN nad 300 do 600 při tlakových zkouškách vodou</t>
  </si>
  <si>
    <t>821841954</t>
  </si>
  <si>
    <t>Tlakové zkoušky vodou zabezpečení konců potrubí při tlakových zkouškách DN přes 300 do 600</t>
  </si>
  <si>
    <t>"stoka A2-1" 1</t>
  </si>
  <si>
    <t>"stoka A3" 1</t>
  </si>
  <si>
    <t>"stoka A5" 3</t>
  </si>
  <si>
    <t>"stoka A6" 1</t>
  </si>
  <si>
    <t>68</t>
  </si>
  <si>
    <t>894118001</t>
  </si>
  <si>
    <t>Příplatek ZKD 0,60 m výšky vstupu na potrubí</t>
  </si>
  <si>
    <t>1904288604</t>
  </si>
  <si>
    <t>Šachty kanalizační zděné Příplatek k cenám za každých dalších 0,60 m výšky vstupu</t>
  </si>
  <si>
    <t xml:space="preserve">Poznámka k souboru cen:_x000D_
1. V cenách jsou započteny náklady na podkladní konstrukci z betonu C 12/15. V případě použití jiné třídy betonu než C 12/15 se cena stanoví výměnou stávajícího materiálu za beton požadované třídy._x000D_
2. V cenách jsou započteny i náklady na montáž a dodávku stupadel._x000D_
3. V cenách šachet na stokách kruhových a vejčitých nejsou započteny náklady na bednění a na obetonování konstrukce výplňovým betonem. Tyto náklady se oceňují:_x000D_
a) stěn šachet cenami souboru cen 894 50- . . Bednění stěn šachet části A 01 tohoto katalogu,_x000D_
b) konstrukce výplňovým betonem cenami souboru cen 894 20- . . Ostatní konstrukce na trubním vedení z prostého betonu z prostého betonu části A 01 tohoto katalogu, stavebnicovým způsobem tvorby cen._x000D_
</t>
  </si>
  <si>
    <t>Viz přílohu D.3.1.6</t>
  </si>
  <si>
    <t>"Š1" 1</t>
  </si>
  <si>
    <t>"Š3" 1</t>
  </si>
  <si>
    <t>"Š4" 1</t>
  </si>
  <si>
    <t>"Š8" 1</t>
  </si>
  <si>
    <t>"Š9" 1</t>
  </si>
  <si>
    <t>"Š17" 1</t>
  </si>
  <si>
    <t>"Š18" 1</t>
  </si>
  <si>
    <t>"Š19" 1</t>
  </si>
  <si>
    <t>"Š20" 1</t>
  </si>
  <si>
    <t>"Š21" 1</t>
  </si>
  <si>
    <t>"Š22" 1</t>
  </si>
  <si>
    <t>"Š23" 1</t>
  </si>
  <si>
    <t>"Š32" 1</t>
  </si>
  <si>
    <t>"Š29a" 2</t>
  </si>
  <si>
    <t>"Š34" 3</t>
  </si>
  <si>
    <t>"Š35" 1</t>
  </si>
  <si>
    <t>"Š17a" 1</t>
  </si>
  <si>
    <t>69</t>
  </si>
  <si>
    <t>894411121</t>
  </si>
  <si>
    <t>Zřízení šachet kanalizačních z betonových dílců na potrubí DN nad 200 do 300 dno beton tř. C 25/30</t>
  </si>
  <si>
    <t>-1368920886</t>
  </si>
  <si>
    <t>Zřízení šachet kanalizačních z betonových dílců výšky vstupu do 1,50 m s obložením dna betonem tř. C 25/30, na potrubí DN přes 200 do 300</t>
  </si>
  <si>
    <t xml:space="preserve">Poznámka k souboru cen:_x000D_
1. Příplatek k ceně šachet z betonových dílců za každých dalších i započatých 0,60 m výšky vstupu se oceňuje cenou 894 11-8001 této části katalogu._x000D_
2. V cenách jsou započteny i náklady na:_x000D_
a) podkladní desku z betonu prostého._x000D_
b) zhotovení monolitického dna_x000D_
3. V cenách nejsou započteny náklady na:_x000D_
a) litinové poklopy; osazení litinových poklopů se oceňuje cenami souboru cen 899 10- . 1 Osazení poklopů litinových a ocelových včetně rámů části A 01 tohoto katalogu; dodání poklopů se oceňuje ve specifikaci,_x000D_
b) dodání betonových dílců (vyrovnávací prstenec, přechodová skruž, přechodová deska, skruže, šachtové a skružová těsnění); tyto se oceňují ve specifikaci._x000D_
</t>
  </si>
  <si>
    <t>Viz přílohu D.3.1.6 - výpis šachet</t>
  </si>
  <si>
    <t>70</t>
  </si>
  <si>
    <t>59224337R1</t>
  </si>
  <si>
    <t xml:space="preserve">dno betonové šachty kanalizační 100x49,2 cm tl. 15 cm </t>
  </si>
  <si>
    <t>-250652294</t>
  </si>
  <si>
    <t>Poznámka k položce:_x000D_
Kanalizační betonové dno s přítoky dle tab. šachtových den v příloze D.3.1.6_x000D_
Stupadla: ocel s PE povlakem_x000D_
Žlab: beton_x000D_
Nástupnice: beton_x000D_
Dno bude opatřeno napojovacím potrubím ze stejného materiálu jako stoková síť.</t>
  </si>
  <si>
    <t>"viz D.3.1.6" 3</t>
  </si>
  <si>
    <t>71</t>
  </si>
  <si>
    <t>59224337R2</t>
  </si>
  <si>
    <t>dno betonové šachty kanalizační 100x60,0 cm tl. 15 cm (nástupnice, žlab - čedič)</t>
  </si>
  <si>
    <t>-736953086</t>
  </si>
  <si>
    <t>Poznámka k položce:_x000D_
Kanalizační betonové dno s přítoky dle tab. šachtových den v příloze D.3.1.6_x000D_
Stupadla: ocel s PE povlakem_x000D_
Žlab: čedič_x000D_
Nástupnice: čedič_x000D_
Dno bude opatřeno napojovacím potrubím ze stejného materiálu jako stoková síť.</t>
  </si>
  <si>
    <t>"viz D.3.1.6" 1</t>
  </si>
  <si>
    <t>72</t>
  </si>
  <si>
    <t>59224337R3</t>
  </si>
  <si>
    <t xml:space="preserve">dno betonové šachty kanalizační 100x60,9 cm tl. 15 cm </t>
  </si>
  <si>
    <t>1772743900</t>
  </si>
  <si>
    <t>dno betonové šachty kanalizační 100x62,2 cm tl. 15 cm</t>
  </si>
  <si>
    <t>"viz D.3.1.6" 11</t>
  </si>
  <si>
    <t>73</t>
  </si>
  <si>
    <t>59224337R4</t>
  </si>
  <si>
    <t xml:space="preserve">dno betonové šachty kanalizační 100x67,0 cm tl. 15 cm </t>
  </si>
  <si>
    <t>-1751111116</t>
  </si>
  <si>
    <t>dno betonové šachty kanalizační 100x67,0 cm tl. 15 cm</t>
  </si>
  <si>
    <t>"viz D.3.1.6" 2</t>
  </si>
  <si>
    <t>74</t>
  </si>
  <si>
    <t>59224337R5</t>
  </si>
  <si>
    <t xml:space="preserve">dno betonové šachty kanalizační 100x69,2 cm tl. 15 cm </t>
  </si>
  <si>
    <t>-1195790443</t>
  </si>
  <si>
    <t>dno betonové šachty kanalizační 100x69,2 cm tl. 15 cm</t>
  </si>
  <si>
    <t>75</t>
  </si>
  <si>
    <t>59224337R6</t>
  </si>
  <si>
    <t xml:space="preserve">dno betonové šachty kanalizační 100x70,9 cm tl. 15 cm </t>
  </si>
  <si>
    <t>-808452828</t>
  </si>
  <si>
    <t>"viz D.3.1.6" 4</t>
  </si>
  <si>
    <t>76</t>
  </si>
  <si>
    <t>59224337R7</t>
  </si>
  <si>
    <t xml:space="preserve">dno betonové šachty kanalizační 100x75,0 cm tl. 15 cm </t>
  </si>
  <si>
    <t>587478564</t>
  </si>
  <si>
    <t>dno betonové šachty kanalizační 100x75,0 cm tl. 15 cm</t>
  </si>
  <si>
    <t>77</t>
  </si>
  <si>
    <t>59224337R8</t>
  </si>
  <si>
    <t>dno betonové šachty kanalizační 100x77,0 cm tl. 15 cm</t>
  </si>
  <si>
    <t>436326884</t>
  </si>
  <si>
    <t>78</t>
  </si>
  <si>
    <t>59224337R9</t>
  </si>
  <si>
    <t>dno betonové šachty kanalizační 100x80,9 cm tl. 15 cm</t>
  </si>
  <si>
    <t>1998893368</t>
  </si>
  <si>
    <t>79</t>
  </si>
  <si>
    <t>59224337R10</t>
  </si>
  <si>
    <t>dno betonové šachty kanalizační 100x83,7 cm tl. 25 cm</t>
  </si>
  <si>
    <t>345258233</t>
  </si>
  <si>
    <t>80</t>
  </si>
  <si>
    <t>59224337R11</t>
  </si>
  <si>
    <t>dno betonové šachty kanalizační 100x85,0 cm tl. 15 cm</t>
  </si>
  <si>
    <t>-807728233</t>
  </si>
  <si>
    <t>81</t>
  </si>
  <si>
    <t>59224337R12</t>
  </si>
  <si>
    <t>dno betonové šachty kanalizační 100x90,9 cm tl. 15 cm</t>
  </si>
  <si>
    <t>-1164820588</t>
  </si>
  <si>
    <t>82</t>
  </si>
  <si>
    <t>59224337R13</t>
  </si>
  <si>
    <t>dno betonové šachty kanalizační 100x93,7 cm tl. 25 cm</t>
  </si>
  <si>
    <t>1587522534</t>
  </si>
  <si>
    <t>83</t>
  </si>
  <si>
    <t>59224337R14</t>
  </si>
  <si>
    <t>dno betonové šachty kanalizační 100x95,9 cm tl. 25 cm</t>
  </si>
  <si>
    <t>1440973489</t>
  </si>
  <si>
    <t>84</t>
  </si>
  <si>
    <t>59224337R15</t>
  </si>
  <si>
    <t>dno betonové šachty kanalizační 100x100 cm tl. 15 cm - spadištní</t>
  </si>
  <si>
    <t>-343630172</t>
  </si>
  <si>
    <t>Poznámka k položce:_x000D_
Kanalizační betonové dno s přítoky dle tab. šachtových den v příloze D.3.1.6_x000D_
Stupadla: ocel s PE povlakem_x000D_
Žlab: kamenina_x000D_
Nástupnice: kamenina_x000D_
Obklad nárazové stěny: čedič_x000D_
Dno bude opatřeno napojovacím potrubím ze stejného materiálu jako stoková síť.</t>
  </si>
  <si>
    <t>"viz D.3.1.6 - Š34" 1</t>
  </si>
  <si>
    <t>85</t>
  </si>
  <si>
    <t>59224337R17</t>
  </si>
  <si>
    <t>dno betonové šachty kanalizační 100x105,9 cm tl. 25 cm</t>
  </si>
  <si>
    <t>1000543389</t>
  </si>
  <si>
    <t>86</t>
  </si>
  <si>
    <t>59224337R18</t>
  </si>
  <si>
    <t>dno betonové šachty kanalizační 100x106,7 cm tl. 25 cm</t>
  </si>
  <si>
    <t>84666417</t>
  </si>
  <si>
    <t>87</t>
  </si>
  <si>
    <t>59224337R19</t>
  </si>
  <si>
    <t>dno betonové šachty kanalizační 100x115,9 cm tl. 25 cm</t>
  </si>
  <si>
    <t>1344454955</t>
  </si>
  <si>
    <t>88</t>
  </si>
  <si>
    <t>59224160</t>
  </si>
  <si>
    <t>skruž kanalizační s ocelovými stupadly 100x25x12cm</t>
  </si>
  <si>
    <t>1726352733</t>
  </si>
  <si>
    <t>Poznámka k položce:_x000D_
s ocelovými poplastovanými stupadli</t>
  </si>
  <si>
    <t>"viz D.3.1.6" 18</t>
  </si>
  <si>
    <t>89</t>
  </si>
  <si>
    <t>59224161</t>
  </si>
  <si>
    <t>skruž kanalizační s ocelovými stupadly 100x50x12cm</t>
  </si>
  <si>
    <t>-1163736698</t>
  </si>
  <si>
    <t>"viz D.3.1.6" 5</t>
  </si>
  <si>
    <t>90</t>
  </si>
  <si>
    <t>59224162</t>
  </si>
  <si>
    <t>skruž kanalizační s ocelovými stupadly 100x100x12cm</t>
  </si>
  <si>
    <t>-1450253541</t>
  </si>
  <si>
    <t>91</t>
  </si>
  <si>
    <t>59224075R</t>
  </si>
  <si>
    <t>deska betonová zákrytová k ukončení šachet 1000/625x170 mm</t>
  </si>
  <si>
    <t>-1745295253</t>
  </si>
  <si>
    <t>"viz D.3.1.6" 38</t>
  </si>
  <si>
    <t>92</t>
  </si>
  <si>
    <t>59224168</t>
  </si>
  <si>
    <t>skruž betonová přechodová 62,5/100x60x12cm, stupadla poplastovaná kapsová</t>
  </si>
  <si>
    <t>-1666557995</t>
  </si>
  <si>
    <t>93</t>
  </si>
  <si>
    <t>59224348</t>
  </si>
  <si>
    <t>těsnění elastomerové pro spojení šachetních dílů DN 1000</t>
  </si>
  <si>
    <t>-1930293361</t>
  </si>
  <si>
    <t>"viz D.3.1.6" 63</t>
  </si>
  <si>
    <t>94</t>
  </si>
  <si>
    <t>899103112</t>
  </si>
  <si>
    <t>Osazení poklopů litinových nebo ocelových včetně rámů pro třídu zatížení B125, C250</t>
  </si>
  <si>
    <t>-788853642</t>
  </si>
  <si>
    <t>Osazení poklopů litinových a ocelových včetně rámů pro třídu zatížení B125, C250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</si>
  <si>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</si>
  <si>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95</t>
  </si>
  <si>
    <t>592-R23</t>
  </si>
  <si>
    <t>poklop šachtový B125 betonová výplň+ litina 785(610), s odvětráním</t>
  </si>
  <si>
    <t>1379095684</t>
  </si>
  <si>
    <t>96</t>
  </si>
  <si>
    <t>899104112</t>
  </si>
  <si>
    <t>Osazení poklopů litinových nebo ocelových včetně rámů pro třídu zatížení D400, E600</t>
  </si>
  <si>
    <t>594929411</t>
  </si>
  <si>
    <t>Osazení poklopů litinových a ocelových včetně rámů pro třídu zatížení D400, E600</t>
  </si>
  <si>
    <t>97</t>
  </si>
  <si>
    <t>59224661</t>
  </si>
  <si>
    <t>poklop šachtový betonová výplň+litina 785(610)x160mm, s odvětráním</t>
  </si>
  <si>
    <t>-1108229387</t>
  </si>
  <si>
    <t>98</t>
  </si>
  <si>
    <t>899722112</t>
  </si>
  <si>
    <t>Krytí potrubí z plastů výstražnou fólií z PVC 25 cm</t>
  </si>
  <si>
    <t>-1862722394</t>
  </si>
  <si>
    <t>Krytí potrubí z plastů výstražnou fólií z PVC šířky 25 cm</t>
  </si>
  <si>
    <t>Poznámka k položce:_x000D_
Hnědá výstražná folie.</t>
  </si>
  <si>
    <t>99</t>
  </si>
  <si>
    <t>8-R20</t>
  </si>
  <si>
    <t>Napojení a utěsnění přípojek na uliční a horské vpusti</t>
  </si>
  <si>
    <t>-106412967</t>
  </si>
  <si>
    <t>Viz přílohu D.3.1.1</t>
  </si>
  <si>
    <t>"Stoka A1" 3</t>
  </si>
  <si>
    <t>"Stoka A2" 9</t>
  </si>
  <si>
    <t>"Stoka A3" 14</t>
  </si>
  <si>
    <t>"Stoka A4" 1</t>
  </si>
  <si>
    <t>"Stoka A5" 10</t>
  </si>
  <si>
    <t>"Stoka A6" 2</t>
  </si>
  <si>
    <t>"Stoka A7" 1</t>
  </si>
  <si>
    <t>"Stoka A8" 1+1</t>
  </si>
  <si>
    <t>"Stoka A9" 4</t>
  </si>
  <si>
    <t>"Stoka A10" 4</t>
  </si>
  <si>
    <t>100</t>
  </si>
  <si>
    <t>8-R21</t>
  </si>
  <si>
    <t>Napojení a utěsnění přípojek do šachet</t>
  </si>
  <si>
    <t>-499655238</t>
  </si>
  <si>
    <t>"zaústění přípojek celkem" 51</t>
  </si>
  <si>
    <t>"odpočet přípojen napojených odbočkou na stoku" - 14</t>
  </si>
  <si>
    <t>101</t>
  </si>
  <si>
    <t>8-R22</t>
  </si>
  <si>
    <t>Dodávka a montáž dělené chráničky plynovodu vč. dilatačních prvků a utěsnění</t>
  </si>
  <si>
    <t>1930689585</t>
  </si>
  <si>
    <t>3,0*1</t>
  </si>
  <si>
    <t>Ostatní konstrukce a práce, bourání</t>
  </si>
  <si>
    <t>102</t>
  </si>
  <si>
    <t>966008213</t>
  </si>
  <si>
    <t>Bourání odvodňovacího žlabu z betonových příkopových tvárnic š do 1 200 mm</t>
  </si>
  <si>
    <t>-1766705653</t>
  </si>
  <si>
    <t>Bourání odvodňovacího žlabu s odklizením a uložením vybouraného materiálu na skládku na vzdálenost do 10 m nebo s naložením na dopravní prostředek z betonových příkopových tvárnic nebo desek šířky přes 800 do 1 200 mm</t>
  </si>
  <si>
    <t xml:space="preserve">Poznámka k souboru cen:_x000D_
1. V cenách jsou započteny i náklady na bouráním obetonování žlabu a případné bourání betonového lože._x000D_
2. V cenách nejsou započteny náklady na zemní práce nutné při rozebírání žlabů._x000D_
3. Přemístění vybouraného materiálu na vzdálenost přes 10 m se oceňuje cenami souborů cen 997 22-1 Vodorovné přemístění vybouraných hmot._x000D_
</t>
  </si>
  <si>
    <t>"A3" 29</t>
  </si>
  <si>
    <t>"A6" 9</t>
  </si>
  <si>
    <t>"A9" 5</t>
  </si>
  <si>
    <t>103</t>
  </si>
  <si>
    <t>977151126</t>
  </si>
  <si>
    <t>Jádrové vrty diamantovými korunkami do D 225 mm do stavebních materiálů</t>
  </si>
  <si>
    <t>815629111</t>
  </si>
  <si>
    <t>Jádrové vrty diamantovými korunkami do stavebních materiálů (železobetonu, betonu, cihel, obkladů, dlažeb, kamene) průměru přes 200 do 225 mm</t>
  </si>
  <si>
    <t xml:space="preserve">Poznámka k souboru cen:_x000D_
1. V cenách jsou započteny i náklady na rozměření, ukotvení vrtacího stroje, vrtání, opotřebení diamantových vrtacích korunek a spotřebu vody._x000D_
2. V cenách -1211 až -1233 pro dovrchní vrty jsou započteny i náklady na odsátí výplachové vody z vrtu._x000D_
</t>
  </si>
  <si>
    <t>Vyvrtání otvoru do horských vpustí pro kanalizační přípojku - viz D.3.1.1</t>
  </si>
  <si>
    <t>"Stoka A2" 4*0,30</t>
  </si>
  <si>
    <t>"Stoka A3" 2*0,30</t>
  </si>
  <si>
    <t>"Stoka A5" 3*0,30</t>
  </si>
  <si>
    <t>"Stoka A6" 1*0,30</t>
  </si>
  <si>
    <t>"Stoka A10" 1*0,30</t>
  </si>
  <si>
    <t>104</t>
  </si>
  <si>
    <t>9-R14</t>
  </si>
  <si>
    <t>Kamerový průzkum digitální videokamerou (prokázání zachování kruhového průřezu potrubí jako podklad pro předání objednateli)</t>
  </si>
  <si>
    <t>kpl.</t>
  </si>
  <si>
    <t>1792812965</t>
  </si>
  <si>
    <t>105</t>
  </si>
  <si>
    <t>9-R24</t>
  </si>
  <si>
    <t>Kopané sondy pro ověření hloubky splaškových kanalizací a přípojek plynovodů</t>
  </si>
  <si>
    <t>-221434326</t>
  </si>
  <si>
    <t>"SO 301"1+1+4</t>
  </si>
  <si>
    <t>997</t>
  </si>
  <si>
    <t>Přesun sutě</t>
  </si>
  <si>
    <t>106</t>
  </si>
  <si>
    <t>997221561</t>
  </si>
  <si>
    <t>Vodorovná doprava suti z kusových materiálů do 1 km</t>
  </si>
  <si>
    <t>-313075112</t>
  </si>
  <si>
    <t>Vodorovná doprava suti bez naložení, ale se složením a s hrubým urovnáním z kusových materiálů, na vzdálenost do 1 km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</si>
  <si>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</si>
  <si>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odst_zlab*0,600</t>
  </si>
  <si>
    <t>107</t>
  </si>
  <si>
    <t>997221569</t>
  </si>
  <si>
    <t>Příplatek ZKD 1 km u vodorovné dopravy suti z kusových materiálů</t>
  </si>
  <si>
    <t>-811773380</t>
  </si>
  <si>
    <t>Vodorovná doprava suti bez naložení, ale se složením a s hrubým urovnáním Příplatek k ceně za každý další i započatý 1 km přes 1 km</t>
  </si>
  <si>
    <t>odst_zlab*0,600 *19 "celkem do 20 km"</t>
  </si>
  <si>
    <t>108</t>
  </si>
  <si>
    <t>997221861</t>
  </si>
  <si>
    <t>Poplatek za uložení stavebního odpadu na recyklační skládce (skládkovné) z prostého betonu pod kódem 17 01 01</t>
  </si>
  <si>
    <t>-1245914746</t>
  </si>
  <si>
    <t>Poplatek za uložení stavebního odpadu na recyklační skládce (skládkovné) z prostého betonu zatříděného do Katalogu odpadů pod kódem 17 01 01</t>
  </si>
  <si>
    <t>998</t>
  </si>
  <si>
    <t>Přesun hmot</t>
  </si>
  <si>
    <t>109</t>
  </si>
  <si>
    <t>998276101</t>
  </si>
  <si>
    <t>Přesun hmot pro trubní vedení z trub z plastických hmot otevřený výkop</t>
  </si>
  <si>
    <t>750446217</t>
  </si>
  <si>
    <t>Přesun hmot pro trubní vedení hloubené z trub z plastických hmot nebo sklolaminátových pro vodovody nebo kanalizace v otevřeném výkopu dopravní vzdálenost do 15 m</t>
  </si>
  <si>
    <t xml:space="preserve">Poznámka k souboru cen:_x000D_
1. Ceny přesunu hmot nelze užít pro zeminu, sypaniny, štěrkopísek, kamenivo ap. Případná manipulace s tímto materiálem se oceňuje soubory cen 162 ..-.... Vodorovné přemístění výkopku nebo sypaniny katalogu 800-1 Zemní práce._x000D_
</t>
  </si>
  <si>
    <t>661,981</t>
  </si>
  <si>
    <t>967,935</t>
  </si>
  <si>
    <t>SO 302 - Dešťová kanalizace – Oldřiš</t>
  </si>
  <si>
    <t>1455,62</t>
  </si>
  <si>
    <t>121,63</t>
  </si>
  <si>
    <t>2585,467</t>
  </si>
  <si>
    <t>232,6</t>
  </si>
  <si>
    <t>645,4</t>
  </si>
  <si>
    <t>391,5</t>
  </si>
  <si>
    <t>505</t>
  </si>
  <si>
    <t>3,649</t>
  </si>
  <si>
    <t>135,116</t>
  </si>
  <si>
    <t>2071,488</t>
  </si>
  <si>
    <t>89,003</t>
  </si>
  <si>
    <t>753,453</t>
  </si>
  <si>
    <t>894796153</t>
  </si>
  <si>
    <t>Stoka B1 - viz D.3.2.2.1, D.3.2.3.1 a D.3.2.4.1-4</t>
  </si>
  <si>
    <t>1,1*(14,76-0,00) "v zeleném"</t>
  </si>
  <si>
    <t>1,1*(17,26-14,76)"v zeleném"</t>
  </si>
  <si>
    <t>1,1*(41,40-17,26)"v zeleném"</t>
  </si>
  <si>
    <t>Stoka B2 - viz D.3.2.2.2, D.3.2.3.2 a D.3.2.4.1-4</t>
  </si>
  <si>
    <t>1,1*(7,30-0,00) "v zeleném"</t>
  </si>
  <si>
    <t>1,1*(10,40-7,30) "v zeleném"</t>
  </si>
  <si>
    <t>Stoka B5 - viz D.3.2.2.3, D.3.2.3.5 a D.3.2.4.1-4</t>
  </si>
  <si>
    <t>1,1*(5,50-0,00) "v zeleném"</t>
  </si>
  <si>
    <t>1,1*(17,20-5,50) "v zeleném"</t>
  </si>
  <si>
    <t>Stoka B6 - viz D.3.2.2.4, D.3.2.3.6 a D.3.2.4.1-4</t>
  </si>
  <si>
    <t>1,1*(4,70-0,00) "v zeleném"</t>
  </si>
  <si>
    <t>Stoka B7 - viz D.3.2.2.5, D.3.2.3.7 a D.3.2.4.1-4</t>
  </si>
  <si>
    <t>1,1*(4,30-0,00) "v zeleném"</t>
  </si>
  <si>
    <t>Stoka B8 - viz D.3.2.2.6, D.3.2.3.8 a D.3.2.4.1-4</t>
  </si>
  <si>
    <t>1,0*(3,70-0,00) "v zeleném"</t>
  </si>
  <si>
    <t>Stoka B9-1 - viz D.3.2.2.6, D.3.2.3.9 a D.3.2.4.1-4</t>
  </si>
  <si>
    <t>1,0*(4,60-0,00) "v zeleném"</t>
  </si>
  <si>
    <t>"Rozšíření v prostoru šachet - B9-1" 2*0,5*2,0 * 1 "KS</t>
  </si>
  <si>
    <t>Stoka B9-2 - viz D.3.2.2.6, D.3.2.3.9 a D.3.2.4.1-4</t>
  </si>
  <si>
    <t>1,0*(11,10-0,00) "v zeleném"</t>
  </si>
  <si>
    <t>"UV78" 1,0*2,8</t>
  </si>
  <si>
    <t>"UV79" 1,0*3,8</t>
  </si>
  <si>
    <t>"Rozšíření v prostoru šachet - B9-2" 2*0,5*2,0 * 1 "KS</t>
  </si>
  <si>
    <t>Stoka B10- viz D.3.2.2.6, D.3.2.3.10 a D.3.2.4.1-4</t>
  </si>
  <si>
    <t>1,1*(5,30-0,00) "v zeleném"</t>
  </si>
  <si>
    <t>906581992</t>
  </si>
  <si>
    <t>1,1*((1,37+1,46)/2-0,15)*(14,76-0,00) "v zeleném"</t>
  </si>
  <si>
    <t>1,1*((1,46+2,01)/2-0,15)*(17,26-14,76)"v zeleném"</t>
  </si>
  <si>
    <t>1,1*((2,01+1,90)/2-0,15)*(41,40-17,26)"v zeleném"</t>
  </si>
  <si>
    <t>1,1*((1,90+1,79)/2-0,51)*(52,30-41,40)"v komunikaci"</t>
  </si>
  <si>
    <t>1,1*((1,79+1,94)/2-0,51)*(83,40-52,30)"v komunikaci"</t>
  </si>
  <si>
    <t>1,0*((1,94+1,30)/2-0,51)*(109,00-83,40)"v komunikaci"</t>
  </si>
  <si>
    <t>1,0*((1,94+1,30)/2-0,51)*(154,60-109,00)"v komunikaci"</t>
  </si>
  <si>
    <t>"HV38" 1,0*(1,81-0,51)*5,2</t>
  </si>
  <si>
    <t>"UV39" 1,0*(1,79-0,51)*1,4</t>
  </si>
  <si>
    <t>"UV40" 1,0*(1,70-0,51)*7,4</t>
  </si>
  <si>
    <t>"UV41" 1,0*(1,69-0,51)*5,0</t>
  </si>
  <si>
    <t>"UV42" 1,0*(1,30-0,51)*3,1</t>
  </si>
  <si>
    <t>"UV100" 1,0*(1,20-0,51)*9,9</t>
  </si>
  <si>
    <t>"UV101" 1,0*(1,97-0,51)*4,5</t>
  </si>
  <si>
    <t>"Rozšíření v prostoru šachet - B1" 2*0,5*(1,90-0,51)*2,0 * 5 "KS</t>
  </si>
  <si>
    <t>1,1*((1,74+1,45)/2-0,15)*(7,30-0,00) "v zeleném"</t>
  </si>
  <si>
    <t>1,1*((2,24+2,44)/2-0,15)*(10,40-7,30) "v zeleném"</t>
  </si>
  <si>
    <t>1,1*((2,44+1,90)/2-0,51)*(59,60-10,40) "v komunikaci"</t>
  </si>
  <si>
    <t>1,1*((1,90+1,85)/2-0,51)*(65,50-59,60) "v komunikaci"</t>
  </si>
  <si>
    <t>1,0*((1,85+1,65)/2-0,51)*(88,50-65,50) "v komunikaci"</t>
  </si>
  <si>
    <t>1,0*((1,85+1,65)/2-0,51)*(127,40-88,50) "v komunikaci"</t>
  </si>
  <si>
    <t>"HV43" 1,0*(2,25-0,51)*4,9</t>
  </si>
  <si>
    <t>"UV44" 1,0*(2,25-0,51)*1,4</t>
  </si>
  <si>
    <t>"UV45" 1,0*(1,85-0,51)*4,6</t>
  </si>
  <si>
    <t>"UV46" 1,0*(1,79-0,51)*1,8</t>
  </si>
  <si>
    <t>"UV47" 1,0*(1,79-0,51)*5,0</t>
  </si>
  <si>
    <t>"UV48" 1,0*(1,65-0,51)*4,1</t>
  </si>
  <si>
    <t>"UV102" 1,0*(1,94-0,51)*1,3</t>
  </si>
  <si>
    <t>"Rozšíření v prostoru šachet - B2" 2*0,5*((2,44+1,65)/2-0,51)*2,0 * 7 "KS</t>
  </si>
  <si>
    <t>Stoka B3 - viz D.3.2.2.2, D.3.2.3.3 a D.3.2.4.1-4</t>
  </si>
  <si>
    <t>1,0*((1,21+1,58)/2-0,51)*(8,00-0,00) "v komunikaci"</t>
  </si>
  <si>
    <t>1,0*((1,58+1,70)/2-0,51)*(30,30-8,00) "v komunikaci"</t>
  </si>
  <si>
    <t>1,0*((1,70+1,49)/2-0,51)*(88,00-30,30) "v komunikaci"</t>
  </si>
  <si>
    <t>"UV49" 1,0*(1,67-0,51)*2,0</t>
  </si>
  <si>
    <t>"HV50" 1,0*(1,49-0,51)*8,5</t>
  </si>
  <si>
    <t>"UV51" 1,0*(1,49-0,51)*4,2</t>
  </si>
  <si>
    <t>"lin.žlab 103" 1,0*(1,49-0,51)*5,0</t>
  </si>
  <si>
    <t>"UV104" 1,0*(1,59-0,51)*1,2</t>
  </si>
  <si>
    <t>"UV105" 1,0*(1,67-0,51)*4,3</t>
  </si>
  <si>
    <t>"Rozšíření v prostoru šachet - B3" 2*0,5*((1,70+1,47)/2-0,51)*2,0 * 4 "KS</t>
  </si>
  <si>
    <t>Stoka B4 - viz D.3.2.2.2, D.3.2.3.4 a D.3.2.4.1-4</t>
  </si>
  <si>
    <t>1,0*((1,56+1,80)/2-0,51)*(1,80-0,00) "v komunikaci"</t>
  </si>
  <si>
    <t>1,0*((1,80+1,51)/2-0,51)*(8,50-1,80) "v komunikaci"</t>
  </si>
  <si>
    <t>1,0*((1,51+1,24)/2-0,51)*(39,20-8,50) "v komunikaci"</t>
  </si>
  <si>
    <t>1,0*((1,24+1,30)/2-0,51)*(76,80-39,20) "v komunikaci"</t>
  </si>
  <si>
    <t>"UV52" 1,0*(1,30-0,51)*1,8</t>
  </si>
  <si>
    <t>"HV53" 1,0*(1,30-0,51)*7,8</t>
  </si>
  <si>
    <t>"UV106" 1,0*(1,32-0,51)*4,4</t>
  </si>
  <si>
    <t>"Rozšíření v prostoru šachet - B4" 2*0,5*((1,68+1,30)/2-0,51)*2,0 * 5 "KS</t>
  </si>
  <si>
    <t>1,1*((0,50+1,06)/2-0,15)*(5,50-0,00) "v zeleném"</t>
  </si>
  <si>
    <t>1,1*((1,06+2,71)/2-0,15)*(17,20-5,50) "v zeleném"</t>
  </si>
  <si>
    <t>1,1*((2,71+2,06)/2-0,51)*(121,60-17,20) "v komunikaci"</t>
  </si>
  <si>
    <t>1,0*((1,56+1,47)/2-0,51)*(153,90-121,60) "v komunikaci"</t>
  </si>
  <si>
    <t>1,0*((1,47+1,22)/2-0,51)*(174,20-153,90) "v komunikaci"</t>
  </si>
  <si>
    <t>"UV54" 1,0*(2,28-0,51)*16,6</t>
  </si>
  <si>
    <t>"UV55" 1,0*(2,25-0,51)*1,4</t>
  </si>
  <si>
    <t>"UV56" 1,0*(2,25-0,51)*1,2</t>
  </si>
  <si>
    <t>"UV57" 1,0*(2,06-0,51)*1,7</t>
  </si>
  <si>
    <t>"HV58" 1,0*(2,06-0,51)*5,5</t>
  </si>
  <si>
    <t>"UV59" 1,0*(1,22-0,51)*5,0</t>
  </si>
  <si>
    <t>"otevřený nátok 107" 1,2*(2,28-0,51)*5,2</t>
  </si>
  <si>
    <t>"Rozšíření v prostoru šachet - B4" 2*0,5*((2,70+2,06)/2-0,51)*2,0 * 4 "KS</t>
  </si>
  <si>
    <t>"Rozšíření v prostoru šachet - B4" 2*0,5*((1,47+1,22)/2-0,51)*2,0 * 3 "KS</t>
  </si>
  <si>
    <t>1,1*((1,17+1,70)/2-0,15)*(4,70-0,00) "v zeleném"</t>
  </si>
  <si>
    <t>1,1*((1,70+1,45)/2-0,51)*(54,10-4,70) "v komunikace"</t>
  </si>
  <si>
    <t>1,1*((1,45+1,60)/2-0,51)*(67,00-54,10) "v komunikace"</t>
  </si>
  <si>
    <t>1,1*((1,60+1,45)/2-0,51)*(103,80-67,00) "v komunikace"</t>
  </si>
  <si>
    <t>1,0*((1,45+1,55)/2-0,51)*(143,30-103,80) "v komunikace"</t>
  </si>
  <si>
    <t>1,0*((1,55+1,37)/2-0,51)*(166,70-143,30) "v komunikace"</t>
  </si>
  <si>
    <t>1,0*((1,37+1,18)/2-0,51)*(200,90-166,70) "v komunikace"</t>
  </si>
  <si>
    <t>1,0*((1,18+1,28)/2-0,51)*(281,40-200,90) "v komunikace"</t>
  </si>
  <si>
    <t>1,0*((1,28+1,05)/2-0,51)*(309,30-281,40) "v komunikace"</t>
  </si>
  <si>
    <t>"UV60" 1,0*(1,60-0,51)*2,5</t>
  </si>
  <si>
    <t>"61 udvodňovací žlab" 1,0*(1,57-0,51)*7,6</t>
  </si>
  <si>
    <t>"UV62" 1,0*(1,45-0,51)*2,0</t>
  </si>
  <si>
    <t>"UV63" 1,0*(1,45-0,51)*4,5</t>
  </si>
  <si>
    <t>"UV64" 1,0*(1,38-0,51)*1,8</t>
  </si>
  <si>
    <t>"65 příčný propustek" 1,0*(1,38-0,51)*5,4</t>
  </si>
  <si>
    <t>"UV66" 1,0*(1,21-0,51)*1,6</t>
  </si>
  <si>
    <t>"UV67" 1,0*(1,05-0,51)*1,7</t>
  </si>
  <si>
    <t>"dešť. svod 108" 1,0*(1,21-0,51)*2,9</t>
  </si>
  <si>
    <t>"UV109" 1,0*(1,52-0,51)*1,9</t>
  </si>
  <si>
    <t>"Rozšíření v prostoru šachet - B6" 2*0,5*((1,70+1,45)/2-0,51)*2,0 * 4 "KS</t>
  </si>
  <si>
    <t>"Rozšíření v prostoru šachet - B6" 2*0,5*((1,55+1,05)/2-0,51)*2,0 * 6 "KS</t>
  </si>
  <si>
    <t>1,1*((1,45+1,71)/2-0,15)*(4,30-0,00) "v zeleném"</t>
  </si>
  <si>
    <t>1,1*((1,71+1,59)/2-0,51)*(94,50-4,30) "v komunikaci"</t>
  </si>
  <si>
    <t>1,0*((1,59+1,54)/2-0,51)*(130,23-94,50) "v komunikaci"</t>
  </si>
  <si>
    <t>1,0*((1,54+1,75)/2-0,51)*(131,60-130,23) "v komunikaci"</t>
  </si>
  <si>
    <t>1,0*((1,75+2,04)/2-0,51)*(160,80-131,60) "v komunikaci"</t>
  </si>
  <si>
    <t>1,0*((1,75+2,04)/2-0,51)*(193,30-160,80) "v komunikaci"</t>
  </si>
  <si>
    <t>1,0*((2,04+1,63)/2-0,51)*(217,20-193,30) "v komunikaci"</t>
  </si>
  <si>
    <t>1,0*((1,63+1,50)/2-0,51)*(287,70-217,20) "v komunikaci"</t>
  </si>
  <si>
    <t>"UV68" 1,0*(1,58-0,51)*1,6</t>
  </si>
  <si>
    <t>"HV69" 1,0*(1,57-0,51)*4,3</t>
  </si>
  <si>
    <t>"UV70" 1,0*(2,16-0,51)*2,3</t>
  </si>
  <si>
    <t>"UV71" 1,0*(2,14-0,51)*4,6</t>
  </si>
  <si>
    <t>"UV72" 1,0*(1,60-0,51)*2,2</t>
  </si>
  <si>
    <t>"HV73" 1,0*(1,57-0,51)*5,8</t>
  </si>
  <si>
    <t>"UV74" 1,0*(1,50-0,51)*1,9</t>
  </si>
  <si>
    <t>"UV110" 1,0*(1,57-0,51)*1,5</t>
  </si>
  <si>
    <t>"UV111" 1,0*(2,04-0,51)*1,4</t>
  </si>
  <si>
    <t>"UV112" 1,0*(2,04-0,51)*5,4</t>
  </si>
  <si>
    <t>"dešť. svod 113" 1,0*(1,80-0,51)*5,1</t>
  </si>
  <si>
    <t>"Rozšíření v prostoru šachet - B7" 2*0,5*((1,68+1,59)/2-0,51)*2,0 * 4 "KS</t>
  </si>
  <si>
    <t>"Rozšíření v prostoru šachet - B7" 2*0,5*((2,16+1,50)/2-0,51)*2,0 * 6 "KS</t>
  </si>
  <si>
    <t>1,0*((1,39+1,83)/2-0,15)*(3,70-0,00) "v zeleném"</t>
  </si>
  <si>
    <t>1,0*((1,83+1,38)/2-0,51)*(11,10-3,70) "v komunikaci"</t>
  </si>
  <si>
    <t>1,0*((1,39+1,34)/2-0,51)*(17,60-11,10) "v komunikaci"</t>
  </si>
  <si>
    <t>1,0*((1,34+1,37)/2-0,51)*(44,30-17,60) "v komunikaci"</t>
  </si>
  <si>
    <t>"UV75" 1,0*(1,37-0,51)*2,9</t>
  </si>
  <si>
    <t>"UV114" 1,0*(1,35-0,51)*1,8</t>
  </si>
  <si>
    <t>"Rozšíření v prostoru šachet - B8" 2*0,5*((1,83+1,37)/2-0,51)*2,0 * 2 "KS</t>
  </si>
  <si>
    <t>1,0*((1,40+1,79)/2-0,15)*(4,60-0,00) "v zeleném"</t>
  </si>
  <si>
    <t>1,0*((1,79+1,29)/2-0,51)*(29,40-4,60) "v komunikaci"</t>
  </si>
  <si>
    <t>1,0*((1,29+1,41)/2-0,51)*(44,40-29,40) "v komunikaci"</t>
  </si>
  <si>
    <t>1,0*((1,41+1,40)/2-0,51)*(81,80-44,40) "v komunikaci"</t>
  </si>
  <si>
    <t>1,0*((1,40+1,32)/2-0,51)*(89,30-81,80) "v komunikaci"</t>
  </si>
  <si>
    <t>"UV76" 1,0*(1,40-0,51)*1,4</t>
  </si>
  <si>
    <t>"UV77" 1,0*(1,32-0,51)*1,5</t>
  </si>
  <si>
    <t>"UV115" 1,0*(1,40-0,51)*4,0</t>
  </si>
  <si>
    <t>"Rozšíření v prostoru šachet - B9-1" 2*0,5*(1,73-0,15)*2,0 * 1 "KS</t>
  </si>
  <si>
    <t>"Rozšíření v prostoru šachet - B9-1" 2*0,5*((1,80+1,32)/2-0,51)*2,0 * 4 "KS</t>
  </si>
  <si>
    <t>1,0*((1,32+1,84)/2-0,15)*(11,10-0,00) "v zeleném"</t>
  </si>
  <si>
    <t>1,0*((1,84+1,84)/2-0,51)*(13,00-11,10) "v komunikaci"</t>
  </si>
  <si>
    <t>1,0*((1,25+1,30)/2-0,51)*(32,50-13,00) "v komunikaci"</t>
  </si>
  <si>
    <t>"UV78" 1,0*(1,60-0,15)*2,8</t>
  </si>
  <si>
    <t>"UV79" 1,0*(1,60-0,15)*3,8</t>
  </si>
  <si>
    <t>"UV80" 1,0*(1,84-0,51)*4,5</t>
  </si>
  <si>
    <t>"UV81" 1,0*(1,30-0,51)*2,1</t>
  </si>
  <si>
    <t>"Rozšíření v prostoru šachet - B9-2" 2*0,5*(1,52-0,15)*2,0 * 1 "KS</t>
  </si>
  <si>
    <t>"Rozšíření v prostoru šachet - B9-2" 2*0,5*((1,84+1,30)/2-0,51)*2,0 * 2 "KS</t>
  </si>
  <si>
    <t>1,0*((0,47+1,34)/2-0,15)*(5,30-0,00) "v zeleném"</t>
  </si>
  <si>
    <t>1,0*((1,34+1,13)/2-0,51)*(48,80-5,30) "v komunikaci"</t>
  </si>
  <si>
    <t>1,0*((1,13+1,46)/2-0,51)*(79,60-48,80) "v komunikaci"</t>
  </si>
  <si>
    <t>1,0*((1,46+1,32)/2-0,51)*(117,10-79,60) "v komunikaci"</t>
  </si>
  <si>
    <t>1,0*((1,32+1,43)/2-0,51)*(147,21-117,10) "v komunikaci"</t>
  </si>
  <si>
    <t>"UV82" 1,0*(1,32-0,51)*1,4</t>
  </si>
  <si>
    <t>"HV83" 1,0*(1,32-0,51)*1,5</t>
  </si>
  <si>
    <t>"UV84" 1,0*(1,46-0,51)*2,8</t>
  </si>
  <si>
    <t>"UV84" 1,0*(1,42-0,51)*3,8</t>
  </si>
  <si>
    <t>"HV116" 1,0*(1,43-0,51)*5,6</t>
  </si>
  <si>
    <t>"Rozšíření v prostoru šachet - B10" 2*0,5*((1,37+1,27)/2-0,51)*2,0 * 4 "KS</t>
  </si>
  <si>
    <t>"Rozšíření v prostoru šachet - B10" 2*0,5*((1,45+1,42)/2-0,51)*2,0 * 2 "KS</t>
  </si>
  <si>
    <t>-1214731310</t>
  </si>
  <si>
    <t>"splašková kanalizace DN250" 1,1*(1,37-0,15)*2,0</t>
  </si>
  <si>
    <t>"plyn" 1,1*(1,84-0,15)*2,0</t>
  </si>
  <si>
    <t>"plyn" 1,1*(1,81-0,51)*2,0</t>
  </si>
  <si>
    <t>"plyn" 1,1*(1,70-0,51)*2,0</t>
  </si>
  <si>
    <t>"splašková kanalizace DN300" 1,1*(2,25-0,51)*2,0</t>
  </si>
  <si>
    <t>"plyn - přípojka" 1,1*(2,25-0,51)*2,0</t>
  </si>
  <si>
    <t>"vodovod" 1,1*(2,16-0,51)*2,0</t>
  </si>
  <si>
    <t>"plyn" 1,1*(1,95-0,51)*2,0</t>
  </si>
  <si>
    <t>"splašková kanalizace DN400" 1,1*(1,95-0,51)*2,0</t>
  </si>
  <si>
    <t>"sdělovací vedení" 1,0*(1,71-0,51)*1,5</t>
  </si>
  <si>
    <t>"plyn" 1,0*(1,65-0,51)*2,0</t>
  </si>
  <si>
    <t>"sdělovací vedení" 1,0*(1,58-0,51)*1,50</t>
  </si>
  <si>
    <t>"splašková kanalizace DN300" 1,0*(1,67-0,51)*2,5</t>
  </si>
  <si>
    <t>"vodovod - přípojka + sdělovací vedení" 1,0*(1,66-0,51)*2,5</t>
  </si>
  <si>
    <t>"splašková kanalizace DN250" 1,0*(1,52-0,51)*2,0</t>
  </si>
  <si>
    <t>"plyn - přípojka" 1,0*(2,25-0,51)*2,0</t>
  </si>
  <si>
    <t>"splašková kanalizace DN400" 1,1*(1,41-0,51)*2,00</t>
  </si>
  <si>
    <t>"sdělovací vedení" 1,1*(1,45-0,15)*1,50</t>
  </si>
  <si>
    <t>"sdělovací vedení" 1,1*(2,25-0,51)*1,50</t>
  </si>
  <si>
    <t>"splašková kanalizace DN300" 1,1*(2,27-0,51)*2,5</t>
  </si>
  <si>
    <t>"sdělovací vedení" 1,1*(2,24-0,51)*1,50</t>
  </si>
  <si>
    <t>"plyn - přípojka" 1,1*(2,24-0,51)*2,0</t>
  </si>
  <si>
    <t>"splašková kanalizace DN300" 1,1*(2,24-0,51)*2,5</t>
  </si>
  <si>
    <t>"plyn - přípojka" 1,0*(1,47-0,51)*2,0</t>
  </si>
  <si>
    <t>"sdělovací vedení" 1,0*(1,47-0,51)*1,50</t>
  </si>
  <si>
    <t>"sdělovací vedení" 1,1*(1,70-0,15)*1,50</t>
  </si>
  <si>
    <t>"plyn" 1,1*(1,70-0,15)*2,0</t>
  </si>
  <si>
    <t>"splašková kanalizace DN250" 1,1*(1,72-0,51)*2,5</t>
  </si>
  <si>
    <t>"splašková kanalizace DN300" 1,1*(1,52-0,51)*2,5</t>
  </si>
  <si>
    <t>"plyn" 1,1*(1,58-0,51)*2,0</t>
  </si>
  <si>
    <t>"sdělovací vedení" 1,1*(1,54-0,51)*1,50</t>
  </si>
  <si>
    <t>"plyn - přípojka" 1,1*(1,57-0,51)*2,0</t>
  </si>
  <si>
    <t>"plyn - přípojka" 1,0*(1,57-0,51)*2,0</t>
  </si>
  <si>
    <t>"splašková kanalizace DN250" 1,0*(1,48-0,51)*2,5</t>
  </si>
  <si>
    <t>"plyn - přípojka" 1,0*(1,37-0,51)*2,0</t>
  </si>
  <si>
    <t>"vodovod" 1,0*(1,32-0,51)*2,0</t>
  </si>
  <si>
    <t>"splašková kanalizace DN300" 1,0*(1,13-0,51)*2,5</t>
  </si>
  <si>
    <t>"splašková kanalizace DN300" 1,0*(1,14-0,51)*2,5</t>
  </si>
  <si>
    <t>"plyn" 1,0*(1,14-0,51)*2,0</t>
  </si>
  <si>
    <t>"splašková kanalizace DN250" 1,1*(1,74-0,51)*2,5</t>
  </si>
  <si>
    <t>"plyn - přípojka" 1,1*(1,59-0,51)*2,0</t>
  </si>
  <si>
    <t>"splašková kanalizace DN250" 1,0*(1,59-0,51)*2,5</t>
  </si>
  <si>
    <t>"plyn" 1,0*(1,64-0,51)*2,0</t>
  </si>
  <si>
    <t>"plyn" 1,0*(2,10-0,51)*2,0</t>
  </si>
  <si>
    <t>"sdělovací vedení" 1,0*(2,04-0,51)*1,50</t>
  </si>
  <si>
    <t>"plyn - přípojka" 1,0*(2,04-0,51)*2,0</t>
  </si>
  <si>
    <t>"plyn - přípojka" 1,0*(1,53-0,51)*2,0</t>
  </si>
  <si>
    <t>"plyn - přípojka" 1,0*(1,40-0,51)*2,0</t>
  </si>
  <si>
    <t>"splašková kanalizace DN250" 1,0*(1,44-0,51)*2,5</t>
  </si>
  <si>
    <t>"plyn" 1,0*(1,44-0,51)*2,0</t>
  </si>
  <si>
    <t>"splašková kanalizace DN500" 1,0*(1,45-0,51)*2,5</t>
  </si>
  <si>
    <t>181285417</t>
  </si>
  <si>
    <t>382404924</t>
  </si>
  <si>
    <t>1183874743</t>
  </si>
  <si>
    <t>2*((1,37+1,46)/2-0,15)*(14,76-0,00) "v zeleném"</t>
  </si>
  <si>
    <t>2*((1,46+2,01)/2-0,15)*(17,26-14,76)"v zeleném"</t>
  </si>
  <si>
    <t>2*((2,01+1,90)/2-0,15)*(41,40-17,26)"v zeleném"</t>
  </si>
  <si>
    <t>2*((1,90+1,79)/2-0,51)*(52,30-41,40)"v komunikaci"</t>
  </si>
  <si>
    <t>2*((1,79+1,94)/2-0,51)*(83,40-52,30)"v komunikaci"</t>
  </si>
  <si>
    <t>2*((1,94+1,30)/2-0,51)*(109,00-83,40)"v komunikaci"</t>
  </si>
  <si>
    <t>2*((1,94+1,30)/2-0,51)*(154,60-109,00)"v komunikaci"</t>
  </si>
  <si>
    <t>"HV38" 2*(1,81-0,51)*5,2</t>
  </si>
  <si>
    <t>"UV39" 2*(1,79-0,51)*1,4</t>
  </si>
  <si>
    <t>"UV40" 2*(1,70-0,51)*7,4</t>
  </si>
  <si>
    <t>"UV41" 2*(1,69-0,51)*5,0</t>
  </si>
  <si>
    <t>"UV101" 2*(1,97-0,51)*4,5</t>
  </si>
  <si>
    <t>"Rozšíření v prostoru šachet - B1" 2*2*0,5*(1,90-0,51) * 5 "KS</t>
  </si>
  <si>
    <t>2*((1,74+1,45)/2-0,15)*(7,30-0,00) "v zeleném"</t>
  </si>
  <si>
    <t>2*((2,24+2,44)/2-0,15)*(10,40-7,30) "v zeleném"</t>
  </si>
  <si>
    <t>2*((2,44+1,90)/2-0,51)*(59,60-10,40) "v komunikaci"</t>
  </si>
  <si>
    <t>2*((1,90+1,85)/2-0,51)*(65,50-59,60) "v komunikaci"</t>
  </si>
  <si>
    <t>2*((1,85+1,65)/2-0,51)*(88,50-65,50) "v komunikaci"</t>
  </si>
  <si>
    <t>2*((1,85+1,65)/2-0,51)*(127,40-88,50) "v komunikaci"</t>
  </si>
  <si>
    <t>"HV43" 2*(2,25-0,51)*4,9</t>
  </si>
  <si>
    <t>"UV44" 2*(2,25-0,51)*1,4</t>
  </si>
  <si>
    <t>"UV45" 2*(1,85-0,51)*4,6</t>
  </si>
  <si>
    <t>"UV46" 2*(1,79-0,51)*1,8</t>
  </si>
  <si>
    <t>"UV47" 2*(1,79-0,51)*5,0</t>
  </si>
  <si>
    <t>"UV48" 2*(1,65-0,51)*4,1</t>
  </si>
  <si>
    <t>"UV102" 2*(1,94-0,51)*1,3</t>
  </si>
  <si>
    <t>"Rozšíření v prostoru šachet - B2" 2*2*0,5*((2,44+1,65)/2-0,51) * 7 "KS</t>
  </si>
  <si>
    <t>2*((1,58+1,70)/2-0,51)*(30,30-8,00) "v komunikaci"</t>
  </si>
  <si>
    <t>"UV49" 2*(1,67-0,51)*2,0</t>
  </si>
  <si>
    <t>"UV105" 2*(1,67-0,51)*4,3</t>
  </si>
  <si>
    <t>"Rozšíření v prostoru šachet - B3" 2*2*0,50*((1,70+1,47)/2-0,51) * 4 "KS</t>
  </si>
  <si>
    <t>2*((1,56+1,80)/2-0,51)*(1,80-0,00) "v komunikaci"</t>
  </si>
  <si>
    <t>2*((1,80+1,51)/2-0,51)*(8,50-1,80) "v komunikaci"</t>
  </si>
  <si>
    <t>2*((1,06+2,71)/2-0,15)*(17,20-5,50) "v zeleném"</t>
  </si>
  <si>
    <t>2*((2,71+2,06)/2-0,51)*(121,60-17,20) "v komunikaci"</t>
  </si>
  <si>
    <t>"UV54" 2*(2,28-0,51)*16,6</t>
  </si>
  <si>
    <t>"UV55" 2*(2,25-0,51)*1,4</t>
  </si>
  <si>
    <t>"UV56" 2*(2,25-0,51)*1,2</t>
  </si>
  <si>
    <t>"UV57" 2*(2,06-0,51)*1,7</t>
  </si>
  <si>
    <t>"HV58" 2*(2,06-0,51)*5,5</t>
  </si>
  <si>
    <t>"otevřený nátok 107" 2*(2,28-0,51)*5,2</t>
  </si>
  <si>
    <t>"Rozšíření v prostoru šachet - B4" 2*2*0,5*((2,70+2,06)/2-0,51) * 4 "KS</t>
  </si>
  <si>
    <t>"Rozšíření v prostoru šachet - B4" 2*2*0,5*((1,47+1,22)/2-0,51) * 3 "KS</t>
  </si>
  <si>
    <t>2*((1,17+1,70)/2-0,15)*(4,70-0,00) "v zeleném"</t>
  </si>
  <si>
    <t>2*((1,70+1,45)/2-0,51)*(54,10-4,70) "v komunikace"</t>
  </si>
  <si>
    <t>"UV60" 2*(1,60-0,51)*2,5</t>
  </si>
  <si>
    <t>"61 udvodňovací žlab" 2*(1,57-0,51)*7,6</t>
  </si>
  <si>
    <t>"Rozšíření v prostoru šachet - B6" 2*2*0,5*((1,70+1,45)/2-0,51) * 4 "KS</t>
  </si>
  <si>
    <t>2*((1,45+1,71)/2-0,15)*(4,30-0,00) "v zeleném"</t>
  </si>
  <si>
    <t>2*((1,71+1,59)/2-0,51)*(94,50-4,30) "v komunikaci"</t>
  </si>
  <si>
    <t>2*((1,54+1,75)/2-0,51)*(131,60-130,23) "v komunikaci"</t>
  </si>
  <si>
    <t>2*((1,75+2,04)/2-0,51)*(160,80-131,60) "v komunikaci"</t>
  </si>
  <si>
    <t>2*((1,75+2,04)/2-0,51)*(193,30-160,80) "v komunikaci"</t>
  </si>
  <si>
    <t>2*((2,04+1,63)/2-0,51)*(217,20-193,30) "v komunikaci"</t>
  </si>
  <si>
    <t>2*((1,63+1,50)/2-0,51)*(287,70-217,20) "v komunikaci"</t>
  </si>
  <si>
    <t>"UV70" 2*(2,16-0,51)*2,3</t>
  </si>
  <si>
    <t>"UV71" 2*(2,14-0,51)*4,6</t>
  </si>
  <si>
    <t>"UV72" 2*(1,60-0,51)*2,2</t>
  </si>
  <si>
    <t>"UV111" 2*(2,04-0,51)*1,4</t>
  </si>
  <si>
    <t>"UV112" 2*(2,04-0,51)*5,4</t>
  </si>
  <si>
    <t>"Rozšíření v prostoru šachet - B7" 2*2*0,5*((2,16+1,50)/2-0,51) * 6 "KS</t>
  </si>
  <si>
    <t>2*((1,39+1,83)/2-0,15)*(3,70-0,00) "v zeleném"</t>
  </si>
  <si>
    <t>2*((1,83+1,38)/2-0,51)*(11,10-3,70) "v komunikaci"</t>
  </si>
  <si>
    <t>"Rozšíření v prostoru šachet - B8" 2*2*0,5*((1,83+1,37)/2-0,51) * 2 "KS</t>
  </si>
  <si>
    <t>2*((1,40+1,79)/2-0,15)*(4,60-0,00) "v zeleném"</t>
  </si>
  <si>
    <t>2*((1,79+1,29)/2-0,51)*(29,40-4,60) "v komunikaci"</t>
  </si>
  <si>
    <t>"Rozšíření v prostoru šachet - B9-1" 2*2*0,5*(1,73-0,15) * 1 "KS</t>
  </si>
  <si>
    <t>"Rozšíření v prostoru šachet - B9-1" 2*2*0,5*((1,80+1,32)/2-0,51) * 4 "KS</t>
  </si>
  <si>
    <t>2*((1,32+1,84)/2-0,15)*(11,10-0,00) "v zeleném"</t>
  </si>
  <si>
    <t>2*((1,84+1,84)/2-0,51)*(13,00-11,10) "v komunikaci"</t>
  </si>
  <si>
    <t>"UV78" 2*(1,60-0,15)*2,8</t>
  </si>
  <si>
    <t>"UV79" 2*(1,60-0,15)*3,8</t>
  </si>
  <si>
    <t>"UV80" 2*(1,84-0,51)*4,5</t>
  </si>
  <si>
    <t>"Rozšíření v prostoru šachet - B9-2" 2*2*0,5*(1,52-0,15)*2,0 * 1 "KS</t>
  </si>
  <si>
    <t>"Rozšíření v prostoru šachet - B9-2" 2*2*0,5*((1,84+1,30)/2-0,51) * 2 "KS</t>
  </si>
  <si>
    <t>224423726</t>
  </si>
  <si>
    <t>-794679316</t>
  </si>
  <si>
    <t>-1976246419</t>
  </si>
  <si>
    <t>1199884089</t>
  </si>
  <si>
    <t>732173422</t>
  </si>
  <si>
    <t>167151101</t>
  </si>
  <si>
    <t>Nakládání výkopku z hornin třídy těžitelnosti I, skupiny 1 až 3 do 100 m3</t>
  </si>
  <si>
    <t>385531739</t>
  </si>
  <si>
    <t>Nakládání, skládání a překládání neulehlého výkopku nebo sypaniny strojně nakládání, množství do 100 m3, z horniny třídy těžitelnosti I, skupiny 1 až 3</t>
  </si>
  <si>
    <t>29512846</t>
  </si>
  <si>
    <t>-592185217</t>
  </si>
  <si>
    <t>1234472607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</si>
  <si>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</si>
  <si>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1,1*((1,37+1,46)/2-0,15-(0,10+0,40+0,30))*(14,76-0,00) "v zeleném"</t>
  </si>
  <si>
    <t>1,1*((1,46+2,01)/2-0,15-(0,10+0,40+0,30))*(17,26-14,76)"v zeleném"</t>
  </si>
  <si>
    <t>1,1*((2,01+1,90)/2-0,15-(0,10+0,40+0,30))*(41,40-17,26)"v zeleném"</t>
  </si>
  <si>
    <t>1,1*((1,74+1,45)/2-0,15-(0,10+0,40+0,30))*(7,30-0,00) "v zeleném"</t>
  </si>
  <si>
    <t>1,1*((2,24+2,44)/2-0,15-(0,10+0,40+0,30))*(10,40-7,30) "v zeleném"</t>
  </si>
  <si>
    <t>1,1*((0,50+1,06)/2-0,15-(0,10+0,40+0,13))*(5,50-0,00) "v zeleném"</t>
  </si>
  <si>
    <t>1,1*((1,06+2,71)/2-0,15-(0,10+0,40+0,30))*(17,20-5,50) "v zeleném"</t>
  </si>
  <si>
    <t>1,1*((1,17+1,70)/2-0,15-(0,10+0,40+0,30))*(4,70-0,00) "v zeleném"</t>
  </si>
  <si>
    <t>1,1*((1,45+1,71)/2-0,15-(0,10+0,40+0,30))*(4,30-0,00) "v zeleném"</t>
  </si>
  <si>
    <t>1,0*((1,39+1,83)/2-0,15-(0,10+0,25+0,30))*(3,70-0,00) "v zeleném"</t>
  </si>
  <si>
    <t>1,0*((1,40+1,79)/2-0,15-(0,10+0,25+0,30))*(4,60-0,00) "v zeleném"</t>
  </si>
  <si>
    <t>1,0*((1,32+1,84)/2-0,15-(0,10+0,25+0,30))*(11,10-0,00) "v zeleném"</t>
  </si>
  <si>
    <t>"UV78" 1,0*(1,60-0,15-(0,10+0,20+0,30))*2,8</t>
  </si>
  <si>
    <t>"UV79" 1,0*(1,60-0,15-(0,10+0,20+0,30))*3,8</t>
  </si>
  <si>
    <t>"Odpočet šachty" -1,24^2*pi/4*(1,52-0,15) * 1 "KS</t>
  </si>
  <si>
    <t>1,1*((0,47+1,34)/2-0,15-(0,10+0,40+0,255))*(5,30-0,00) "v zeleném"</t>
  </si>
  <si>
    <t>918241338</t>
  </si>
  <si>
    <t>1,1*((1,90+1,79)/2-0,51-(0,10+0,40+0,30))*(52,30-41,40)"v komunikaci"</t>
  </si>
  <si>
    <t>1,1*((1,79+1,94)/2-0,51-(0,10+0,40+0,30))*(83,40-52,30)"v komunikaci"</t>
  </si>
  <si>
    <t>1,0*((1,94+1,30)/2-0,51-(0,10+0,40+0,30))*(109,00-83,40)"v komunikaci"</t>
  </si>
  <si>
    <t>1,0*((1,94+1,30)/2-0,51-(0,10+0,25+0,30))*(154,60-109,00)"v komunikaci"</t>
  </si>
  <si>
    <t>"HV38" 1,0*(1,81-0,51-(0,10+0,20+0,30))*5,2</t>
  </si>
  <si>
    <t>"UV39" 1,0*(1,79-0,51-(0,10+0,20+0,30))*1,4</t>
  </si>
  <si>
    <t>"UV40" 1,0*(1,70-0,51-(0,10+0,20+0,30))*7,4</t>
  </si>
  <si>
    <t>"UV41" 1,0*(1,69-0,51-(0,10+0,20+0,30))*5,0</t>
  </si>
  <si>
    <t>"UV41" 1,0*(1,30-0,51-(0,10+0,20+0,30))*3,1</t>
  </si>
  <si>
    <t>"UV100" 1,0*(1,20-0,51-(0,10+0,20+0,30))*9,9</t>
  </si>
  <si>
    <t>"UV101" 1,0*(1,97-0,51-(0,10+0,20+0,30))*4,5</t>
  </si>
  <si>
    <t>"Odpočet šachet" -1,24^2*pi/4*(1,90-0,51) * 5 "KS</t>
  </si>
  <si>
    <t>1,1*((2,44+1,90)/2-0,51-(0,10+0,40+0,30))*(59,60-10,40) "v komunikaci"</t>
  </si>
  <si>
    <t>1,1*((1,90+1,85)/2-0,51-(0,10+0,40+0,30))*(65,50-59,60) "v komunikaci"</t>
  </si>
  <si>
    <t>1,0*((1,85+1,65)/2-0,51-(0,10+0,315+0,30))*(88,50-65,50) "v komunikaci"</t>
  </si>
  <si>
    <t>1,0*((1,85+1,65)/2-0,51-(0,10+0,25+0,30))*(127,40-88,50) "v komunikaci"</t>
  </si>
  <si>
    <t>"HV43" 1,0*(2,25-0,51-(0,10+0,20+0,30))*4,9</t>
  </si>
  <si>
    <t>"UV44" 1,0*(2,25-0,51-(0,10+0,20+0,30))*1,4</t>
  </si>
  <si>
    <t>"UV45" 1,0*(1,85-0,51-(0,10+0,20+0,30))*4,6</t>
  </si>
  <si>
    <t>"UV46" 1,0*(1,79-0,51-(0,10+0,20+0,30))*1,8</t>
  </si>
  <si>
    <t>"UV47" 1,0*(1,79-0,51-(0,10+0,20+0,30))*5,0</t>
  </si>
  <si>
    <t>"UV48" 1,0*(1,65-0,51-(0,10+0,20+0,30))*4,1</t>
  </si>
  <si>
    <t>"UV102" 1,0*(1,94-0,51-(0,10+0,20+0,30))*1,3</t>
  </si>
  <si>
    <t>"Odpočet šachet" -1,24^2*pi/4*((2,44+1,65)/2-0,51) * 7 "KS</t>
  </si>
  <si>
    <t>1,0*((1,21+1,58)/2-0,51-(0,10+0,315+0,30))*(8,00-0,00) "v komunikaci"</t>
  </si>
  <si>
    <t>1,0*((1,58+1,70)/2-0,51-(0,10+0,315+0,30))*(30,30-8,00) "v komunikaci"</t>
  </si>
  <si>
    <t>1,0*((1,70+1,49)/2-0,51-(0,10+0,25+0,30))*(88,00-30,30) "v komunikaci"</t>
  </si>
  <si>
    <t>"UV49" 1,0*(1,67-0,51-(0,10+0,20+0,30))*2,0</t>
  </si>
  <si>
    <t>"HV50" 1,0*(1,49-0,51-(0,10+0,20+0,30))*8,5</t>
  </si>
  <si>
    <t>"UV51" 1,0*(1,49-0,51-(0,10+0,20+0,30))*4,2</t>
  </si>
  <si>
    <t>"UV104" 1,0*(1,59-0,51-(0,10+0,20+0,30))*1,2</t>
  </si>
  <si>
    <t>"UV105" 1,0*(1,67-0,51-(0,10+0,20+0,30))*4,3</t>
  </si>
  <si>
    <t>"Odpočet šachet" -1,24^2*pi/4*((1,70+1,47)/2-0,51) * 4 "KS</t>
  </si>
  <si>
    <t>1,0*((1,56+1,80)/2-0,51-(0,10+0,315+0,30))*(1,80-0,00) "v komunikaci"</t>
  </si>
  <si>
    <t>1,0*((1,80+1,51)/2-0,51-(0,10+0,315+0,30))*(8,50-1,80) "v komunikaci"</t>
  </si>
  <si>
    <t>1,0*((1,51+1,24)/2-0,51-(0,10+0,315+0,30))*(39,20-8,50) "v komunikaci"</t>
  </si>
  <si>
    <t>1,0*((1,24+1,30)/2-0,51-(0,10+0,315+0,30))*(76,80-39,20) "v komunikaci"</t>
  </si>
  <si>
    <t>"UV52" 1,0*(1,30-0,51-(0,10+0,20+0,30))*1,8</t>
  </si>
  <si>
    <t>"HV53" 1,0*(1,30-0,51-(0,10+0,20+0,30))*7,8</t>
  </si>
  <si>
    <t>"UV106" 1,0*(1,32-0,51-(0,10+0,20+0,30))*4,4</t>
  </si>
  <si>
    <t>"Odpočet šachet" -1,24^2*pi/4*((1,68+1,30)/2-0,51) * 5 "KS</t>
  </si>
  <si>
    <t>1,1*((2,71+2,06)/2-0,51-(0,10+0,40+0,30))*(121,60-17,20) "v komunikaci"</t>
  </si>
  <si>
    <t>1,0*((1,56+1,47)/2-0,51-(0,10+0,30+0,30))*(153,90-121,60) "v komunikaci"</t>
  </si>
  <si>
    <t>1,0*((1,47+1,22)/2-0,51-(0,10+0,30+0,30))*(174,20-153,90) "v komunikaci"</t>
  </si>
  <si>
    <t>"UV54" 1,0*(2,28-0,51-(0,10+0,20+0,30))*16,6</t>
  </si>
  <si>
    <t>"UV55" 1,0*(2,25-0,51-(0,10+0,20+0,30))*1,4</t>
  </si>
  <si>
    <t>"UV56" 1,0*(2,25-0,51-(0,10+0,20+0,30))*1,2</t>
  </si>
  <si>
    <t>"UV57" 1,0*(2,06-0,51-(0,10+0,20+0,30))*1,7</t>
  </si>
  <si>
    <t>"HV58" 1,0*(2,06-0,51-(0,10+0,20+0,30))*5,5</t>
  </si>
  <si>
    <t>"UV59" 1,0*(1,22-0,51-(0,10+0,20+0,30))*5,0</t>
  </si>
  <si>
    <t>"otevřený nátok 107" 1,2*(2,28-0,51-(0,10+0,40+0,30))*5,2</t>
  </si>
  <si>
    <t>"Odpočet šachet" -1,24^2*pi/4*((2,70+2,06)/2-0,51) * 4 "KS</t>
  </si>
  <si>
    <t>"Odpočet šachet" -1,24^2*pi/4*((1,47+1,22)/2-0,51) * 3 "KS</t>
  </si>
  <si>
    <t>1,1*((1,70+1,45)/2-0,51-(0,10+0,40+0,30))*(54,10-4,70) "v komunikace"</t>
  </si>
  <si>
    <t>1,1*((1,45+1,60)/2-0,51-(0,10+0,40+0,30))*(67,00-54,10) "v komunikace"</t>
  </si>
  <si>
    <t>1,1*((1,60+1,45)/2-0,51-(0,10+0,40+0,30))*(103,80-67,00) "v komunikace"</t>
  </si>
  <si>
    <t>1,0*((1,45+1,55)/2-0,51-(0,10+0,315+0,30))*(143,30-103,80) "v komunikace"</t>
  </si>
  <si>
    <t>1,0*((1,55+1,37)/2-0,51-(0,10+0,315+0,30))*(166,70-143,30) "v komunikace"</t>
  </si>
  <si>
    <t>1,0*((1,37+1,18)/2-0,51-(0,10+0,25+0,30))*(200,90-166,70) "v komunikace"</t>
  </si>
  <si>
    <t>1,0*((1,18+1,28)/2-0,51-(0,10+0,25+0,30))*(281,40-200,90) "v komunikace"</t>
  </si>
  <si>
    <t>1,0*((1,28+1,05)/2-0,51-(0,10+0,25+0,30))*(309,30-281,40) "v komunikace"</t>
  </si>
  <si>
    <t>"UV60" 1,0*(1,60-0,51-(0,10+0,20+0,30))*2,5</t>
  </si>
  <si>
    <t>"61 udvodňovací žlab" 1,0*(1,57-0,51-(0,10+0,20+0,30))*7,6</t>
  </si>
  <si>
    <t>"UV62" 1,0*(1,45-0,51-(0,10+0,20+0,30))*2,0</t>
  </si>
  <si>
    <t>"UV63" 1,0*(1,45-0,51-(0,10+0,20+0,30))*4,5</t>
  </si>
  <si>
    <t>"UV64" 1,0*(1,38-0,51-(0,10+0,20+0,30))*1,8</t>
  </si>
  <si>
    <t>"65 příčný propustek" 1,0*(1,38-0,51-(0,10+0,20+0,30))*5,4</t>
  </si>
  <si>
    <t>"UV66" 1,0*(1,21-0,51-(0,10+0,20+0,30))*1,6</t>
  </si>
  <si>
    <t>"UV67" 1,0*(1,05-0,51-(0,10+0,20+0,24))*1,7</t>
  </si>
  <si>
    <t>"dešť. svod 108" 1,0*(1,21-0,51-(0,10+0,20+0,30))*2,9</t>
  </si>
  <si>
    <t>"UV109" 1,0*(1,52-0,51-(0,10+0,20+0,30))*1,9</t>
  </si>
  <si>
    <t>"Odpočet šachet" -1,24^2*pi/4*((1,70+1,45)/2-0,51) * 4 "KS</t>
  </si>
  <si>
    <t>"Odpočet šachet" -1,24^2*pi/4*((1,55+1,05)/2-0,51) * 6 "KS</t>
  </si>
  <si>
    <t>1,1*((1,71+1,59)/2-0,51-(0,10+0,40+0,30))*(94,50-4,30) "v komunikaci"</t>
  </si>
  <si>
    <t>1,0*((1,59+1,54)/2-0,51-(0,10+0,315+0,30))*(130,23-94,50) "v komunikaci"</t>
  </si>
  <si>
    <t>1,0*((1,54+1,75)/2-0,51-(0,10+0,315+0,30))*(131,60-130,23) "v komunikaci"</t>
  </si>
  <si>
    <t>1,0*((1,75+2,04)/2-0,51-(0,10+0,315+0,30))*(160,80-131,60) "v komunikaci"</t>
  </si>
  <si>
    <t>1,0*((1,75+2,04)/2-0,51-(0,10+0,25+0,30))*(193,30-160,80) "v komunikaci"</t>
  </si>
  <si>
    <t>1,0*((2,04+1,63)/2-0,51-(0,10+0,25+0,30))*(217,20-193,30) "v komunikaci"</t>
  </si>
  <si>
    <t>1,0*((1,63+1,50)/2-0,51-(0,10+0,25+0,30))*(287,70-217,20) "v komunikaci"</t>
  </si>
  <si>
    <t>"UV68" 1,0*(1,58-0,51-(0,10+0,20+0,30))*1,6</t>
  </si>
  <si>
    <t>"HV69" 1,0*(1,57-0,51-(0,10+0,20+0,30))*4,3</t>
  </si>
  <si>
    <t>"UV70" 1,0*(2,16-0,51-(0,10+0,20+0,30))*2,3</t>
  </si>
  <si>
    <t>"UV71" 1,0*(2,14-0,51-(0,10+0,20+0,30))*4,6</t>
  </si>
  <si>
    <t>"UV72" 1,0*(1,60-0,51-(0,10+0,20+0,30))*2,2</t>
  </si>
  <si>
    <t>"HV73" 1,0*(1,57-0,51-(0,10+0,20+0,30))*5,8</t>
  </si>
  <si>
    <t>"UV74" 1,0*(1,50-0,51-(0,10+0,20+0,30))*1,9</t>
  </si>
  <si>
    <t>"UV110" 1,0*(1,57-0,51-(0,10+0,20+0,30))*1,5</t>
  </si>
  <si>
    <t>"UV111" 1,0*(2,04-0,51-(0,10+0,20+0,30))*1,4</t>
  </si>
  <si>
    <t>"UV112" 1,0*(2,04-0,51-(0,10+0,20+0,30))*5,4</t>
  </si>
  <si>
    <t>"dešť. svod 113" 1,0*(1,80-0,51-(0,10+0,20+0,30))*5,1</t>
  </si>
  <si>
    <t>"Odpočet šachet" -1,24^2*pi/4*((1,68+1,59)/2-0,51) * 4 "KS</t>
  </si>
  <si>
    <t>"Odpočet šachet" -1,24^2*pi/4*((2,16+1,50)/2-0,51) * 6 "KS</t>
  </si>
  <si>
    <t>1,0*((1,83+1,38)/2-0,51-(0,10+0,25+0,30))*(11,10-3,70) "v komunikaci"</t>
  </si>
  <si>
    <t>1,0*((1,39+1,34)/2-0,51-(0,10+0,25+0,30))*(17,60-11,10) "v komunikaci"</t>
  </si>
  <si>
    <t>1,0*((1,34+1,37)/2-0,51-(0,10+0,25+0,30))*(44,30-17,60) "v komunikaci"</t>
  </si>
  <si>
    <t>"UV75" 1,0*(1,37-0,51-(0,10+0,20+0,30))*2,9</t>
  </si>
  <si>
    <t>"UV114" 1,0*(1,35-0,51-(0,10+0,20+0,30))*1,8</t>
  </si>
  <si>
    <t>"Odpočet šachet" -1,24^2*pi/4*((1,83+1,37)/2-0,51) * 2 "KS</t>
  </si>
  <si>
    <t>1,0*((1,79+1,29)/2-0,51-(0,10+0,25+0,30))*(29,40-4,60) "v komunikaci"</t>
  </si>
  <si>
    <t>1,0*((1,29+1,41)/2-0,51-(0,10+0,25+0,30))*(44,40-29,40) "v komunikaci"</t>
  </si>
  <si>
    <t>1,0*((1,41+1,40)/2-0,51-(0,10+0,25+0,30))*(81,80-44,40) "v komunikaci"</t>
  </si>
  <si>
    <t>1,0*((1,40+1,32)/2-0,51-(0,10+0,25+0,30))*(89,30-81,80) "v komunikaci"</t>
  </si>
  <si>
    <t>"UV76" 1,0*(1,40-0,51-(0,10+0,20+0,30))*1,4</t>
  </si>
  <si>
    <t>"UV77" 1,0*(1,32-0,51-(0,10+0,20+0,30))*1,5</t>
  </si>
  <si>
    <t>"UV115" 1,0*(1,40-0,51-(0,10+0,20+0,30))*4,0</t>
  </si>
  <si>
    <t>"Odpočet šachet" -1,24^2*pi/4*((1,80+1,32)/2-0,51) * 4 "KS</t>
  </si>
  <si>
    <t>1,0*((1,84+1,84)/2-0,51-(0,10+0,25+0,30))*(13,00-11,10) "v komunikaci"</t>
  </si>
  <si>
    <t>1,0*((1,25+1,30)/2-0,51-(0,10+0,25+0,30))*(32,50-13,00) "v komunikaci"</t>
  </si>
  <si>
    <t>"UV80" 1,0*(1,84-0,51-(0,10+0,20+0,30))*4,5</t>
  </si>
  <si>
    <t>"UV81" 1,0*(1,30-0,51-(0,10+0,20+0,30))*2,1</t>
  </si>
  <si>
    <t>"Odpočet šachet" -1,24^2*pi/4*((1,84+1,30)/2-0,51) * 2 "KS</t>
  </si>
  <si>
    <t>1,0*((1,34+1,13)/2-0,51-(0,10+0,25+0,30))*(48,80-5,30) "v komunikaci"</t>
  </si>
  <si>
    <t>1,0*((1,13+1,46)/2-0,51-(0,10+0,25+0,30))*(79,60-48,80) "v komunikaci"</t>
  </si>
  <si>
    <t>1,0*((1,46+1,32)/2-0,51-(0,10+0,25+0,30))*(117,10-79,60) "v komunikaci"</t>
  </si>
  <si>
    <t>1,0*((1,32+1,43)/2-0,51-(0,10+0,25+0,30))*(147,21-117,10) "v komunikaci"</t>
  </si>
  <si>
    <t>"UV82" 1,0*(1,32-0,51-(0,10+0,20+0,30))*1,4</t>
  </si>
  <si>
    <t>"HV83" 1,0*(1,32-0,51-(0,10+0,20+0,30))*1,5</t>
  </si>
  <si>
    <t>"UV84" 1,0*(1,46-0,51-(0,10+0,20+0,30))*2,8</t>
  </si>
  <si>
    <t>"UV84" 1,0*(1,42-0,51-(0,10+0,20+0,30))*3,8</t>
  </si>
  <si>
    <t>"HV116" 1,0*(1,43-0,51-(0,10+0,20+0,30))*5,6</t>
  </si>
  <si>
    <t>"Odpočet šachet" -1,24^2*pi/4*((1,37+1,27)/2-0,51) * 4 "KS</t>
  </si>
  <si>
    <t>"Odpočet šachet" -1,24^2*pi/4*((1,45+1,42)/2-0,51) * 2 "KS</t>
  </si>
  <si>
    <t>188252190</t>
  </si>
  <si>
    <t>-1366769118</t>
  </si>
  <si>
    <t>Viz přílohu D.3.2.3.1-10 a D.3.2.4.1-3</t>
  </si>
  <si>
    <t>1818951750</t>
  </si>
  <si>
    <t>753621696</t>
  </si>
  <si>
    <t>-260636789</t>
  </si>
  <si>
    <t>-1073989317</t>
  </si>
  <si>
    <t>-452507665</t>
  </si>
  <si>
    <t>-256958986</t>
  </si>
  <si>
    <t>-1597822721</t>
  </si>
  <si>
    <t>-2135585814</t>
  </si>
  <si>
    <t>226751933</t>
  </si>
  <si>
    <t>2080330579</t>
  </si>
  <si>
    <t>1968394676</t>
  </si>
  <si>
    <t>"viz D.3.2.6 - 63/4" 2</t>
  </si>
  <si>
    <t>"viz D.3.2.6 - 63/6" 15</t>
  </si>
  <si>
    <t>"viz D.3.2.6 - 63/8" 33</t>
  </si>
  <si>
    <t>"viz D.3.2.6 - 63/10" 45</t>
  </si>
  <si>
    <t>1324611164</t>
  </si>
  <si>
    <t>-1367796105</t>
  </si>
  <si>
    <t>947402433</t>
  </si>
  <si>
    <t>-1796823032</t>
  </si>
  <si>
    <t>-1042409914</t>
  </si>
  <si>
    <t>"viz D.3.2.6 - 63/12" 17</t>
  </si>
  <si>
    <t>-382249014</t>
  </si>
  <si>
    <t>-43095085</t>
  </si>
  <si>
    <t>Viz přílohu D.3.2.1 a D.3.2.6</t>
  </si>
  <si>
    <t>0,10*1,5*1,5 *65</t>
  </si>
  <si>
    <t>1960307554</t>
  </si>
  <si>
    <t>0,10*4*1,5 *65</t>
  </si>
  <si>
    <t>-1684558032</t>
  </si>
  <si>
    <t>Viz přílohu D.3.2.2.1 až D.3.2.2.6 a D.3.2.3.1 až D.3.2.3.10</t>
  </si>
  <si>
    <t>Stoka B1</t>
  </si>
  <si>
    <t>"UV 38" 5,2</t>
  </si>
  <si>
    <t>"UV 39" 1,4</t>
  </si>
  <si>
    <t>"UV 40" 7,4</t>
  </si>
  <si>
    <t>"UV 41" 5,0</t>
  </si>
  <si>
    <t>"UV 42" 3,1</t>
  </si>
  <si>
    <t>"UV 100" 9,9</t>
  </si>
  <si>
    <t>"UV 101" 4,5</t>
  </si>
  <si>
    <t>Stoka B2</t>
  </si>
  <si>
    <t>"UV 43" 4,9</t>
  </si>
  <si>
    <t>"UV 44" 1,3</t>
  </si>
  <si>
    <t>"UV 45" 4,6</t>
  </si>
  <si>
    <t>"UV 46" 1,8</t>
  </si>
  <si>
    <t>"UV 47" 5,0</t>
  </si>
  <si>
    <t>"UV 48" 4,1</t>
  </si>
  <si>
    <t>"UV 102" 1,3</t>
  </si>
  <si>
    <t>Stoka B3</t>
  </si>
  <si>
    <t>"UV 49" 2,0</t>
  </si>
  <si>
    <t>"UV 50" 8,5</t>
  </si>
  <si>
    <t>"UV 51" 4,2</t>
  </si>
  <si>
    <t>"lin.žlab 103" 5,0</t>
  </si>
  <si>
    <t>"UV 104" 1,2</t>
  </si>
  <si>
    <t>"UV 105" 4,3</t>
  </si>
  <si>
    <t>Stoka B4</t>
  </si>
  <si>
    <t>"UV 52" 1,8</t>
  </si>
  <si>
    <t>"UV 53" 7,8</t>
  </si>
  <si>
    <t>"UV 106" 4,4</t>
  </si>
  <si>
    <t>Stoka B5</t>
  </si>
  <si>
    <t>"UV 54" 16,6</t>
  </si>
  <si>
    <t>"UV 55" 1,4</t>
  </si>
  <si>
    <t>"UV 56" 1,2</t>
  </si>
  <si>
    <t>"UV 57" 1,7</t>
  </si>
  <si>
    <t>"UV 58" 5,5</t>
  </si>
  <si>
    <t>"UV 59" 5,0</t>
  </si>
  <si>
    <t>Stoka B6</t>
  </si>
  <si>
    <t>"UV 60" 2,5</t>
  </si>
  <si>
    <t>"odvodňovací žlab 61" 7,6</t>
  </si>
  <si>
    <t>"UV 62" 2,0</t>
  </si>
  <si>
    <t>"UV 63" 4,5</t>
  </si>
  <si>
    <t>"UV 64" 1,8</t>
  </si>
  <si>
    <t>"UV 66" 1,6</t>
  </si>
  <si>
    <t>"UV 67" 1,7</t>
  </si>
  <si>
    <t>"dešť. svod 108" 2,9</t>
  </si>
  <si>
    <t>"UV 109" 1,9</t>
  </si>
  <si>
    <t>Stoka B7</t>
  </si>
  <si>
    <t>"UV 68" 1,6</t>
  </si>
  <si>
    <t>"UV 69" 4,3</t>
  </si>
  <si>
    <t>"UV 70" 2,3</t>
  </si>
  <si>
    <t>"UV 71" 4,6</t>
  </si>
  <si>
    <t>"UV 72" 2,2</t>
  </si>
  <si>
    <t>"UV 73" 5,8</t>
  </si>
  <si>
    <t>"UV 74" 1,9</t>
  </si>
  <si>
    <t>"UV 110" 1,5</t>
  </si>
  <si>
    <t>"UV 111" 1,4</t>
  </si>
  <si>
    <t>"UV 112" 5,4</t>
  </si>
  <si>
    <t>"dešť. svod 113" 5,1</t>
  </si>
  <si>
    <t>Stoka B8</t>
  </si>
  <si>
    <t>"UV 75" 2,9</t>
  </si>
  <si>
    <t>"UV 114" 1,8</t>
  </si>
  <si>
    <t>Stoka B9-1</t>
  </si>
  <si>
    <t>"UV 76" 1,4</t>
  </si>
  <si>
    <t>"UV 77" 1,5</t>
  </si>
  <si>
    <t>"UV 115" 4,0</t>
  </si>
  <si>
    <t>Stoka B9-2</t>
  </si>
  <si>
    <t>"UV 78" 2,8</t>
  </si>
  <si>
    <t>"UV 79" 3,8</t>
  </si>
  <si>
    <t>"UV 80" 4,5</t>
  </si>
  <si>
    <t>"UV 81" 2,1</t>
  </si>
  <si>
    <t>Stoka B10</t>
  </si>
  <si>
    <t>"UV 82" 1,4</t>
  </si>
  <si>
    <t>"UV 83" 1,5</t>
  </si>
  <si>
    <t>"UV 84" 2,8</t>
  </si>
  <si>
    <t>"UV 85" 3,8</t>
  </si>
  <si>
    <t>"HV 116" 5,6</t>
  </si>
  <si>
    <t>975008109</t>
  </si>
  <si>
    <t>"stoka B1" 45,6</t>
  </si>
  <si>
    <t>"stoka B2" 38,9</t>
  </si>
  <si>
    <t>"stoka B3" 57,7</t>
  </si>
  <si>
    <t>"stoka B6" 142,6</t>
  </si>
  <si>
    <t>"stoka B7" 126,9</t>
  </si>
  <si>
    <t>"stoka B8" 44,3</t>
  </si>
  <si>
    <t>"stoka B9-1" 89,3</t>
  </si>
  <si>
    <t>"stoka B9-2" 32,5</t>
  </si>
  <si>
    <t>"stoka B10" 67,6</t>
  </si>
  <si>
    <t>113820917</t>
  </si>
  <si>
    <t>"stoka B2" 23,0</t>
  </si>
  <si>
    <t>"stoka B3" 30,3</t>
  </si>
  <si>
    <t>"stoka B4" 76,8</t>
  </si>
  <si>
    <t>"stoka B5" 52,6</t>
  </si>
  <si>
    <t>"stoka B6" 62,9</t>
  </si>
  <si>
    <t>"stoka B7" 66,3</t>
  </si>
  <si>
    <t>"stoka B10" 79,6</t>
  </si>
  <si>
    <t>35430657</t>
  </si>
  <si>
    <t>"stoka B1" 109,0</t>
  </si>
  <si>
    <t>"stoka B2" 65,5</t>
  </si>
  <si>
    <t>"stoka B5" 121,6</t>
  </si>
  <si>
    <t>"otevřený nátok 107" 5,2</t>
  </si>
  <si>
    <t>"stoka B6" 103,8</t>
  </si>
  <si>
    <t>"příčný propustek 65" 5,4</t>
  </si>
  <si>
    <t>"stoka B7" 94,5</t>
  </si>
  <si>
    <t>333637826</t>
  </si>
  <si>
    <t>"stoka B1 - koleno 30°" 2 "UV39,101"</t>
  </si>
  <si>
    <t>"stoka B2 - koleno 30°" 1 "UV102"</t>
  </si>
  <si>
    <t>"stoka B3 - koleno 30°" 4 "UV49,103,104,105"</t>
  </si>
  <si>
    <t>"stoka B4 - koleno 30°" 1 "UV106"</t>
  </si>
  <si>
    <t>"stoka B5 - koleno 30°" 2 "UV55, UV56"</t>
  </si>
  <si>
    <t>"stoka B6 - koleno 30°" 3 "odvodňovací žlab 61, deš´tový svod 108, UV109"</t>
  </si>
  <si>
    <t>"stoka B7 - koleno 30°" 7 "UV68, UV71, HV73, UV110,111,112,113"</t>
  </si>
  <si>
    <t>"stoka B8 - koleno 30°" 1 "UV114"</t>
  </si>
  <si>
    <t>"stoka B9-1 - koleno 30°" 1 "UV115"</t>
  </si>
  <si>
    <t>"stoka B1 - koleno 45°" 2 "UV39,101"</t>
  </si>
  <si>
    <t>"stoka B2 - koleno 45°" 1 "UV102"</t>
  </si>
  <si>
    <t>"stoka B3 - koleno 45°" 4 "UV49,103,104,105"</t>
  </si>
  <si>
    <t>"stoka B4 - koleno 45°" 1 "UV106"</t>
  </si>
  <si>
    <t>"stoka B5 - koleno 45°" 2 "UV55, UV56"</t>
  </si>
  <si>
    <t>"stoka B6 - koleno 45°" 3 "odvodňovací žlab 61, deš´tový svod 108, UV109"</t>
  </si>
  <si>
    <t>"stoka B7 - koleno 45°" 7 "UV68, UV71, HV73, UV110,111,112,113"</t>
  </si>
  <si>
    <t>"stoka B8 - koleno 45°" 1 "UV114"</t>
  </si>
  <si>
    <t>"stoka B9-1 - koleno 45°" 1 "UV115"</t>
  </si>
  <si>
    <t>862457461</t>
  </si>
  <si>
    <t>237094696</t>
  </si>
  <si>
    <t>1495693917</t>
  </si>
  <si>
    <t>"stoka B3 odbočka 45° 250/200" 4 "UV49,103,104,105"</t>
  </si>
  <si>
    <t>"stoka B6 odbočka 45° 250/200" 1 "dešťový svod 108"</t>
  </si>
  <si>
    <t>"stoka B7 odbočka 45° 250/200" 4 "UV71, HV73, UV110,111"</t>
  </si>
  <si>
    <t>"stoka B8 odbočka 45° 250/200" 1 "UV114"</t>
  </si>
  <si>
    <t>"stoka B9-1 odbočka 45° 250/200" 1 "UV115"</t>
  </si>
  <si>
    <t>-1883147288</t>
  </si>
  <si>
    <t>-629932973</t>
  </si>
  <si>
    <t>"stoka B4 odbočka 45° 300/200" 1 "UV106"</t>
  </si>
  <si>
    <t>"stoka B7 odbočka 45° 300/200" 2 "UV112,113"</t>
  </si>
  <si>
    <t>odbočka kanalizační plastová s hrdlem KG 300/200/45°</t>
  </si>
  <si>
    <t>531829054</t>
  </si>
  <si>
    <t>-1629951309</t>
  </si>
  <si>
    <t>"stoka B1 - odbočka 45° 400/200" 2 "UV39,101"</t>
  </si>
  <si>
    <t>"stoka B2 - odbočka 45° 400/200" 1 "UV102"</t>
  </si>
  <si>
    <t>"stoka B5 - odbočka 45° 400/200" 2 "UV55, UV56"</t>
  </si>
  <si>
    <t>"stoka B6 - odbočka 45° 400/200" 2 "odvodnovaci žlab 61, UV109"</t>
  </si>
  <si>
    <t>"stoka B7 - odbočka 45° 400/200" 1 "UV68"</t>
  </si>
  <si>
    <t>28611411</t>
  </si>
  <si>
    <t>odbočka kanalizační plastová s hrdlem KG 400/200/45°</t>
  </si>
  <si>
    <t>1807246512</t>
  </si>
  <si>
    <t>1006067809</t>
  </si>
  <si>
    <t>-1171667496</t>
  </si>
  <si>
    <t>"stoka B1" 1</t>
  </si>
  <si>
    <t>"stoka B2" 1</t>
  </si>
  <si>
    <t>"stoka B3" 1</t>
  </si>
  <si>
    <t>"stoka B4" 1</t>
  </si>
  <si>
    <t>"stoka B5" 1</t>
  </si>
  <si>
    <t>"stoka B6" 3</t>
  </si>
  <si>
    <t>"stoka B7" 3</t>
  </si>
  <si>
    <t>"stoka B8" 1</t>
  </si>
  <si>
    <t>"stoka B9-1" 2</t>
  </si>
  <si>
    <t>"stoka B9-2" 1</t>
  </si>
  <si>
    <t>"stoka B10" 2</t>
  </si>
  <si>
    <t>2127379889</t>
  </si>
  <si>
    <t>-753600905</t>
  </si>
  <si>
    <t>261233690</t>
  </si>
  <si>
    <t>"stoka B1" 2</t>
  </si>
  <si>
    <t>"stoka B2" 2</t>
  </si>
  <si>
    <t>"stoka B5" 2</t>
  </si>
  <si>
    <t>"stoka B6" 2</t>
  </si>
  <si>
    <t>"příčný propustek" 2</t>
  </si>
  <si>
    <t>"stoka B7" 2</t>
  </si>
  <si>
    <t>"stoka B10" 1</t>
  </si>
  <si>
    <t>2076495109</t>
  </si>
  <si>
    <t>Viz přílohu D.3.2.6</t>
  </si>
  <si>
    <t>"S38" 1</t>
  </si>
  <si>
    <t>"S39" 1</t>
  </si>
  <si>
    <t>"S40" 1</t>
  </si>
  <si>
    <t>"S44" 2</t>
  </si>
  <si>
    <t>"S45" 2</t>
  </si>
  <si>
    <t>"S46" 1</t>
  </si>
  <si>
    <t>"S47" 1</t>
  </si>
  <si>
    <t>"S48" 1</t>
  </si>
  <si>
    <t>"S49" 1</t>
  </si>
  <si>
    <t>"S50" 1</t>
  </si>
  <si>
    <t>"S51" 1</t>
  </si>
  <si>
    <t>"S52" 1</t>
  </si>
  <si>
    <t>"S53" 1</t>
  </si>
  <si>
    <t>"S55" 1</t>
  </si>
  <si>
    <t>"S60" 2</t>
  </si>
  <si>
    <t>"S61" 2</t>
  </si>
  <si>
    <t>"S62" 2</t>
  </si>
  <si>
    <t>"S63" 1</t>
  </si>
  <si>
    <t>"S67" 1</t>
  </si>
  <si>
    <t>"S77" 1</t>
  </si>
  <si>
    <t>"S78" 1</t>
  </si>
  <si>
    <t>"S79" 1</t>
  </si>
  <si>
    <t>"S81" 1</t>
  </si>
  <si>
    <t>"S82" 1</t>
  </si>
  <si>
    <t>"S83" 1</t>
  </si>
  <si>
    <t>"S84" 1</t>
  </si>
  <si>
    <t>"S87" 1</t>
  </si>
  <si>
    <t>"S89" 1</t>
  </si>
  <si>
    <t>"S90" 1</t>
  </si>
  <si>
    <t>"S95" 1</t>
  </si>
  <si>
    <t>-520299976</t>
  </si>
  <si>
    <t>Viz přílohu D.3.2.6 - výpis šachet</t>
  </si>
  <si>
    <t>"Š38-42, Š44-Š103" 65</t>
  </si>
  <si>
    <t xml:space="preserve">dno betonové šachty kanalizační 100x59,2 cm tl. 15 cm </t>
  </si>
  <si>
    <t>1782740856</t>
  </si>
  <si>
    <t>dno betonové šachty kanalizační 100x59,2 cm tl. 15 cm</t>
  </si>
  <si>
    <t>Poznámka k položce:_x000D_
Kanalizační betonové dno s přítoky dle tab. šachtových den v příloze D.3.2.6_x000D_
Stupadla: ocel s PE povlakem_x000D_
Žlab: beton_x000D_
Nástupnice: beton_x000D_
Dno bude opatřeno napojovacím potrubím ze stejného materiálu jako stoková síť.</t>
  </si>
  <si>
    <t>"viz D.3.2.6" 1</t>
  </si>
  <si>
    <t>80985508</t>
  </si>
  <si>
    <t>dno betonové šachty kanalizační 100x60,9 cm tl. 15 cm</t>
  </si>
  <si>
    <t>"viz D.3.2.6" 12</t>
  </si>
  <si>
    <t xml:space="preserve">dno betonové šachty kanalizační 100x62,2 cm tl. 15 cm </t>
  </si>
  <si>
    <t>-713712840</t>
  </si>
  <si>
    <t>-400961899</t>
  </si>
  <si>
    <t>"viz D.3.2.6" 15</t>
  </si>
  <si>
    <t>32086294</t>
  </si>
  <si>
    <t>756210358</t>
  </si>
  <si>
    <t>"viz D.3.2.6" 8</t>
  </si>
  <si>
    <t>-403664402</t>
  </si>
  <si>
    <t>"viz D.3.2.6" 10</t>
  </si>
  <si>
    <t>-2119488590</t>
  </si>
  <si>
    <t>"viz D.3.2.6" 2</t>
  </si>
  <si>
    <t>2070425250</t>
  </si>
  <si>
    <t>59224337R10.1</t>
  </si>
  <si>
    <t>1456714938</t>
  </si>
  <si>
    <t>"viz D.3.2.6" 6</t>
  </si>
  <si>
    <t>59224337R10.2</t>
  </si>
  <si>
    <t>dno betonové šachty kanalizační 100x85,9 cm tl. 15 cm</t>
  </si>
  <si>
    <t>-507022712</t>
  </si>
  <si>
    <t>dno betonové šachty kanalizační 100x91,0 cm tl. 15 cm</t>
  </si>
  <si>
    <t>1678914158</t>
  </si>
  <si>
    <t>dno betonové šachty kanalizační 100x100 cm tl. 15 cm</t>
  </si>
  <si>
    <t>1088360987</t>
  </si>
  <si>
    <t>"viz D.3.2.6" 5-4</t>
  </si>
  <si>
    <t>440579253</t>
  </si>
  <si>
    <t>Poznámka k položce:_x000D_
Kanalizační betonové dno s přítoky dle tab. šachtových den v příloze D.3.2.6_x000D_
Stupadla: ocel s PE povlakem_x000D_
Žlab: kamenina_x000D_
Nástupnice: kamenina_x000D_
Obklad nárazové stěny: čedič_x000D_
Dno bude opatřeno napojovacím potrubím ze stejného materiálu jako stoková síť.</t>
  </si>
  <si>
    <t>"viz D.3.2.6 - Š60,63,87,95" 4</t>
  </si>
  <si>
    <t>dno betonové šachty kanalizační 100x105 cm tl. 15 cm</t>
  </si>
  <si>
    <t>-1442255163</t>
  </si>
  <si>
    <t>-598939032</t>
  </si>
  <si>
    <t>"viz D.3.2.6" 32</t>
  </si>
  <si>
    <t>-1607390347</t>
  </si>
  <si>
    <t>-545072170</t>
  </si>
  <si>
    <t>"viz D.3.2.6" 5</t>
  </si>
  <si>
    <t>-1832440889</t>
  </si>
  <si>
    <t>"viz D.3.2.6" 65</t>
  </si>
  <si>
    <t>975730908</t>
  </si>
  <si>
    <t>"viz D.3.2.6" 117</t>
  </si>
  <si>
    <t>2048791100</t>
  </si>
  <si>
    <t>-561663059</t>
  </si>
  <si>
    <t>145169289</t>
  </si>
  <si>
    <t>-1672686024</t>
  </si>
  <si>
    <t>Viz přílohu D.3.2.1</t>
  </si>
  <si>
    <t>"Stoka B1" 6+1</t>
  </si>
  <si>
    <t>"Stoka B2" 6+1</t>
  </si>
  <si>
    <t>"Stoka B3" 4+1+1</t>
  </si>
  <si>
    <t>"Stoka B4" 2+1</t>
  </si>
  <si>
    <t>"Stoka B5" 5+1</t>
  </si>
  <si>
    <t>"Stoka B6" 7+1+1</t>
  </si>
  <si>
    <t>"Stoka B7" 8+2+1</t>
  </si>
  <si>
    <t>"Stoka B8" 2+0</t>
  </si>
  <si>
    <t>"Stoka B9-1" 3+0</t>
  </si>
  <si>
    <t>"Stoka B9-2" 4+0</t>
  </si>
  <si>
    <t>"Stoka B10" 4+1</t>
  </si>
  <si>
    <t>-604902927</t>
  </si>
  <si>
    <t>"vpusti celkem" 65</t>
  </si>
  <si>
    <t>"odpočet přípojen napojených odbočkou na stoku" - 22</t>
  </si>
  <si>
    <t>-700039048</t>
  </si>
  <si>
    <t>3,0*8</t>
  </si>
  <si>
    <t>113106692</t>
  </si>
  <si>
    <t>Vyvrtání otvoru do horských vpustí pro kanalizační přípojku - viz D.3.2.1</t>
  </si>
  <si>
    <t>"Stoka B1" 1*0,30</t>
  </si>
  <si>
    <t>"Stoka B2" 1*0,30</t>
  </si>
  <si>
    <t>"Stoka B3" 1*0,30</t>
  </si>
  <si>
    <t>"Stoka B4" 1*0,30</t>
  </si>
  <si>
    <t>"Stoka B5" 1*0,30</t>
  </si>
  <si>
    <t>"Stoka B7" 2*0,30</t>
  </si>
  <si>
    <t>"Stoka B10" 1*0,30</t>
  </si>
  <si>
    <t>-1666245629</t>
  </si>
  <si>
    <t>-2012455923</t>
  </si>
  <si>
    <t>"SO 302" 1+4+4+8</t>
  </si>
  <si>
    <t>448794202</t>
  </si>
  <si>
    <t>SEZNAM FIGUR</t>
  </si>
  <si>
    <t>Výměra</t>
  </si>
  <si>
    <t xml:space="preserve"> SO 301</t>
  </si>
  <si>
    <t>Použití figury:</t>
  </si>
  <si>
    <t xml:space="preserve"> SO 302</t>
  </si>
  <si>
    <t>zasyp_CS</t>
  </si>
  <si>
    <t>Zásyp kolem ČS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</si>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</sst>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387"/>
      <c r="BE2" s="387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1" t="s">
        <v>14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4"/>
      <c r="AQ5" s="24"/>
      <c r="AR5" s="22"/>
      <c r="BE5" s="348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3" t="s">
        <v>17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4"/>
      <c r="AQ6" s="24"/>
      <c r="AR6" s="22"/>
      <c r="BE6" s="349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9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9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9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49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49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9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49"/>
      <c r="BS13" s="19" t="s">
        <v>6</v>
      </c>
    </row>
    <row r="14" spans="1:74" ht="12.75">
      <c r="B14" s="23"/>
      <c r="C14" s="24"/>
      <c r="D14" s="24"/>
      <c r="E14" s="354" t="s">
        <v>32</v>
      </c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49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9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49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49"/>
      <c r="BS17" s="19" t="s">
        <v>37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9"/>
      <c r="BS18" s="19" t="s">
        <v>6</v>
      </c>
    </row>
    <row r="19" spans="1:71" s="1" customFormat="1" ht="12" customHeight="1">
      <c r="B19" s="23"/>
      <c r="C19" s="24"/>
      <c r="D19" s="31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9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49"/>
      <c r="BS20" s="19" t="s">
        <v>37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9"/>
    </row>
    <row r="22" spans="1:71" s="1" customFormat="1" ht="12" customHeight="1">
      <c r="B22" s="23"/>
      <c r="C22" s="24"/>
      <c r="D22" s="31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9"/>
    </row>
    <row r="23" spans="1:71" s="1" customFormat="1" ht="54" customHeight="1">
      <c r="B23" s="23"/>
      <c r="C23" s="24"/>
      <c r="D23" s="24"/>
      <c r="E23" s="356" t="s">
        <v>41</v>
      </c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6"/>
      <c r="AM23" s="356"/>
      <c r="AN23" s="356"/>
      <c r="AO23" s="24"/>
      <c r="AP23" s="24"/>
      <c r="AQ23" s="24"/>
      <c r="AR23" s="22"/>
      <c r="BE23" s="349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9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9"/>
    </row>
    <row r="26" spans="1:71" s="2" customFormat="1" ht="25.9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7">
        <f>ROUND(AG54,2)</f>
        <v>0</v>
      </c>
      <c r="AL26" s="358"/>
      <c r="AM26" s="358"/>
      <c r="AN26" s="358"/>
      <c r="AO26" s="358"/>
      <c r="AP26" s="38"/>
      <c r="AQ26" s="38"/>
      <c r="AR26" s="41"/>
      <c r="BE26" s="349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9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9" t="s">
        <v>43</v>
      </c>
      <c r="M28" s="359"/>
      <c r="N28" s="359"/>
      <c r="O28" s="359"/>
      <c r="P28" s="359"/>
      <c r="Q28" s="38"/>
      <c r="R28" s="38"/>
      <c r="S28" s="38"/>
      <c r="T28" s="38"/>
      <c r="U28" s="38"/>
      <c r="V28" s="38"/>
      <c r="W28" s="359" t="s">
        <v>44</v>
      </c>
      <c r="X28" s="359"/>
      <c r="Y28" s="359"/>
      <c r="Z28" s="359"/>
      <c r="AA28" s="359"/>
      <c r="AB28" s="359"/>
      <c r="AC28" s="359"/>
      <c r="AD28" s="359"/>
      <c r="AE28" s="359"/>
      <c r="AF28" s="38"/>
      <c r="AG28" s="38"/>
      <c r="AH28" s="38"/>
      <c r="AI28" s="38"/>
      <c r="AJ28" s="38"/>
      <c r="AK28" s="359" t="s">
        <v>45</v>
      </c>
      <c r="AL28" s="359"/>
      <c r="AM28" s="359"/>
      <c r="AN28" s="359"/>
      <c r="AO28" s="359"/>
      <c r="AP28" s="38"/>
      <c r="AQ28" s="38"/>
      <c r="AR28" s="41"/>
      <c r="BE28" s="349"/>
    </row>
    <row r="29" spans="1:71" s="3" customFormat="1" ht="14.45" customHeight="1">
      <c r="B29" s="42"/>
      <c r="C29" s="43"/>
      <c r="D29" s="31" t="s">
        <v>46</v>
      </c>
      <c r="E29" s="43"/>
      <c r="F29" s="31" t="s">
        <v>47</v>
      </c>
      <c r="G29" s="43"/>
      <c r="H29" s="43"/>
      <c r="I29" s="43"/>
      <c r="J29" s="43"/>
      <c r="K29" s="43"/>
      <c r="L29" s="362">
        <v>0.21</v>
      </c>
      <c r="M29" s="361"/>
      <c r="N29" s="361"/>
      <c r="O29" s="361"/>
      <c r="P29" s="361"/>
      <c r="Q29" s="43"/>
      <c r="R29" s="43"/>
      <c r="S29" s="43"/>
      <c r="T29" s="43"/>
      <c r="U29" s="43"/>
      <c r="V29" s="43"/>
      <c r="W29" s="360">
        <f>ROUND(AZ54, 2)</f>
        <v>0</v>
      </c>
      <c r="X29" s="361"/>
      <c r="Y29" s="361"/>
      <c r="Z29" s="361"/>
      <c r="AA29" s="361"/>
      <c r="AB29" s="361"/>
      <c r="AC29" s="361"/>
      <c r="AD29" s="361"/>
      <c r="AE29" s="361"/>
      <c r="AF29" s="43"/>
      <c r="AG29" s="43"/>
      <c r="AH29" s="43"/>
      <c r="AI29" s="43"/>
      <c r="AJ29" s="43"/>
      <c r="AK29" s="360">
        <f>ROUND(AV54, 2)</f>
        <v>0</v>
      </c>
      <c r="AL29" s="361"/>
      <c r="AM29" s="361"/>
      <c r="AN29" s="361"/>
      <c r="AO29" s="361"/>
      <c r="AP29" s="43"/>
      <c r="AQ29" s="43"/>
      <c r="AR29" s="44"/>
      <c r="BE29" s="350"/>
    </row>
    <row r="30" spans="1:71" s="3" customFormat="1" ht="14.45" customHeight="1">
      <c r="B30" s="42"/>
      <c r="C30" s="43"/>
      <c r="D30" s="43"/>
      <c r="E30" s="43"/>
      <c r="F30" s="31" t="s">
        <v>48</v>
      </c>
      <c r="G30" s="43"/>
      <c r="H30" s="43"/>
      <c r="I30" s="43"/>
      <c r="J30" s="43"/>
      <c r="K30" s="43"/>
      <c r="L30" s="362">
        <v>0.15</v>
      </c>
      <c r="M30" s="361"/>
      <c r="N30" s="361"/>
      <c r="O30" s="361"/>
      <c r="P30" s="361"/>
      <c r="Q30" s="43"/>
      <c r="R30" s="43"/>
      <c r="S30" s="43"/>
      <c r="T30" s="43"/>
      <c r="U30" s="43"/>
      <c r="V30" s="43"/>
      <c r="W30" s="360">
        <f>ROUND(BA54, 2)</f>
        <v>0</v>
      </c>
      <c r="X30" s="361"/>
      <c r="Y30" s="361"/>
      <c r="Z30" s="361"/>
      <c r="AA30" s="361"/>
      <c r="AB30" s="361"/>
      <c r="AC30" s="361"/>
      <c r="AD30" s="361"/>
      <c r="AE30" s="361"/>
      <c r="AF30" s="43"/>
      <c r="AG30" s="43"/>
      <c r="AH30" s="43"/>
      <c r="AI30" s="43"/>
      <c r="AJ30" s="43"/>
      <c r="AK30" s="360">
        <f>ROUND(AW54, 2)</f>
        <v>0</v>
      </c>
      <c r="AL30" s="361"/>
      <c r="AM30" s="361"/>
      <c r="AN30" s="361"/>
      <c r="AO30" s="361"/>
      <c r="AP30" s="43"/>
      <c r="AQ30" s="43"/>
      <c r="AR30" s="44"/>
      <c r="BE30" s="350"/>
    </row>
    <row r="31" spans="1:71" s="3" customFormat="1" ht="14.45" hidden="1" customHeight="1">
      <c r="B31" s="42"/>
      <c r="C31" s="43"/>
      <c r="D31" s="43"/>
      <c r="E31" s="43"/>
      <c r="F31" s="31" t="s">
        <v>49</v>
      </c>
      <c r="G31" s="43"/>
      <c r="H31" s="43"/>
      <c r="I31" s="43"/>
      <c r="J31" s="43"/>
      <c r="K31" s="43"/>
      <c r="L31" s="362">
        <v>0.21</v>
      </c>
      <c r="M31" s="361"/>
      <c r="N31" s="361"/>
      <c r="O31" s="361"/>
      <c r="P31" s="361"/>
      <c r="Q31" s="43"/>
      <c r="R31" s="43"/>
      <c r="S31" s="43"/>
      <c r="T31" s="43"/>
      <c r="U31" s="43"/>
      <c r="V31" s="43"/>
      <c r="W31" s="360">
        <f>ROUND(BB54, 2)</f>
        <v>0</v>
      </c>
      <c r="X31" s="361"/>
      <c r="Y31" s="361"/>
      <c r="Z31" s="361"/>
      <c r="AA31" s="361"/>
      <c r="AB31" s="361"/>
      <c r="AC31" s="361"/>
      <c r="AD31" s="361"/>
      <c r="AE31" s="361"/>
      <c r="AF31" s="43"/>
      <c r="AG31" s="43"/>
      <c r="AH31" s="43"/>
      <c r="AI31" s="43"/>
      <c r="AJ31" s="43"/>
      <c r="AK31" s="360">
        <v>0</v>
      </c>
      <c r="AL31" s="361"/>
      <c r="AM31" s="361"/>
      <c r="AN31" s="361"/>
      <c r="AO31" s="361"/>
      <c r="AP31" s="43"/>
      <c r="AQ31" s="43"/>
      <c r="AR31" s="44"/>
      <c r="BE31" s="350"/>
    </row>
    <row r="32" spans="1:71" s="3" customFormat="1" ht="14.45" hidden="1" customHeight="1">
      <c r="B32" s="42"/>
      <c r="C32" s="43"/>
      <c r="D32" s="43"/>
      <c r="E32" s="43"/>
      <c r="F32" s="31" t="s">
        <v>50</v>
      </c>
      <c r="G32" s="43"/>
      <c r="H32" s="43"/>
      <c r="I32" s="43"/>
      <c r="J32" s="43"/>
      <c r="K32" s="43"/>
      <c r="L32" s="362">
        <v>0.15</v>
      </c>
      <c r="M32" s="361"/>
      <c r="N32" s="361"/>
      <c r="O32" s="361"/>
      <c r="P32" s="361"/>
      <c r="Q32" s="43"/>
      <c r="R32" s="43"/>
      <c r="S32" s="43"/>
      <c r="T32" s="43"/>
      <c r="U32" s="43"/>
      <c r="V32" s="43"/>
      <c r="W32" s="360">
        <f>ROUND(BC54, 2)</f>
        <v>0</v>
      </c>
      <c r="X32" s="361"/>
      <c r="Y32" s="361"/>
      <c r="Z32" s="361"/>
      <c r="AA32" s="361"/>
      <c r="AB32" s="361"/>
      <c r="AC32" s="361"/>
      <c r="AD32" s="361"/>
      <c r="AE32" s="361"/>
      <c r="AF32" s="43"/>
      <c r="AG32" s="43"/>
      <c r="AH32" s="43"/>
      <c r="AI32" s="43"/>
      <c r="AJ32" s="43"/>
      <c r="AK32" s="360">
        <v>0</v>
      </c>
      <c r="AL32" s="361"/>
      <c r="AM32" s="361"/>
      <c r="AN32" s="361"/>
      <c r="AO32" s="361"/>
      <c r="AP32" s="43"/>
      <c r="AQ32" s="43"/>
      <c r="AR32" s="44"/>
      <c r="BE32" s="350"/>
    </row>
    <row r="33" spans="1:57" s="3" customFormat="1" ht="14.45" hidden="1" customHeight="1">
      <c r="B33" s="42"/>
      <c r="C33" s="43"/>
      <c r="D33" s="43"/>
      <c r="E33" s="43"/>
      <c r="F33" s="31" t="s">
        <v>51</v>
      </c>
      <c r="G33" s="43"/>
      <c r="H33" s="43"/>
      <c r="I33" s="43"/>
      <c r="J33" s="43"/>
      <c r="K33" s="43"/>
      <c r="L33" s="362">
        <v>0</v>
      </c>
      <c r="M33" s="361"/>
      <c r="N33" s="361"/>
      <c r="O33" s="361"/>
      <c r="P33" s="361"/>
      <c r="Q33" s="43"/>
      <c r="R33" s="43"/>
      <c r="S33" s="43"/>
      <c r="T33" s="43"/>
      <c r="U33" s="43"/>
      <c r="V33" s="43"/>
      <c r="W33" s="360">
        <f>ROUND(BD54, 2)</f>
        <v>0</v>
      </c>
      <c r="X33" s="361"/>
      <c r="Y33" s="361"/>
      <c r="Z33" s="361"/>
      <c r="AA33" s="361"/>
      <c r="AB33" s="361"/>
      <c r="AC33" s="361"/>
      <c r="AD33" s="361"/>
      <c r="AE33" s="361"/>
      <c r="AF33" s="43"/>
      <c r="AG33" s="43"/>
      <c r="AH33" s="43"/>
      <c r="AI33" s="43"/>
      <c r="AJ33" s="43"/>
      <c r="AK33" s="360">
        <v>0</v>
      </c>
      <c r="AL33" s="361"/>
      <c r="AM33" s="361"/>
      <c r="AN33" s="361"/>
      <c r="AO33" s="361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52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53</v>
      </c>
      <c r="U35" s="47"/>
      <c r="V35" s="47"/>
      <c r="W35" s="47"/>
      <c r="X35" s="363" t="s">
        <v>54</v>
      </c>
      <c r="Y35" s="364"/>
      <c r="Z35" s="364"/>
      <c r="AA35" s="364"/>
      <c r="AB35" s="364"/>
      <c r="AC35" s="47"/>
      <c r="AD35" s="47"/>
      <c r="AE35" s="47"/>
      <c r="AF35" s="47"/>
      <c r="AG35" s="47"/>
      <c r="AH35" s="47"/>
      <c r="AI35" s="47"/>
      <c r="AJ35" s="47"/>
      <c r="AK35" s="365">
        <f>SUM(AK26:AK33)</f>
        <v>0</v>
      </c>
      <c r="AL35" s="364"/>
      <c r="AM35" s="364"/>
      <c r="AN35" s="364"/>
      <c r="AO35" s="366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21_02_bor_old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7" t="str">
        <f>K6</f>
        <v>Rekonstrukce silnice III/35724 Borová – Oldřiš</v>
      </c>
      <c r="M45" s="368"/>
      <c r="N45" s="368"/>
      <c r="O45" s="368"/>
      <c r="P45" s="368"/>
      <c r="Q45" s="368"/>
      <c r="R45" s="368"/>
      <c r="S45" s="368"/>
      <c r="T45" s="368"/>
      <c r="U45" s="368"/>
      <c r="V45" s="368"/>
      <c r="W45" s="368"/>
      <c r="X45" s="368"/>
      <c r="Y45" s="368"/>
      <c r="Z45" s="368"/>
      <c r="AA45" s="368"/>
      <c r="AB45" s="368"/>
      <c r="AC45" s="368"/>
      <c r="AD45" s="368"/>
      <c r="AE45" s="368"/>
      <c r="AF45" s="368"/>
      <c r="AG45" s="368"/>
      <c r="AH45" s="368"/>
      <c r="AI45" s="368"/>
      <c r="AJ45" s="368"/>
      <c r="AK45" s="368"/>
      <c r="AL45" s="368"/>
      <c r="AM45" s="368"/>
      <c r="AN45" s="368"/>
      <c r="AO45" s="368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Borová – Oldřiš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9" t="str">
        <f>IF(AN8= "","",AN8)</f>
        <v>1. 2. 2021</v>
      </c>
      <c r="AN47" s="369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Pardubický kraj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70" t="str">
        <f>IF(E17="","",E17)</f>
        <v>VHRoušar, s.r.o.</v>
      </c>
      <c r="AN49" s="371"/>
      <c r="AO49" s="371"/>
      <c r="AP49" s="371"/>
      <c r="AQ49" s="38"/>
      <c r="AR49" s="41"/>
      <c r="AS49" s="372" t="s">
        <v>56</v>
      </c>
      <c r="AT49" s="373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38</v>
      </c>
      <c r="AJ50" s="38"/>
      <c r="AK50" s="38"/>
      <c r="AL50" s="38"/>
      <c r="AM50" s="370" t="str">
        <f>IF(E20="","",E20)</f>
        <v xml:space="preserve"> </v>
      </c>
      <c r="AN50" s="371"/>
      <c r="AO50" s="371"/>
      <c r="AP50" s="371"/>
      <c r="AQ50" s="38"/>
      <c r="AR50" s="41"/>
      <c r="AS50" s="374"/>
      <c r="AT50" s="375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6"/>
      <c r="AT51" s="377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78" t="s">
        <v>57</v>
      </c>
      <c r="D52" s="379"/>
      <c r="E52" s="379"/>
      <c r="F52" s="379"/>
      <c r="G52" s="379"/>
      <c r="H52" s="68"/>
      <c r="I52" s="380" t="s">
        <v>58</v>
      </c>
      <c r="J52" s="379"/>
      <c r="K52" s="379"/>
      <c r="L52" s="379"/>
      <c r="M52" s="379"/>
      <c r="N52" s="379"/>
      <c r="O52" s="379"/>
      <c r="P52" s="379"/>
      <c r="Q52" s="379"/>
      <c r="R52" s="379"/>
      <c r="S52" s="379"/>
      <c r="T52" s="379"/>
      <c r="U52" s="379"/>
      <c r="V52" s="379"/>
      <c r="W52" s="379"/>
      <c r="X52" s="379"/>
      <c r="Y52" s="379"/>
      <c r="Z52" s="379"/>
      <c r="AA52" s="379"/>
      <c r="AB52" s="379"/>
      <c r="AC52" s="379"/>
      <c r="AD52" s="379"/>
      <c r="AE52" s="379"/>
      <c r="AF52" s="379"/>
      <c r="AG52" s="381" t="s">
        <v>59</v>
      </c>
      <c r="AH52" s="379"/>
      <c r="AI52" s="379"/>
      <c r="AJ52" s="379"/>
      <c r="AK52" s="379"/>
      <c r="AL52" s="379"/>
      <c r="AM52" s="379"/>
      <c r="AN52" s="380" t="s">
        <v>60</v>
      </c>
      <c r="AO52" s="379"/>
      <c r="AP52" s="379"/>
      <c r="AQ52" s="69" t="s">
        <v>61</v>
      </c>
      <c r="AR52" s="41"/>
      <c r="AS52" s="70" t="s">
        <v>62</v>
      </c>
      <c r="AT52" s="71" t="s">
        <v>63</v>
      </c>
      <c r="AU52" s="71" t="s">
        <v>64</v>
      </c>
      <c r="AV52" s="71" t="s">
        <v>65</v>
      </c>
      <c r="AW52" s="71" t="s">
        <v>66</v>
      </c>
      <c r="AX52" s="71" t="s">
        <v>67</v>
      </c>
      <c r="AY52" s="71" t="s">
        <v>68</v>
      </c>
      <c r="AZ52" s="71" t="s">
        <v>69</v>
      </c>
      <c r="BA52" s="71" t="s">
        <v>70</v>
      </c>
      <c r="BB52" s="71" t="s">
        <v>71</v>
      </c>
      <c r="BC52" s="71" t="s">
        <v>72</v>
      </c>
      <c r="BD52" s="72" t="s">
        <v>73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74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85">
        <f>ROUND(SUM(AG55:AG56),2)</f>
        <v>0</v>
      </c>
      <c r="AH54" s="385"/>
      <c r="AI54" s="385"/>
      <c r="AJ54" s="385"/>
      <c r="AK54" s="385"/>
      <c r="AL54" s="385"/>
      <c r="AM54" s="385"/>
      <c r="AN54" s="386">
        <f>SUM(AG54,AT54)</f>
        <v>0</v>
      </c>
      <c r="AO54" s="386"/>
      <c r="AP54" s="386"/>
      <c r="AQ54" s="80" t="s">
        <v>19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75</v>
      </c>
      <c r="BT54" s="86" t="s">
        <v>76</v>
      </c>
      <c r="BU54" s="87" t="s">
        <v>77</v>
      </c>
      <c r="BV54" s="86" t="s">
        <v>78</v>
      </c>
      <c r="BW54" s="86" t="s">
        <v>5</v>
      </c>
      <c r="BX54" s="86" t="s">
        <v>79</v>
      </c>
      <c r="CL54" s="86" t="s">
        <v>19</v>
      </c>
    </row>
    <row r="55" spans="1:91" s="7" customFormat="1" ht="16.5" customHeight="1">
      <c r="A55" s="88" t="s">
        <v>80</v>
      </c>
      <c r="B55" s="89"/>
      <c r="C55" s="90"/>
      <c r="D55" s="384" t="s">
        <v>81</v>
      </c>
      <c r="E55" s="384"/>
      <c r="F55" s="384"/>
      <c r="G55" s="384"/>
      <c r="H55" s="384"/>
      <c r="I55" s="91"/>
      <c r="J55" s="384" t="s">
        <v>82</v>
      </c>
      <c r="K55" s="384"/>
      <c r="L55" s="384"/>
      <c r="M55" s="384"/>
      <c r="N55" s="384"/>
      <c r="O55" s="384"/>
      <c r="P55" s="384"/>
      <c r="Q55" s="384"/>
      <c r="R55" s="384"/>
      <c r="S55" s="384"/>
      <c r="T55" s="384"/>
      <c r="U55" s="384"/>
      <c r="V55" s="384"/>
      <c r="W55" s="384"/>
      <c r="X55" s="384"/>
      <c r="Y55" s="384"/>
      <c r="Z55" s="384"/>
      <c r="AA55" s="384"/>
      <c r="AB55" s="384"/>
      <c r="AC55" s="384"/>
      <c r="AD55" s="384"/>
      <c r="AE55" s="384"/>
      <c r="AF55" s="384"/>
      <c r="AG55" s="382">
        <f>'SO 301 - Dešťová kanaliza...'!J30</f>
        <v>0</v>
      </c>
      <c r="AH55" s="383"/>
      <c r="AI55" s="383"/>
      <c r="AJ55" s="383"/>
      <c r="AK55" s="383"/>
      <c r="AL55" s="383"/>
      <c r="AM55" s="383"/>
      <c r="AN55" s="382">
        <f>SUM(AG55,AT55)</f>
        <v>0</v>
      </c>
      <c r="AO55" s="383"/>
      <c r="AP55" s="383"/>
      <c r="AQ55" s="92" t="s">
        <v>83</v>
      </c>
      <c r="AR55" s="93"/>
      <c r="AS55" s="94">
        <v>0</v>
      </c>
      <c r="AT55" s="95">
        <f>ROUND(SUM(AV55:AW55),2)</f>
        <v>0</v>
      </c>
      <c r="AU55" s="96">
        <f>'SO 301 - Dešťová kanaliza...'!P86</f>
        <v>0</v>
      </c>
      <c r="AV55" s="95">
        <f>'SO 301 - Dešťová kanaliza...'!J33</f>
        <v>0</v>
      </c>
      <c r="AW55" s="95">
        <f>'SO 301 - Dešťová kanaliza...'!J34</f>
        <v>0</v>
      </c>
      <c r="AX55" s="95">
        <f>'SO 301 - Dešťová kanaliza...'!J35</f>
        <v>0</v>
      </c>
      <c r="AY55" s="95">
        <f>'SO 301 - Dešťová kanaliza...'!J36</f>
        <v>0</v>
      </c>
      <c r="AZ55" s="95">
        <f>'SO 301 - Dešťová kanaliza...'!F33</f>
        <v>0</v>
      </c>
      <c r="BA55" s="95">
        <f>'SO 301 - Dešťová kanaliza...'!F34</f>
        <v>0</v>
      </c>
      <c r="BB55" s="95">
        <f>'SO 301 - Dešťová kanaliza...'!F35</f>
        <v>0</v>
      </c>
      <c r="BC55" s="95">
        <f>'SO 301 - Dešťová kanaliza...'!F36</f>
        <v>0</v>
      </c>
      <c r="BD55" s="97">
        <f>'SO 301 - Dešťová kanaliza...'!F37</f>
        <v>0</v>
      </c>
      <c r="BT55" s="98" t="s">
        <v>84</v>
      </c>
      <c r="BV55" s="98" t="s">
        <v>78</v>
      </c>
      <c r="BW55" s="98" t="s">
        <v>85</v>
      </c>
      <c r="BX55" s="98" t="s">
        <v>5</v>
      </c>
      <c r="CL55" s="98" t="s">
        <v>19</v>
      </c>
      <c r="CM55" s="98" t="s">
        <v>86</v>
      </c>
    </row>
    <row r="56" spans="1:91" s="7" customFormat="1" ht="16.5" customHeight="1">
      <c r="A56" s="88" t="s">
        <v>80</v>
      </c>
      <c r="B56" s="89"/>
      <c r="C56" s="90"/>
      <c r="D56" s="384" t="s">
        <v>87</v>
      </c>
      <c r="E56" s="384"/>
      <c r="F56" s="384"/>
      <c r="G56" s="384"/>
      <c r="H56" s="384"/>
      <c r="I56" s="91"/>
      <c r="J56" s="384" t="s">
        <v>88</v>
      </c>
      <c r="K56" s="384"/>
      <c r="L56" s="384"/>
      <c r="M56" s="384"/>
      <c r="N56" s="384"/>
      <c r="O56" s="384"/>
      <c r="P56" s="384"/>
      <c r="Q56" s="384"/>
      <c r="R56" s="384"/>
      <c r="S56" s="384"/>
      <c r="T56" s="384"/>
      <c r="U56" s="384"/>
      <c r="V56" s="384"/>
      <c r="W56" s="384"/>
      <c r="X56" s="384"/>
      <c r="Y56" s="384"/>
      <c r="Z56" s="384"/>
      <c r="AA56" s="384"/>
      <c r="AB56" s="384"/>
      <c r="AC56" s="384"/>
      <c r="AD56" s="384"/>
      <c r="AE56" s="384"/>
      <c r="AF56" s="384"/>
      <c r="AG56" s="382">
        <f>'SO 302 - Dešťová kanaliza...'!J30</f>
        <v>0</v>
      </c>
      <c r="AH56" s="383"/>
      <c r="AI56" s="383"/>
      <c r="AJ56" s="383"/>
      <c r="AK56" s="383"/>
      <c r="AL56" s="383"/>
      <c r="AM56" s="383"/>
      <c r="AN56" s="382">
        <f>SUM(AG56,AT56)</f>
        <v>0</v>
      </c>
      <c r="AO56" s="383"/>
      <c r="AP56" s="383"/>
      <c r="AQ56" s="92" t="s">
        <v>83</v>
      </c>
      <c r="AR56" s="93"/>
      <c r="AS56" s="99">
        <v>0</v>
      </c>
      <c r="AT56" s="100">
        <f>ROUND(SUM(AV56:AW56),2)</f>
        <v>0</v>
      </c>
      <c r="AU56" s="101">
        <f>'SO 302 - Dešťová kanaliza...'!P85</f>
        <v>0</v>
      </c>
      <c r="AV56" s="100">
        <f>'SO 302 - Dešťová kanaliza...'!J33</f>
        <v>0</v>
      </c>
      <c r="AW56" s="100">
        <f>'SO 302 - Dešťová kanaliza...'!J34</f>
        <v>0</v>
      </c>
      <c r="AX56" s="100">
        <f>'SO 302 - Dešťová kanaliza...'!J35</f>
        <v>0</v>
      </c>
      <c r="AY56" s="100">
        <f>'SO 302 - Dešťová kanaliza...'!J36</f>
        <v>0</v>
      </c>
      <c r="AZ56" s="100">
        <f>'SO 302 - Dešťová kanaliza...'!F33</f>
        <v>0</v>
      </c>
      <c r="BA56" s="100">
        <f>'SO 302 - Dešťová kanaliza...'!F34</f>
        <v>0</v>
      </c>
      <c r="BB56" s="100">
        <f>'SO 302 - Dešťová kanaliza...'!F35</f>
        <v>0</v>
      </c>
      <c r="BC56" s="100">
        <f>'SO 302 - Dešťová kanaliza...'!F36</f>
        <v>0</v>
      </c>
      <c r="BD56" s="102">
        <f>'SO 302 - Dešťová kanaliza...'!F37</f>
        <v>0</v>
      </c>
      <c r="BT56" s="98" t="s">
        <v>84</v>
      </c>
      <c r="BV56" s="98" t="s">
        <v>78</v>
      </c>
      <c r="BW56" s="98" t="s">
        <v>89</v>
      </c>
      <c r="BX56" s="98" t="s">
        <v>5</v>
      </c>
      <c r="CL56" s="98" t="s">
        <v>19</v>
      </c>
      <c r="CM56" s="98" t="s">
        <v>86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5" customHeight="1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mo/3ZBqKFHeYIF/EZGp79i0mnot6Bxmv6uTZ/scGQFjpz7ms9w1FlytDVsOdx8/j30Q3qV4i+Uz2+Jb3mVQXLw==" saltValue="7wF5rPUm279txwIZ0Uya57dSPVrnHy3MYTPek3FkXbKU6qoED5x1oaUW5QxmTNOfuFDBT4jzOi4imW00wC67x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301 - Dešťová kanaliza...'!C2" display="/" xr:uid="{00000000-0004-0000-0000-000000000000}"/>
    <hyperlink ref="A56" location="'SO 302 - Dešťová kanaliza...'!C2" display="/" xr:uid="{00000000-0004-0000-0000-000001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1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9" t="s">
        <v>85</v>
      </c>
      <c r="AZ2" s="103" t="s">
        <v>90</v>
      </c>
      <c r="BA2" s="103" t="s">
        <v>91</v>
      </c>
      <c r="BB2" s="103" t="s">
        <v>92</v>
      </c>
      <c r="BC2" s="103" t="s">
        <v>84</v>
      </c>
      <c r="BD2" s="103" t="s">
        <v>86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86</v>
      </c>
      <c r="AZ3" s="103" t="s">
        <v>93</v>
      </c>
      <c r="BA3" s="103" t="s">
        <v>94</v>
      </c>
      <c r="BB3" s="103" t="s">
        <v>92</v>
      </c>
      <c r="BC3" s="103" t="s">
        <v>84</v>
      </c>
      <c r="BD3" s="103" t="s">
        <v>86</v>
      </c>
    </row>
    <row r="4" spans="1:56" s="1" customFormat="1" ht="24.95" customHeight="1">
      <c r="B4" s="22"/>
      <c r="D4" s="106" t="s">
        <v>95</v>
      </c>
      <c r="L4" s="22"/>
      <c r="M4" s="107" t="s">
        <v>10</v>
      </c>
      <c r="AT4" s="19" t="s">
        <v>4</v>
      </c>
      <c r="AZ4" s="103" t="s">
        <v>96</v>
      </c>
      <c r="BA4" s="103" t="s">
        <v>97</v>
      </c>
      <c r="BB4" s="103" t="s">
        <v>92</v>
      </c>
      <c r="BC4" s="103" t="s">
        <v>84</v>
      </c>
      <c r="BD4" s="103" t="s">
        <v>86</v>
      </c>
    </row>
    <row r="5" spans="1:56" s="1" customFormat="1" ht="6.95" customHeight="1">
      <c r="B5" s="22"/>
      <c r="L5" s="22"/>
      <c r="AZ5" s="103" t="s">
        <v>98</v>
      </c>
      <c r="BA5" s="103" t="s">
        <v>99</v>
      </c>
      <c r="BB5" s="103" t="s">
        <v>100</v>
      </c>
      <c r="BC5" s="103" t="s">
        <v>101</v>
      </c>
      <c r="BD5" s="103" t="s">
        <v>86</v>
      </c>
    </row>
    <row r="6" spans="1:56" s="1" customFormat="1" ht="12" customHeight="1">
      <c r="B6" s="22"/>
      <c r="D6" s="108" t="s">
        <v>16</v>
      </c>
      <c r="L6" s="22"/>
      <c r="AZ6" s="103" t="s">
        <v>102</v>
      </c>
      <c r="BA6" s="103" t="s">
        <v>103</v>
      </c>
      <c r="BB6" s="103" t="s">
        <v>92</v>
      </c>
      <c r="BC6" s="103" t="s">
        <v>86</v>
      </c>
      <c r="BD6" s="103" t="s">
        <v>86</v>
      </c>
    </row>
    <row r="7" spans="1:56" s="1" customFormat="1" ht="16.5" customHeight="1">
      <c r="B7" s="22"/>
      <c r="E7" s="388" t="str">
        <f>'Rekapitulace stavby'!K6</f>
        <v>Rekonstrukce silnice III/35724 Borová – Oldřiš</v>
      </c>
      <c r="F7" s="389"/>
      <c r="G7" s="389"/>
      <c r="H7" s="389"/>
      <c r="L7" s="22"/>
      <c r="AZ7" s="103" t="s">
        <v>104</v>
      </c>
      <c r="BA7" s="103" t="s">
        <v>105</v>
      </c>
      <c r="BB7" s="103" t="s">
        <v>92</v>
      </c>
      <c r="BC7" s="103" t="s">
        <v>84</v>
      </c>
      <c r="BD7" s="103" t="s">
        <v>86</v>
      </c>
    </row>
    <row r="8" spans="1:56" s="2" customFormat="1" ht="12" customHeight="1">
      <c r="A8" s="36"/>
      <c r="B8" s="41"/>
      <c r="C8" s="36"/>
      <c r="D8" s="108" t="s">
        <v>106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107</v>
      </c>
      <c r="BA8" s="103" t="s">
        <v>108</v>
      </c>
      <c r="BB8" s="103" t="s">
        <v>92</v>
      </c>
      <c r="BC8" s="103" t="s">
        <v>109</v>
      </c>
      <c r="BD8" s="103" t="s">
        <v>86</v>
      </c>
    </row>
    <row r="9" spans="1:56" s="2" customFormat="1" ht="16.5" customHeight="1">
      <c r="A9" s="36"/>
      <c r="B9" s="41"/>
      <c r="C9" s="36"/>
      <c r="D9" s="36"/>
      <c r="E9" s="390" t="s">
        <v>110</v>
      </c>
      <c r="F9" s="391"/>
      <c r="G9" s="391"/>
      <c r="H9" s="391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111</v>
      </c>
      <c r="BA9" s="103" t="s">
        <v>112</v>
      </c>
      <c r="BB9" s="103" t="s">
        <v>92</v>
      </c>
      <c r="BC9" s="103" t="s">
        <v>109</v>
      </c>
      <c r="BD9" s="103" t="s">
        <v>86</v>
      </c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03" t="s">
        <v>113</v>
      </c>
      <c r="BA10" s="103" t="s">
        <v>114</v>
      </c>
      <c r="BB10" s="103" t="s">
        <v>115</v>
      </c>
      <c r="BC10" s="103" t="s">
        <v>116</v>
      </c>
      <c r="BD10" s="103" t="s">
        <v>86</v>
      </c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03" t="s">
        <v>117</v>
      </c>
      <c r="BA11" s="103" t="s">
        <v>118</v>
      </c>
      <c r="BB11" s="103" t="s">
        <v>92</v>
      </c>
      <c r="BC11" s="103" t="s">
        <v>119</v>
      </c>
      <c r="BD11" s="103" t="s">
        <v>86</v>
      </c>
    </row>
    <row r="12" spans="1:5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1. 2. 2021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03" t="s">
        <v>120</v>
      </c>
      <c r="BA12" s="103" t="s">
        <v>121</v>
      </c>
      <c r="BB12" s="103" t="s">
        <v>92</v>
      </c>
      <c r="BC12" s="103" t="s">
        <v>84</v>
      </c>
      <c r="BD12" s="103" t="s">
        <v>86</v>
      </c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03" t="s">
        <v>122</v>
      </c>
      <c r="BA13" s="103" t="s">
        <v>123</v>
      </c>
      <c r="BB13" s="103" t="s">
        <v>100</v>
      </c>
      <c r="BC13" s="103" t="s">
        <v>124</v>
      </c>
      <c r="BD13" s="103" t="s">
        <v>86</v>
      </c>
    </row>
    <row r="14" spans="1:5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27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03" t="s">
        <v>125</v>
      </c>
      <c r="BA14" s="103" t="s">
        <v>126</v>
      </c>
      <c r="BB14" s="103" t="s">
        <v>115</v>
      </c>
      <c r="BC14" s="103" t="s">
        <v>127</v>
      </c>
      <c r="BD14" s="103" t="s">
        <v>86</v>
      </c>
    </row>
    <row r="15" spans="1:5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30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03" t="s">
        <v>128</v>
      </c>
      <c r="BA15" s="103" t="s">
        <v>129</v>
      </c>
      <c r="BB15" s="103" t="s">
        <v>130</v>
      </c>
      <c r="BC15" s="103" t="s">
        <v>131</v>
      </c>
      <c r="BD15" s="103" t="s">
        <v>86</v>
      </c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103" t="s">
        <v>132</v>
      </c>
      <c r="BA16" s="103" t="s">
        <v>133</v>
      </c>
      <c r="BB16" s="103" t="s">
        <v>130</v>
      </c>
      <c r="BC16" s="103" t="s">
        <v>134</v>
      </c>
      <c r="BD16" s="103" t="s">
        <v>86</v>
      </c>
    </row>
    <row r="17" spans="1:56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Z17" s="103" t="s">
        <v>135</v>
      </c>
      <c r="BA17" s="103" t="s">
        <v>136</v>
      </c>
      <c r="BB17" s="103" t="s">
        <v>130</v>
      </c>
      <c r="BC17" s="103" t="s">
        <v>137</v>
      </c>
      <c r="BD17" s="103" t="s">
        <v>86</v>
      </c>
    </row>
    <row r="18" spans="1:56" s="2" customFormat="1" ht="18" customHeight="1">
      <c r="A18" s="36"/>
      <c r="B18" s="41"/>
      <c r="C18" s="36"/>
      <c r="D18" s="36"/>
      <c r="E18" s="392" t="str">
        <f>'Rekapitulace stavby'!E14</f>
        <v>Vyplň údaj</v>
      </c>
      <c r="F18" s="393"/>
      <c r="G18" s="393"/>
      <c r="H18" s="393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Z18" s="103" t="s">
        <v>138</v>
      </c>
      <c r="BA18" s="103" t="s">
        <v>139</v>
      </c>
      <c r="BB18" s="103" t="s">
        <v>100</v>
      </c>
      <c r="BC18" s="103" t="s">
        <v>140</v>
      </c>
      <c r="BD18" s="103" t="s">
        <v>86</v>
      </c>
    </row>
    <row r="19" spans="1:56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Z19" s="103" t="s">
        <v>141</v>
      </c>
      <c r="BA19" s="103" t="s">
        <v>142</v>
      </c>
      <c r="BB19" s="103" t="s">
        <v>100</v>
      </c>
      <c r="BC19" s="103" t="s">
        <v>143</v>
      </c>
      <c r="BD19" s="103" t="s">
        <v>86</v>
      </c>
    </row>
    <row r="20" spans="1:56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26</v>
      </c>
      <c r="J20" s="110" t="s">
        <v>34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Z20" s="103" t="s">
        <v>144</v>
      </c>
      <c r="BA20" s="103" t="s">
        <v>145</v>
      </c>
      <c r="BB20" s="103" t="s">
        <v>100</v>
      </c>
      <c r="BC20" s="103" t="s">
        <v>146</v>
      </c>
      <c r="BD20" s="103" t="s">
        <v>86</v>
      </c>
    </row>
    <row r="21" spans="1:56" s="2" customFormat="1" ht="18" customHeight="1">
      <c r="A21" s="36"/>
      <c r="B21" s="41"/>
      <c r="C21" s="36"/>
      <c r="D21" s="36"/>
      <c r="E21" s="110" t="s">
        <v>35</v>
      </c>
      <c r="F21" s="36"/>
      <c r="G21" s="36"/>
      <c r="H21" s="36"/>
      <c r="I21" s="108" t="s">
        <v>29</v>
      </c>
      <c r="J21" s="110" t="s">
        <v>36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Z21" s="103" t="s">
        <v>147</v>
      </c>
      <c r="BA21" s="103" t="s">
        <v>148</v>
      </c>
      <c r="BB21" s="103" t="s">
        <v>100</v>
      </c>
      <c r="BC21" s="103" t="s">
        <v>149</v>
      </c>
      <c r="BD21" s="103" t="s">
        <v>86</v>
      </c>
    </row>
    <row r="22" spans="1:56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Z22" s="103" t="s">
        <v>150</v>
      </c>
      <c r="BA22" s="103" t="s">
        <v>151</v>
      </c>
      <c r="BB22" s="103" t="s">
        <v>100</v>
      </c>
      <c r="BC22" s="103" t="s">
        <v>152</v>
      </c>
      <c r="BD22" s="103" t="s">
        <v>86</v>
      </c>
    </row>
    <row r="23" spans="1:56" s="2" customFormat="1" ht="12" customHeight="1">
      <c r="A23" s="36"/>
      <c r="B23" s="41"/>
      <c r="C23" s="36"/>
      <c r="D23" s="108" t="s">
        <v>38</v>
      </c>
      <c r="E23" s="36"/>
      <c r="F23" s="36"/>
      <c r="G23" s="36"/>
      <c r="H23" s="36"/>
      <c r="I23" s="108" t="s">
        <v>26</v>
      </c>
      <c r="J23" s="110" t="str">
        <f>IF('Rekapitulace stavby'!AN19="","",'Rekapitulace stavby'!AN19)</f>
        <v/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Z23" s="103" t="s">
        <v>153</v>
      </c>
      <c r="BA23" s="103" t="s">
        <v>154</v>
      </c>
      <c r="BB23" s="103" t="s">
        <v>100</v>
      </c>
      <c r="BC23" s="103" t="s">
        <v>155</v>
      </c>
      <c r="BD23" s="103" t="s">
        <v>86</v>
      </c>
    </row>
    <row r="24" spans="1:56" s="2" customFormat="1" ht="18" customHeight="1">
      <c r="A24" s="36"/>
      <c r="B24" s="41"/>
      <c r="C24" s="36"/>
      <c r="D24" s="36"/>
      <c r="E24" s="110" t="str">
        <f>IF('Rekapitulace stavby'!E20="","",'Rekapitulace stavby'!E20)</f>
        <v xml:space="preserve"> </v>
      </c>
      <c r="F24" s="36"/>
      <c r="G24" s="36"/>
      <c r="H24" s="36"/>
      <c r="I24" s="108" t="s">
        <v>29</v>
      </c>
      <c r="J24" s="110" t="str">
        <f>IF('Rekapitulace stavby'!AN20="","",'Rekapitulace stavby'!AN20)</f>
        <v/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Z24" s="103" t="s">
        <v>156</v>
      </c>
      <c r="BA24" s="103" t="s">
        <v>157</v>
      </c>
      <c r="BB24" s="103" t="s">
        <v>130</v>
      </c>
      <c r="BC24" s="103" t="s">
        <v>131</v>
      </c>
      <c r="BD24" s="103" t="s">
        <v>86</v>
      </c>
    </row>
    <row r="25" spans="1:56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Z25" s="103" t="s">
        <v>158</v>
      </c>
      <c r="BA25" s="103" t="s">
        <v>159</v>
      </c>
      <c r="BB25" s="103" t="s">
        <v>115</v>
      </c>
      <c r="BC25" s="103" t="s">
        <v>160</v>
      </c>
      <c r="BD25" s="103" t="s">
        <v>86</v>
      </c>
    </row>
    <row r="26" spans="1:56" s="2" customFormat="1" ht="12" customHeight="1">
      <c r="A26" s="36"/>
      <c r="B26" s="41"/>
      <c r="C26" s="36"/>
      <c r="D26" s="108" t="s">
        <v>40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Z26" s="103" t="s">
        <v>161</v>
      </c>
      <c r="BA26" s="103" t="s">
        <v>162</v>
      </c>
      <c r="BB26" s="103" t="s">
        <v>115</v>
      </c>
      <c r="BC26" s="103" t="s">
        <v>163</v>
      </c>
      <c r="BD26" s="103" t="s">
        <v>86</v>
      </c>
    </row>
    <row r="27" spans="1:56" s="8" customFormat="1" ht="16.5" customHeight="1">
      <c r="A27" s="112"/>
      <c r="B27" s="113"/>
      <c r="C27" s="112"/>
      <c r="D27" s="112"/>
      <c r="E27" s="394" t="s">
        <v>19</v>
      </c>
      <c r="F27" s="394"/>
      <c r="G27" s="394"/>
      <c r="H27" s="39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Z27" s="115" t="s">
        <v>164</v>
      </c>
      <c r="BA27" s="115" t="s">
        <v>165</v>
      </c>
      <c r="BB27" s="115" t="s">
        <v>115</v>
      </c>
      <c r="BC27" s="115" t="s">
        <v>166</v>
      </c>
      <c r="BD27" s="115" t="s">
        <v>86</v>
      </c>
    </row>
    <row r="28" spans="1:56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Z28" s="103" t="s">
        <v>167</v>
      </c>
      <c r="BA28" s="103" t="s">
        <v>168</v>
      </c>
      <c r="BB28" s="103" t="s">
        <v>115</v>
      </c>
      <c r="BC28" s="103" t="s">
        <v>169</v>
      </c>
      <c r="BD28" s="103" t="s">
        <v>86</v>
      </c>
    </row>
    <row r="29" spans="1:56" s="2" customFormat="1" ht="6.95" customHeight="1">
      <c r="A29" s="36"/>
      <c r="B29" s="41"/>
      <c r="C29" s="36"/>
      <c r="D29" s="116"/>
      <c r="E29" s="116"/>
      <c r="F29" s="116"/>
      <c r="G29" s="116"/>
      <c r="H29" s="116"/>
      <c r="I29" s="116"/>
      <c r="J29" s="116"/>
      <c r="K29" s="116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Z29" s="103" t="s">
        <v>170</v>
      </c>
      <c r="BA29" s="103" t="s">
        <v>171</v>
      </c>
      <c r="BB29" s="103" t="s">
        <v>115</v>
      </c>
      <c r="BC29" s="103" t="s">
        <v>172</v>
      </c>
      <c r="BD29" s="103" t="s">
        <v>86</v>
      </c>
    </row>
    <row r="30" spans="1:56" s="2" customFormat="1" ht="25.35" customHeight="1">
      <c r="A30" s="36"/>
      <c r="B30" s="41"/>
      <c r="C30" s="36"/>
      <c r="D30" s="117" t="s">
        <v>42</v>
      </c>
      <c r="E30" s="36"/>
      <c r="F30" s="36"/>
      <c r="G30" s="36"/>
      <c r="H30" s="36"/>
      <c r="I30" s="36"/>
      <c r="J30" s="118">
        <f>ROUND(J86,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Z30" s="103" t="s">
        <v>173</v>
      </c>
      <c r="BA30" s="103" t="s">
        <v>174</v>
      </c>
      <c r="BB30" s="103" t="s">
        <v>115</v>
      </c>
      <c r="BC30" s="103" t="s">
        <v>175</v>
      </c>
      <c r="BD30" s="103" t="s">
        <v>86</v>
      </c>
    </row>
    <row r="31" spans="1:56" s="2" customFormat="1" ht="6.95" customHeight="1">
      <c r="A31" s="36"/>
      <c r="B31" s="41"/>
      <c r="C31" s="36"/>
      <c r="D31" s="116"/>
      <c r="E31" s="116"/>
      <c r="F31" s="116"/>
      <c r="G31" s="116"/>
      <c r="H31" s="116"/>
      <c r="I31" s="116"/>
      <c r="J31" s="116"/>
      <c r="K31" s="116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56" s="2" customFormat="1" ht="14.45" customHeight="1">
      <c r="A32" s="36"/>
      <c r="B32" s="41"/>
      <c r="C32" s="36"/>
      <c r="D32" s="36"/>
      <c r="E32" s="36"/>
      <c r="F32" s="119" t="s">
        <v>44</v>
      </c>
      <c r="G32" s="36"/>
      <c r="H32" s="36"/>
      <c r="I32" s="119" t="s">
        <v>43</v>
      </c>
      <c r="J32" s="119" t="s">
        <v>45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0" t="s">
        <v>46</v>
      </c>
      <c r="E33" s="108" t="s">
        <v>47</v>
      </c>
      <c r="F33" s="121">
        <f>ROUND((SUM(BE86:BE1158)),  2)</f>
        <v>0</v>
      </c>
      <c r="G33" s="36"/>
      <c r="H33" s="36"/>
      <c r="I33" s="122">
        <v>0.21</v>
      </c>
      <c r="J33" s="121">
        <f>ROUND(((SUM(BE86:BE1158))*I33),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48</v>
      </c>
      <c r="F34" s="121">
        <f>ROUND((SUM(BF86:BF1158)),  2)</f>
        <v>0</v>
      </c>
      <c r="G34" s="36"/>
      <c r="H34" s="36"/>
      <c r="I34" s="122">
        <v>0.15</v>
      </c>
      <c r="J34" s="121">
        <f>ROUND(((SUM(BF86:BF1158))*I34),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49</v>
      </c>
      <c r="F35" s="121">
        <f>ROUND((SUM(BG86:BG1158)),  2)</f>
        <v>0</v>
      </c>
      <c r="G35" s="36"/>
      <c r="H35" s="36"/>
      <c r="I35" s="122">
        <v>0.21</v>
      </c>
      <c r="J35" s="121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50</v>
      </c>
      <c r="F36" s="121">
        <f>ROUND((SUM(BH86:BH1158)),  2)</f>
        <v>0</v>
      </c>
      <c r="G36" s="36"/>
      <c r="H36" s="36"/>
      <c r="I36" s="122">
        <v>0.15</v>
      </c>
      <c r="J36" s="121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51</v>
      </c>
      <c r="F37" s="121">
        <f>ROUND((SUM(BI86:BI1158)),  2)</f>
        <v>0</v>
      </c>
      <c r="G37" s="36"/>
      <c r="H37" s="36"/>
      <c r="I37" s="122">
        <v>0</v>
      </c>
      <c r="J37" s="121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176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5" t="str">
        <f>E7</f>
        <v>Rekonstrukce silnice III/35724 Borová – Oldřiš</v>
      </c>
      <c r="F48" s="396"/>
      <c r="G48" s="396"/>
      <c r="H48" s="396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106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7" t="str">
        <f>E9</f>
        <v>SO 301 - Dešťová kanalizace – Borová</v>
      </c>
      <c r="F50" s="397"/>
      <c r="G50" s="397"/>
      <c r="H50" s="397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Borová – Oldřiš</v>
      </c>
      <c r="G52" s="38"/>
      <c r="H52" s="38"/>
      <c r="I52" s="31" t="s">
        <v>23</v>
      </c>
      <c r="J52" s="61" t="str">
        <f>IF(J12="","",J12)</f>
        <v>1. 2. 2021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Pardubický kraj</v>
      </c>
      <c r="G54" s="38"/>
      <c r="H54" s="38"/>
      <c r="I54" s="31" t="s">
        <v>33</v>
      </c>
      <c r="J54" s="34" t="str">
        <f>E21</f>
        <v>VHRoušar, s.r.o.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 xml:space="preserve"> 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4" t="s">
        <v>177</v>
      </c>
      <c r="D57" s="135"/>
      <c r="E57" s="135"/>
      <c r="F57" s="135"/>
      <c r="G57" s="135"/>
      <c r="H57" s="135"/>
      <c r="I57" s="135"/>
      <c r="J57" s="136" t="s">
        <v>178</v>
      </c>
      <c r="K57" s="135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7" t="s">
        <v>74</v>
      </c>
      <c r="D59" s="38"/>
      <c r="E59" s="38"/>
      <c r="F59" s="38"/>
      <c r="G59" s="38"/>
      <c r="H59" s="38"/>
      <c r="I59" s="38"/>
      <c r="J59" s="79">
        <f>J86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179</v>
      </c>
    </row>
    <row r="60" spans="1:47" s="9" customFormat="1" ht="24.95" customHeight="1">
      <c r="B60" s="138"/>
      <c r="C60" s="139"/>
      <c r="D60" s="140" t="s">
        <v>180</v>
      </c>
      <c r="E60" s="141"/>
      <c r="F60" s="141"/>
      <c r="G60" s="141"/>
      <c r="H60" s="141"/>
      <c r="I60" s="141"/>
      <c r="J60" s="142">
        <f>J87</f>
        <v>0</v>
      </c>
      <c r="K60" s="139"/>
      <c r="L60" s="143"/>
    </row>
    <row r="61" spans="1:47" s="10" customFormat="1" ht="19.899999999999999" customHeight="1">
      <c r="B61" s="144"/>
      <c r="C61" s="145"/>
      <c r="D61" s="146" t="s">
        <v>181</v>
      </c>
      <c r="E61" s="147"/>
      <c r="F61" s="147"/>
      <c r="G61" s="147"/>
      <c r="H61" s="147"/>
      <c r="I61" s="147"/>
      <c r="J61" s="148">
        <f>J88</f>
        <v>0</v>
      </c>
      <c r="K61" s="145"/>
      <c r="L61" s="149"/>
    </row>
    <row r="62" spans="1:47" s="10" customFormat="1" ht="19.899999999999999" customHeight="1">
      <c r="B62" s="144"/>
      <c r="C62" s="145"/>
      <c r="D62" s="146" t="s">
        <v>182</v>
      </c>
      <c r="E62" s="147"/>
      <c r="F62" s="147"/>
      <c r="G62" s="147"/>
      <c r="H62" s="147"/>
      <c r="I62" s="147"/>
      <c r="J62" s="148">
        <f>J649</f>
        <v>0</v>
      </c>
      <c r="K62" s="145"/>
      <c r="L62" s="149"/>
    </row>
    <row r="63" spans="1:47" s="10" customFormat="1" ht="19.899999999999999" customHeight="1">
      <c r="B63" s="144"/>
      <c r="C63" s="145"/>
      <c r="D63" s="146" t="s">
        <v>183</v>
      </c>
      <c r="E63" s="147"/>
      <c r="F63" s="147"/>
      <c r="G63" s="147"/>
      <c r="H63" s="147"/>
      <c r="I63" s="147"/>
      <c r="J63" s="148">
        <f>J700</f>
        <v>0</v>
      </c>
      <c r="K63" s="145"/>
      <c r="L63" s="149"/>
    </row>
    <row r="64" spans="1:47" s="10" customFormat="1" ht="19.899999999999999" customHeight="1">
      <c r="B64" s="144"/>
      <c r="C64" s="145"/>
      <c r="D64" s="146" t="s">
        <v>184</v>
      </c>
      <c r="E64" s="147"/>
      <c r="F64" s="147"/>
      <c r="G64" s="147"/>
      <c r="H64" s="147"/>
      <c r="I64" s="147"/>
      <c r="J64" s="148">
        <f>J1119</f>
        <v>0</v>
      </c>
      <c r="K64" s="145"/>
      <c r="L64" s="149"/>
    </row>
    <row r="65" spans="1:31" s="10" customFormat="1" ht="19.899999999999999" customHeight="1">
      <c r="B65" s="144"/>
      <c r="C65" s="145"/>
      <c r="D65" s="146" t="s">
        <v>185</v>
      </c>
      <c r="E65" s="147"/>
      <c r="F65" s="147"/>
      <c r="G65" s="147"/>
      <c r="H65" s="147"/>
      <c r="I65" s="147"/>
      <c r="J65" s="148">
        <f>J1142</f>
        <v>0</v>
      </c>
      <c r="K65" s="145"/>
      <c r="L65" s="149"/>
    </row>
    <row r="66" spans="1:31" s="10" customFormat="1" ht="19.899999999999999" customHeight="1">
      <c r="B66" s="144"/>
      <c r="C66" s="145"/>
      <c r="D66" s="146" t="s">
        <v>186</v>
      </c>
      <c r="E66" s="147"/>
      <c r="F66" s="147"/>
      <c r="G66" s="147"/>
      <c r="H66" s="147"/>
      <c r="I66" s="147"/>
      <c r="J66" s="148">
        <f>J1155</f>
        <v>0</v>
      </c>
      <c r="K66" s="145"/>
      <c r="L66" s="149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187</v>
      </c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95" t="str">
        <f>E7</f>
        <v>Rekonstrukce silnice III/35724 Borová – Oldřiš</v>
      </c>
      <c r="F76" s="396"/>
      <c r="G76" s="396"/>
      <c r="H76" s="396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106</v>
      </c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67" t="str">
        <f>E9</f>
        <v>SO 301 - Dešťová kanalizace – Borová</v>
      </c>
      <c r="F78" s="397"/>
      <c r="G78" s="397"/>
      <c r="H78" s="397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>Borová – Oldřiš</v>
      </c>
      <c r="G80" s="38"/>
      <c r="H80" s="38"/>
      <c r="I80" s="31" t="s">
        <v>23</v>
      </c>
      <c r="J80" s="61" t="str">
        <f>IF(J12="","",J12)</f>
        <v>1. 2. 2021</v>
      </c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25</v>
      </c>
      <c r="D82" s="38"/>
      <c r="E82" s="38"/>
      <c r="F82" s="29" t="str">
        <f>E15</f>
        <v>Pardubický kraj</v>
      </c>
      <c r="G82" s="38"/>
      <c r="H82" s="38"/>
      <c r="I82" s="31" t="s">
        <v>33</v>
      </c>
      <c r="J82" s="34" t="str">
        <f>E21</f>
        <v>VHRoušar, s.r.o.</v>
      </c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31</v>
      </c>
      <c r="D83" s="38"/>
      <c r="E83" s="38"/>
      <c r="F83" s="29" t="str">
        <f>IF(E18="","",E18)</f>
        <v>Vyplň údaj</v>
      </c>
      <c r="G83" s="38"/>
      <c r="H83" s="38"/>
      <c r="I83" s="31" t="s">
        <v>38</v>
      </c>
      <c r="J83" s="34" t="str">
        <f>E24</f>
        <v xml:space="preserve"> </v>
      </c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0"/>
      <c r="B85" s="151"/>
      <c r="C85" s="152" t="s">
        <v>188</v>
      </c>
      <c r="D85" s="153" t="s">
        <v>61</v>
      </c>
      <c r="E85" s="153" t="s">
        <v>57</v>
      </c>
      <c r="F85" s="153" t="s">
        <v>58</v>
      </c>
      <c r="G85" s="153" t="s">
        <v>189</v>
      </c>
      <c r="H85" s="153" t="s">
        <v>190</v>
      </c>
      <c r="I85" s="153" t="s">
        <v>191</v>
      </c>
      <c r="J85" s="153" t="s">
        <v>178</v>
      </c>
      <c r="K85" s="154" t="s">
        <v>192</v>
      </c>
      <c r="L85" s="155"/>
      <c r="M85" s="70" t="s">
        <v>19</v>
      </c>
      <c r="N85" s="71" t="s">
        <v>46</v>
      </c>
      <c r="O85" s="71" t="s">
        <v>193</v>
      </c>
      <c r="P85" s="71" t="s">
        <v>194</v>
      </c>
      <c r="Q85" s="71" t="s">
        <v>195</v>
      </c>
      <c r="R85" s="71" t="s">
        <v>196</v>
      </c>
      <c r="S85" s="71" t="s">
        <v>197</v>
      </c>
      <c r="T85" s="72" t="s">
        <v>198</v>
      </c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/>
    </row>
    <row r="86" spans="1:65" s="2" customFormat="1" ht="22.9" customHeight="1">
      <c r="A86" s="36"/>
      <c r="B86" s="37"/>
      <c r="C86" s="77" t="s">
        <v>199</v>
      </c>
      <c r="D86" s="38"/>
      <c r="E86" s="38"/>
      <c r="F86" s="38"/>
      <c r="G86" s="38"/>
      <c r="H86" s="38"/>
      <c r="I86" s="38"/>
      <c r="J86" s="156">
        <f>BK86</f>
        <v>0</v>
      </c>
      <c r="K86" s="38"/>
      <c r="L86" s="41"/>
      <c r="M86" s="73"/>
      <c r="N86" s="157"/>
      <c r="O86" s="74"/>
      <c r="P86" s="158">
        <f>P87</f>
        <v>0</v>
      </c>
      <c r="Q86" s="74"/>
      <c r="R86" s="158">
        <f>R87</f>
        <v>254.22799213000008</v>
      </c>
      <c r="S86" s="74"/>
      <c r="T86" s="159">
        <f>T87</f>
        <v>26.3247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75</v>
      </c>
      <c r="AU86" s="19" t="s">
        <v>179</v>
      </c>
      <c r="BK86" s="160">
        <f>BK87</f>
        <v>0</v>
      </c>
    </row>
    <row r="87" spans="1:65" s="12" customFormat="1" ht="25.9" customHeight="1">
      <c r="B87" s="161"/>
      <c r="C87" s="162"/>
      <c r="D87" s="163" t="s">
        <v>75</v>
      </c>
      <c r="E87" s="164" t="s">
        <v>200</v>
      </c>
      <c r="F87" s="164" t="s">
        <v>201</v>
      </c>
      <c r="G87" s="162"/>
      <c r="H87" s="162"/>
      <c r="I87" s="165"/>
      <c r="J87" s="166">
        <f>BK87</f>
        <v>0</v>
      </c>
      <c r="K87" s="162"/>
      <c r="L87" s="167"/>
      <c r="M87" s="168"/>
      <c r="N87" s="169"/>
      <c r="O87" s="169"/>
      <c r="P87" s="170">
        <f>P88+P649+P700+P1119+P1142+P1155</f>
        <v>0</v>
      </c>
      <c r="Q87" s="169"/>
      <c r="R87" s="170">
        <f>R88+R649+R700+R1119+R1142+R1155</f>
        <v>254.22799213000008</v>
      </c>
      <c r="S87" s="169"/>
      <c r="T87" s="171">
        <f>T88+T649+T700+T1119+T1142+T1155</f>
        <v>26.3247</v>
      </c>
      <c r="AR87" s="172" t="s">
        <v>84</v>
      </c>
      <c r="AT87" s="173" t="s">
        <v>75</v>
      </c>
      <c r="AU87" s="173" t="s">
        <v>76</v>
      </c>
      <c r="AY87" s="172" t="s">
        <v>202</v>
      </c>
      <c r="BK87" s="174">
        <f>BK88+BK649+BK700+BK1119+BK1142+BK1155</f>
        <v>0</v>
      </c>
    </row>
    <row r="88" spans="1:65" s="12" customFormat="1" ht="22.9" customHeight="1">
      <c r="B88" s="161"/>
      <c r="C88" s="162"/>
      <c r="D88" s="163" t="s">
        <v>75</v>
      </c>
      <c r="E88" s="175" t="s">
        <v>84</v>
      </c>
      <c r="F88" s="175" t="s">
        <v>203</v>
      </c>
      <c r="G88" s="162"/>
      <c r="H88" s="162"/>
      <c r="I88" s="165"/>
      <c r="J88" s="176">
        <f>BK88</f>
        <v>0</v>
      </c>
      <c r="K88" s="162"/>
      <c r="L88" s="167"/>
      <c r="M88" s="168"/>
      <c r="N88" s="169"/>
      <c r="O88" s="169"/>
      <c r="P88" s="170">
        <f>SUM(P89:P648)</f>
        <v>0</v>
      </c>
      <c r="Q88" s="169"/>
      <c r="R88" s="170">
        <f>SUM(R89:R648)</f>
        <v>0.83692513000000002</v>
      </c>
      <c r="S88" s="169"/>
      <c r="T88" s="171">
        <f>SUM(T89:T648)</f>
        <v>0</v>
      </c>
      <c r="AR88" s="172" t="s">
        <v>84</v>
      </c>
      <c r="AT88" s="173" t="s">
        <v>75</v>
      </c>
      <c r="AU88" s="173" t="s">
        <v>84</v>
      </c>
      <c r="AY88" s="172" t="s">
        <v>202</v>
      </c>
      <c r="BK88" s="174">
        <f>SUM(BK89:BK648)</f>
        <v>0</v>
      </c>
    </row>
    <row r="89" spans="1:65" s="2" customFormat="1" ht="14.45" customHeight="1">
      <c r="A89" s="36"/>
      <c r="B89" s="37"/>
      <c r="C89" s="177" t="s">
        <v>84</v>
      </c>
      <c r="D89" s="177" t="s">
        <v>204</v>
      </c>
      <c r="E89" s="178" t="s">
        <v>205</v>
      </c>
      <c r="F89" s="179" t="s">
        <v>206</v>
      </c>
      <c r="G89" s="180" t="s">
        <v>130</v>
      </c>
      <c r="H89" s="181">
        <v>147.565</v>
      </c>
      <c r="I89" s="182"/>
      <c r="J89" s="183">
        <f>ROUND(I89*H89,2)</f>
        <v>0</v>
      </c>
      <c r="K89" s="179" t="s">
        <v>207</v>
      </c>
      <c r="L89" s="41"/>
      <c r="M89" s="184" t="s">
        <v>19</v>
      </c>
      <c r="N89" s="185" t="s">
        <v>47</v>
      </c>
      <c r="O89" s="66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8" t="s">
        <v>208</v>
      </c>
      <c r="AT89" s="188" t="s">
        <v>204</v>
      </c>
      <c r="AU89" s="188" t="s">
        <v>86</v>
      </c>
      <c r="AY89" s="19" t="s">
        <v>202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9" t="s">
        <v>84</v>
      </c>
      <c r="BK89" s="189">
        <f>ROUND(I89*H89,2)</f>
        <v>0</v>
      </c>
      <c r="BL89" s="19" t="s">
        <v>208</v>
      </c>
      <c r="BM89" s="188" t="s">
        <v>209</v>
      </c>
    </row>
    <row r="90" spans="1:65" s="2" customFormat="1" ht="11.25">
      <c r="A90" s="36"/>
      <c r="B90" s="37"/>
      <c r="C90" s="38"/>
      <c r="D90" s="190" t="s">
        <v>210</v>
      </c>
      <c r="E90" s="38"/>
      <c r="F90" s="191" t="s">
        <v>211</v>
      </c>
      <c r="G90" s="38"/>
      <c r="H90" s="38"/>
      <c r="I90" s="192"/>
      <c r="J90" s="38"/>
      <c r="K90" s="38"/>
      <c r="L90" s="41"/>
      <c r="M90" s="193"/>
      <c r="N90" s="194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210</v>
      </c>
      <c r="AU90" s="19" t="s">
        <v>86</v>
      </c>
    </row>
    <row r="91" spans="1:65" s="2" customFormat="1" ht="68.25">
      <c r="A91" s="36"/>
      <c r="B91" s="37"/>
      <c r="C91" s="38"/>
      <c r="D91" s="190" t="s">
        <v>212</v>
      </c>
      <c r="E91" s="38"/>
      <c r="F91" s="195" t="s">
        <v>213</v>
      </c>
      <c r="G91" s="38"/>
      <c r="H91" s="38"/>
      <c r="I91" s="192"/>
      <c r="J91" s="38"/>
      <c r="K91" s="38"/>
      <c r="L91" s="41"/>
      <c r="M91" s="193"/>
      <c r="N91" s="194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212</v>
      </c>
      <c r="AU91" s="19" t="s">
        <v>86</v>
      </c>
    </row>
    <row r="92" spans="1:65" s="2" customFormat="1" ht="19.5">
      <c r="A92" s="36"/>
      <c r="B92" s="37"/>
      <c r="C92" s="38"/>
      <c r="D92" s="190" t="s">
        <v>214</v>
      </c>
      <c r="E92" s="38"/>
      <c r="F92" s="195" t="s">
        <v>215</v>
      </c>
      <c r="G92" s="38"/>
      <c r="H92" s="38"/>
      <c r="I92" s="192"/>
      <c r="J92" s="38"/>
      <c r="K92" s="38"/>
      <c r="L92" s="41"/>
      <c r="M92" s="193"/>
      <c r="N92" s="194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214</v>
      </c>
      <c r="AU92" s="19" t="s">
        <v>86</v>
      </c>
    </row>
    <row r="93" spans="1:65" s="13" customFormat="1" ht="11.25">
      <c r="B93" s="196"/>
      <c r="C93" s="197"/>
      <c r="D93" s="190" t="s">
        <v>216</v>
      </c>
      <c r="E93" s="198" t="s">
        <v>19</v>
      </c>
      <c r="F93" s="199" t="s">
        <v>217</v>
      </c>
      <c r="G93" s="197"/>
      <c r="H93" s="198" t="s">
        <v>19</v>
      </c>
      <c r="I93" s="200"/>
      <c r="J93" s="197"/>
      <c r="K93" s="197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216</v>
      </c>
      <c r="AU93" s="205" t="s">
        <v>86</v>
      </c>
      <c r="AV93" s="13" t="s">
        <v>84</v>
      </c>
      <c r="AW93" s="13" t="s">
        <v>37</v>
      </c>
      <c r="AX93" s="13" t="s">
        <v>76</v>
      </c>
      <c r="AY93" s="205" t="s">
        <v>202</v>
      </c>
    </row>
    <row r="94" spans="1:65" s="14" customFormat="1" ht="11.25">
      <c r="B94" s="206"/>
      <c r="C94" s="207"/>
      <c r="D94" s="190" t="s">
        <v>216</v>
      </c>
      <c r="E94" s="208" t="s">
        <v>19</v>
      </c>
      <c r="F94" s="209" t="s">
        <v>218</v>
      </c>
      <c r="G94" s="207"/>
      <c r="H94" s="210">
        <v>54.612000000000002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216</v>
      </c>
      <c r="AU94" s="216" t="s">
        <v>86</v>
      </c>
      <c r="AV94" s="14" t="s">
        <v>86</v>
      </c>
      <c r="AW94" s="14" t="s">
        <v>37</v>
      </c>
      <c r="AX94" s="14" t="s">
        <v>76</v>
      </c>
      <c r="AY94" s="216" t="s">
        <v>202</v>
      </c>
    </row>
    <row r="95" spans="1:65" s="15" customFormat="1" ht="11.25">
      <c r="B95" s="217"/>
      <c r="C95" s="218"/>
      <c r="D95" s="190" t="s">
        <v>216</v>
      </c>
      <c r="E95" s="219" t="s">
        <v>19</v>
      </c>
      <c r="F95" s="220" t="s">
        <v>219</v>
      </c>
      <c r="G95" s="218"/>
      <c r="H95" s="221">
        <v>54.612000000000002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216</v>
      </c>
      <c r="AU95" s="227" t="s">
        <v>86</v>
      </c>
      <c r="AV95" s="15" t="s">
        <v>220</v>
      </c>
      <c r="AW95" s="15" t="s">
        <v>37</v>
      </c>
      <c r="AX95" s="15" t="s">
        <v>76</v>
      </c>
      <c r="AY95" s="227" t="s">
        <v>202</v>
      </c>
    </row>
    <row r="96" spans="1:65" s="13" customFormat="1" ht="11.25">
      <c r="B96" s="196"/>
      <c r="C96" s="197"/>
      <c r="D96" s="190" t="s">
        <v>216</v>
      </c>
      <c r="E96" s="198" t="s">
        <v>19</v>
      </c>
      <c r="F96" s="199" t="s">
        <v>221</v>
      </c>
      <c r="G96" s="197"/>
      <c r="H96" s="198" t="s">
        <v>19</v>
      </c>
      <c r="I96" s="200"/>
      <c r="J96" s="197"/>
      <c r="K96" s="197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216</v>
      </c>
      <c r="AU96" s="205" t="s">
        <v>86</v>
      </c>
      <c r="AV96" s="13" t="s">
        <v>84</v>
      </c>
      <c r="AW96" s="13" t="s">
        <v>37</v>
      </c>
      <c r="AX96" s="13" t="s">
        <v>76</v>
      </c>
      <c r="AY96" s="205" t="s">
        <v>202</v>
      </c>
    </row>
    <row r="97" spans="2:51" s="14" customFormat="1" ht="11.25">
      <c r="B97" s="206"/>
      <c r="C97" s="207"/>
      <c r="D97" s="190" t="s">
        <v>216</v>
      </c>
      <c r="E97" s="208" t="s">
        <v>19</v>
      </c>
      <c r="F97" s="209" t="s">
        <v>222</v>
      </c>
      <c r="G97" s="207"/>
      <c r="H97" s="210">
        <v>31.262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216</v>
      </c>
      <c r="AU97" s="216" t="s">
        <v>86</v>
      </c>
      <c r="AV97" s="14" t="s">
        <v>86</v>
      </c>
      <c r="AW97" s="14" t="s">
        <v>37</v>
      </c>
      <c r="AX97" s="14" t="s">
        <v>76</v>
      </c>
      <c r="AY97" s="216" t="s">
        <v>202</v>
      </c>
    </row>
    <row r="98" spans="2:51" s="15" customFormat="1" ht="11.25">
      <c r="B98" s="217"/>
      <c r="C98" s="218"/>
      <c r="D98" s="190" t="s">
        <v>216</v>
      </c>
      <c r="E98" s="219" t="s">
        <v>19</v>
      </c>
      <c r="F98" s="220" t="s">
        <v>219</v>
      </c>
      <c r="G98" s="218"/>
      <c r="H98" s="221">
        <v>31.262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216</v>
      </c>
      <c r="AU98" s="227" t="s">
        <v>86</v>
      </c>
      <c r="AV98" s="15" t="s">
        <v>220</v>
      </c>
      <c r="AW98" s="15" t="s">
        <v>37</v>
      </c>
      <c r="AX98" s="15" t="s">
        <v>76</v>
      </c>
      <c r="AY98" s="227" t="s">
        <v>202</v>
      </c>
    </row>
    <row r="99" spans="2:51" s="13" customFormat="1" ht="11.25">
      <c r="B99" s="196"/>
      <c r="C99" s="197"/>
      <c r="D99" s="190" t="s">
        <v>216</v>
      </c>
      <c r="E99" s="198" t="s">
        <v>19</v>
      </c>
      <c r="F99" s="199" t="s">
        <v>223</v>
      </c>
      <c r="G99" s="197"/>
      <c r="H99" s="198" t="s">
        <v>19</v>
      </c>
      <c r="I99" s="200"/>
      <c r="J99" s="197"/>
      <c r="K99" s="197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216</v>
      </c>
      <c r="AU99" s="205" t="s">
        <v>86</v>
      </c>
      <c r="AV99" s="13" t="s">
        <v>84</v>
      </c>
      <c r="AW99" s="13" t="s">
        <v>37</v>
      </c>
      <c r="AX99" s="13" t="s">
        <v>76</v>
      </c>
      <c r="AY99" s="205" t="s">
        <v>202</v>
      </c>
    </row>
    <row r="100" spans="2:51" s="14" customFormat="1" ht="11.25">
      <c r="B100" s="206"/>
      <c r="C100" s="207"/>
      <c r="D100" s="190" t="s">
        <v>216</v>
      </c>
      <c r="E100" s="208" t="s">
        <v>19</v>
      </c>
      <c r="F100" s="209" t="s">
        <v>224</v>
      </c>
      <c r="G100" s="207"/>
      <c r="H100" s="210">
        <v>22.451000000000001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216</v>
      </c>
      <c r="AU100" s="216" t="s">
        <v>86</v>
      </c>
      <c r="AV100" s="14" t="s">
        <v>86</v>
      </c>
      <c r="AW100" s="14" t="s">
        <v>37</v>
      </c>
      <c r="AX100" s="14" t="s">
        <v>76</v>
      </c>
      <c r="AY100" s="216" t="s">
        <v>202</v>
      </c>
    </row>
    <row r="101" spans="2:51" s="15" customFormat="1" ht="11.25">
      <c r="B101" s="217"/>
      <c r="C101" s="218"/>
      <c r="D101" s="190" t="s">
        <v>216</v>
      </c>
      <c r="E101" s="219" t="s">
        <v>19</v>
      </c>
      <c r="F101" s="220" t="s">
        <v>219</v>
      </c>
      <c r="G101" s="218"/>
      <c r="H101" s="221">
        <v>22.451000000000001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216</v>
      </c>
      <c r="AU101" s="227" t="s">
        <v>86</v>
      </c>
      <c r="AV101" s="15" t="s">
        <v>220</v>
      </c>
      <c r="AW101" s="15" t="s">
        <v>37</v>
      </c>
      <c r="AX101" s="15" t="s">
        <v>76</v>
      </c>
      <c r="AY101" s="227" t="s">
        <v>202</v>
      </c>
    </row>
    <row r="102" spans="2:51" s="13" customFormat="1" ht="11.25">
      <c r="B102" s="196"/>
      <c r="C102" s="197"/>
      <c r="D102" s="190" t="s">
        <v>216</v>
      </c>
      <c r="E102" s="198" t="s">
        <v>19</v>
      </c>
      <c r="F102" s="199" t="s">
        <v>225</v>
      </c>
      <c r="G102" s="197"/>
      <c r="H102" s="198" t="s">
        <v>19</v>
      </c>
      <c r="I102" s="200"/>
      <c r="J102" s="197"/>
      <c r="K102" s="197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216</v>
      </c>
      <c r="AU102" s="205" t="s">
        <v>86</v>
      </c>
      <c r="AV102" s="13" t="s">
        <v>84</v>
      </c>
      <c r="AW102" s="13" t="s">
        <v>37</v>
      </c>
      <c r="AX102" s="13" t="s">
        <v>76</v>
      </c>
      <c r="AY102" s="205" t="s">
        <v>202</v>
      </c>
    </row>
    <row r="103" spans="2:51" s="14" customFormat="1" ht="11.25">
      <c r="B103" s="206"/>
      <c r="C103" s="207"/>
      <c r="D103" s="190" t="s">
        <v>216</v>
      </c>
      <c r="E103" s="208" t="s">
        <v>19</v>
      </c>
      <c r="F103" s="209" t="s">
        <v>226</v>
      </c>
      <c r="G103" s="207"/>
      <c r="H103" s="210">
        <v>9.68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216</v>
      </c>
      <c r="AU103" s="216" t="s">
        <v>86</v>
      </c>
      <c r="AV103" s="14" t="s">
        <v>86</v>
      </c>
      <c r="AW103" s="14" t="s">
        <v>37</v>
      </c>
      <c r="AX103" s="14" t="s">
        <v>76</v>
      </c>
      <c r="AY103" s="216" t="s">
        <v>202</v>
      </c>
    </row>
    <row r="104" spans="2:51" s="15" customFormat="1" ht="11.25">
      <c r="B104" s="217"/>
      <c r="C104" s="218"/>
      <c r="D104" s="190" t="s">
        <v>216</v>
      </c>
      <c r="E104" s="219" t="s">
        <v>19</v>
      </c>
      <c r="F104" s="220" t="s">
        <v>219</v>
      </c>
      <c r="G104" s="218"/>
      <c r="H104" s="221">
        <v>9.68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216</v>
      </c>
      <c r="AU104" s="227" t="s">
        <v>86</v>
      </c>
      <c r="AV104" s="15" t="s">
        <v>220</v>
      </c>
      <c r="AW104" s="15" t="s">
        <v>37</v>
      </c>
      <c r="AX104" s="15" t="s">
        <v>76</v>
      </c>
      <c r="AY104" s="227" t="s">
        <v>202</v>
      </c>
    </row>
    <row r="105" spans="2:51" s="13" customFormat="1" ht="11.25">
      <c r="B105" s="196"/>
      <c r="C105" s="197"/>
      <c r="D105" s="190" t="s">
        <v>216</v>
      </c>
      <c r="E105" s="198" t="s">
        <v>19</v>
      </c>
      <c r="F105" s="199" t="s">
        <v>227</v>
      </c>
      <c r="G105" s="197"/>
      <c r="H105" s="198" t="s">
        <v>19</v>
      </c>
      <c r="I105" s="200"/>
      <c r="J105" s="197"/>
      <c r="K105" s="197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216</v>
      </c>
      <c r="AU105" s="205" t="s">
        <v>86</v>
      </c>
      <c r="AV105" s="13" t="s">
        <v>84</v>
      </c>
      <c r="AW105" s="13" t="s">
        <v>37</v>
      </c>
      <c r="AX105" s="13" t="s">
        <v>76</v>
      </c>
      <c r="AY105" s="205" t="s">
        <v>202</v>
      </c>
    </row>
    <row r="106" spans="2:51" s="14" customFormat="1" ht="11.25">
      <c r="B106" s="206"/>
      <c r="C106" s="207"/>
      <c r="D106" s="190" t="s">
        <v>216</v>
      </c>
      <c r="E106" s="208" t="s">
        <v>19</v>
      </c>
      <c r="F106" s="209" t="s">
        <v>228</v>
      </c>
      <c r="G106" s="207"/>
      <c r="H106" s="210">
        <v>3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216</v>
      </c>
      <c r="AU106" s="216" t="s">
        <v>86</v>
      </c>
      <c r="AV106" s="14" t="s">
        <v>86</v>
      </c>
      <c r="AW106" s="14" t="s">
        <v>37</v>
      </c>
      <c r="AX106" s="14" t="s">
        <v>76</v>
      </c>
      <c r="AY106" s="216" t="s">
        <v>202</v>
      </c>
    </row>
    <row r="107" spans="2:51" s="15" customFormat="1" ht="11.25">
      <c r="B107" s="217"/>
      <c r="C107" s="218"/>
      <c r="D107" s="190" t="s">
        <v>216</v>
      </c>
      <c r="E107" s="219" t="s">
        <v>19</v>
      </c>
      <c r="F107" s="220" t="s">
        <v>219</v>
      </c>
      <c r="G107" s="218"/>
      <c r="H107" s="221">
        <v>3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216</v>
      </c>
      <c r="AU107" s="227" t="s">
        <v>86</v>
      </c>
      <c r="AV107" s="15" t="s">
        <v>220</v>
      </c>
      <c r="AW107" s="15" t="s">
        <v>37</v>
      </c>
      <c r="AX107" s="15" t="s">
        <v>76</v>
      </c>
      <c r="AY107" s="227" t="s">
        <v>202</v>
      </c>
    </row>
    <row r="108" spans="2:51" s="13" customFormat="1" ht="11.25">
      <c r="B108" s="196"/>
      <c r="C108" s="197"/>
      <c r="D108" s="190" t="s">
        <v>216</v>
      </c>
      <c r="E108" s="198" t="s">
        <v>19</v>
      </c>
      <c r="F108" s="199" t="s">
        <v>229</v>
      </c>
      <c r="G108" s="197"/>
      <c r="H108" s="198" t="s">
        <v>19</v>
      </c>
      <c r="I108" s="200"/>
      <c r="J108" s="197"/>
      <c r="K108" s="197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216</v>
      </c>
      <c r="AU108" s="205" t="s">
        <v>86</v>
      </c>
      <c r="AV108" s="13" t="s">
        <v>84</v>
      </c>
      <c r="AW108" s="13" t="s">
        <v>37</v>
      </c>
      <c r="AX108" s="13" t="s">
        <v>76</v>
      </c>
      <c r="AY108" s="205" t="s">
        <v>202</v>
      </c>
    </row>
    <row r="109" spans="2:51" s="14" customFormat="1" ht="11.25">
      <c r="B109" s="206"/>
      <c r="C109" s="207"/>
      <c r="D109" s="190" t="s">
        <v>216</v>
      </c>
      <c r="E109" s="208" t="s">
        <v>19</v>
      </c>
      <c r="F109" s="209" t="s">
        <v>230</v>
      </c>
      <c r="G109" s="207"/>
      <c r="H109" s="210">
        <v>4.09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216</v>
      </c>
      <c r="AU109" s="216" t="s">
        <v>86</v>
      </c>
      <c r="AV109" s="14" t="s">
        <v>86</v>
      </c>
      <c r="AW109" s="14" t="s">
        <v>37</v>
      </c>
      <c r="AX109" s="14" t="s">
        <v>76</v>
      </c>
      <c r="AY109" s="216" t="s">
        <v>202</v>
      </c>
    </row>
    <row r="110" spans="2:51" s="15" customFormat="1" ht="11.25">
      <c r="B110" s="217"/>
      <c r="C110" s="218"/>
      <c r="D110" s="190" t="s">
        <v>216</v>
      </c>
      <c r="E110" s="219" t="s">
        <v>19</v>
      </c>
      <c r="F110" s="220" t="s">
        <v>219</v>
      </c>
      <c r="G110" s="218"/>
      <c r="H110" s="221">
        <v>4.09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216</v>
      </c>
      <c r="AU110" s="227" t="s">
        <v>86</v>
      </c>
      <c r="AV110" s="15" t="s">
        <v>220</v>
      </c>
      <c r="AW110" s="15" t="s">
        <v>37</v>
      </c>
      <c r="AX110" s="15" t="s">
        <v>76</v>
      </c>
      <c r="AY110" s="227" t="s">
        <v>202</v>
      </c>
    </row>
    <row r="111" spans="2:51" s="13" customFormat="1" ht="11.25">
      <c r="B111" s="196"/>
      <c r="C111" s="197"/>
      <c r="D111" s="190" t="s">
        <v>216</v>
      </c>
      <c r="E111" s="198" t="s">
        <v>19</v>
      </c>
      <c r="F111" s="199" t="s">
        <v>231</v>
      </c>
      <c r="G111" s="197"/>
      <c r="H111" s="198" t="s">
        <v>19</v>
      </c>
      <c r="I111" s="200"/>
      <c r="J111" s="197"/>
      <c r="K111" s="197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216</v>
      </c>
      <c r="AU111" s="205" t="s">
        <v>86</v>
      </c>
      <c r="AV111" s="13" t="s">
        <v>84</v>
      </c>
      <c r="AW111" s="13" t="s">
        <v>37</v>
      </c>
      <c r="AX111" s="13" t="s">
        <v>76</v>
      </c>
      <c r="AY111" s="205" t="s">
        <v>202</v>
      </c>
    </row>
    <row r="112" spans="2:51" s="14" customFormat="1" ht="11.25">
      <c r="B112" s="206"/>
      <c r="C112" s="207"/>
      <c r="D112" s="190" t="s">
        <v>216</v>
      </c>
      <c r="E112" s="208" t="s">
        <v>19</v>
      </c>
      <c r="F112" s="209" t="s">
        <v>232</v>
      </c>
      <c r="G112" s="207"/>
      <c r="H112" s="210">
        <v>14.79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216</v>
      </c>
      <c r="AU112" s="216" t="s">
        <v>86</v>
      </c>
      <c r="AV112" s="14" t="s">
        <v>86</v>
      </c>
      <c r="AW112" s="14" t="s">
        <v>37</v>
      </c>
      <c r="AX112" s="14" t="s">
        <v>76</v>
      </c>
      <c r="AY112" s="216" t="s">
        <v>202</v>
      </c>
    </row>
    <row r="113" spans="1:65" s="14" customFormat="1" ht="11.25">
      <c r="B113" s="206"/>
      <c r="C113" s="207"/>
      <c r="D113" s="190" t="s">
        <v>216</v>
      </c>
      <c r="E113" s="208" t="s">
        <v>19</v>
      </c>
      <c r="F113" s="209" t="s">
        <v>233</v>
      </c>
      <c r="G113" s="207"/>
      <c r="H113" s="210">
        <v>5.26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216</v>
      </c>
      <c r="AU113" s="216" t="s">
        <v>86</v>
      </c>
      <c r="AV113" s="14" t="s">
        <v>86</v>
      </c>
      <c r="AW113" s="14" t="s">
        <v>37</v>
      </c>
      <c r="AX113" s="14" t="s">
        <v>76</v>
      </c>
      <c r="AY113" s="216" t="s">
        <v>202</v>
      </c>
    </row>
    <row r="114" spans="1:65" s="14" customFormat="1" ht="11.25">
      <c r="B114" s="206"/>
      <c r="C114" s="207"/>
      <c r="D114" s="190" t="s">
        <v>216</v>
      </c>
      <c r="E114" s="208" t="s">
        <v>19</v>
      </c>
      <c r="F114" s="209" t="s">
        <v>234</v>
      </c>
      <c r="G114" s="207"/>
      <c r="H114" s="210">
        <v>2.42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216</v>
      </c>
      <c r="AU114" s="216" t="s">
        <v>86</v>
      </c>
      <c r="AV114" s="14" t="s">
        <v>86</v>
      </c>
      <c r="AW114" s="14" t="s">
        <v>37</v>
      </c>
      <c r="AX114" s="14" t="s">
        <v>76</v>
      </c>
      <c r="AY114" s="216" t="s">
        <v>202</v>
      </c>
    </row>
    <row r="115" spans="1:65" s="15" customFormat="1" ht="11.25">
      <c r="B115" s="217"/>
      <c r="C115" s="218"/>
      <c r="D115" s="190" t="s">
        <v>216</v>
      </c>
      <c r="E115" s="219" t="s">
        <v>19</v>
      </c>
      <c r="F115" s="220" t="s">
        <v>219</v>
      </c>
      <c r="G115" s="218"/>
      <c r="H115" s="221">
        <v>22.47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216</v>
      </c>
      <c r="AU115" s="227" t="s">
        <v>86</v>
      </c>
      <c r="AV115" s="15" t="s">
        <v>220</v>
      </c>
      <c r="AW115" s="15" t="s">
        <v>37</v>
      </c>
      <c r="AX115" s="15" t="s">
        <v>76</v>
      </c>
      <c r="AY115" s="227" t="s">
        <v>202</v>
      </c>
    </row>
    <row r="116" spans="1:65" s="16" customFormat="1" ht="11.25">
      <c r="B116" s="228"/>
      <c r="C116" s="229"/>
      <c r="D116" s="190" t="s">
        <v>216</v>
      </c>
      <c r="E116" s="230" t="s">
        <v>156</v>
      </c>
      <c r="F116" s="231" t="s">
        <v>235</v>
      </c>
      <c r="G116" s="229"/>
      <c r="H116" s="232">
        <v>147.565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216</v>
      </c>
      <c r="AU116" s="238" t="s">
        <v>86</v>
      </c>
      <c r="AV116" s="16" t="s">
        <v>208</v>
      </c>
      <c r="AW116" s="16" t="s">
        <v>37</v>
      </c>
      <c r="AX116" s="16" t="s">
        <v>84</v>
      </c>
      <c r="AY116" s="238" t="s">
        <v>202</v>
      </c>
    </row>
    <row r="117" spans="1:65" s="2" customFormat="1" ht="14.45" customHeight="1">
      <c r="A117" s="36"/>
      <c r="B117" s="37"/>
      <c r="C117" s="177" t="s">
        <v>86</v>
      </c>
      <c r="D117" s="177" t="s">
        <v>204</v>
      </c>
      <c r="E117" s="178" t="s">
        <v>236</v>
      </c>
      <c r="F117" s="179" t="s">
        <v>237</v>
      </c>
      <c r="G117" s="180" t="s">
        <v>115</v>
      </c>
      <c r="H117" s="181">
        <v>880.60500000000002</v>
      </c>
      <c r="I117" s="182"/>
      <c r="J117" s="183">
        <f>ROUND(I117*H117,2)</f>
        <v>0</v>
      </c>
      <c r="K117" s="179" t="s">
        <v>207</v>
      </c>
      <c r="L117" s="41"/>
      <c r="M117" s="184" t="s">
        <v>19</v>
      </c>
      <c r="N117" s="185" t="s">
        <v>47</v>
      </c>
      <c r="O117" s="66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8" t="s">
        <v>208</v>
      </c>
      <c r="AT117" s="188" t="s">
        <v>204</v>
      </c>
      <c r="AU117" s="188" t="s">
        <v>86</v>
      </c>
      <c r="AY117" s="19" t="s">
        <v>202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9" t="s">
        <v>84</v>
      </c>
      <c r="BK117" s="189">
        <f>ROUND(I117*H117,2)</f>
        <v>0</v>
      </c>
      <c r="BL117" s="19" t="s">
        <v>208</v>
      </c>
      <c r="BM117" s="188" t="s">
        <v>238</v>
      </c>
    </row>
    <row r="118" spans="1:65" s="2" customFormat="1" ht="19.5">
      <c r="A118" s="36"/>
      <c r="B118" s="37"/>
      <c r="C118" s="38"/>
      <c r="D118" s="190" t="s">
        <v>210</v>
      </c>
      <c r="E118" s="38"/>
      <c r="F118" s="191" t="s">
        <v>239</v>
      </c>
      <c r="G118" s="38"/>
      <c r="H118" s="38"/>
      <c r="I118" s="192"/>
      <c r="J118" s="38"/>
      <c r="K118" s="38"/>
      <c r="L118" s="41"/>
      <c r="M118" s="193"/>
      <c r="N118" s="194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210</v>
      </c>
      <c r="AU118" s="19" t="s">
        <v>86</v>
      </c>
    </row>
    <row r="119" spans="1:65" s="2" customFormat="1" ht="39">
      <c r="A119" s="36"/>
      <c r="B119" s="37"/>
      <c r="C119" s="38"/>
      <c r="D119" s="190" t="s">
        <v>212</v>
      </c>
      <c r="E119" s="38"/>
      <c r="F119" s="195" t="s">
        <v>240</v>
      </c>
      <c r="G119" s="38"/>
      <c r="H119" s="38"/>
      <c r="I119" s="192"/>
      <c r="J119" s="38"/>
      <c r="K119" s="38"/>
      <c r="L119" s="41"/>
      <c r="M119" s="193"/>
      <c r="N119" s="194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212</v>
      </c>
      <c r="AU119" s="19" t="s">
        <v>86</v>
      </c>
    </row>
    <row r="120" spans="1:65" s="13" customFormat="1" ht="11.25">
      <c r="B120" s="196"/>
      <c r="C120" s="197"/>
      <c r="D120" s="190" t="s">
        <v>216</v>
      </c>
      <c r="E120" s="198" t="s">
        <v>19</v>
      </c>
      <c r="F120" s="199" t="s">
        <v>241</v>
      </c>
      <c r="G120" s="197"/>
      <c r="H120" s="198" t="s">
        <v>19</v>
      </c>
      <c r="I120" s="200"/>
      <c r="J120" s="197"/>
      <c r="K120" s="197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216</v>
      </c>
      <c r="AU120" s="205" t="s">
        <v>86</v>
      </c>
      <c r="AV120" s="13" t="s">
        <v>84</v>
      </c>
      <c r="AW120" s="13" t="s">
        <v>37</v>
      </c>
      <c r="AX120" s="13" t="s">
        <v>76</v>
      </c>
      <c r="AY120" s="205" t="s">
        <v>202</v>
      </c>
    </row>
    <row r="121" spans="1:65" s="14" customFormat="1" ht="11.25">
      <c r="B121" s="206"/>
      <c r="C121" s="207"/>
      <c r="D121" s="190" t="s">
        <v>216</v>
      </c>
      <c r="E121" s="208" t="s">
        <v>19</v>
      </c>
      <c r="F121" s="209" t="s">
        <v>242</v>
      </c>
      <c r="G121" s="207"/>
      <c r="H121" s="210">
        <v>12.391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216</v>
      </c>
      <c r="AU121" s="216" t="s">
        <v>86</v>
      </c>
      <c r="AV121" s="14" t="s">
        <v>86</v>
      </c>
      <c r="AW121" s="14" t="s">
        <v>37</v>
      </c>
      <c r="AX121" s="14" t="s">
        <v>76</v>
      </c>
      <c r="AY121" s="216" t="s">
        <v>202</v>
      </c>
    </row>
    <row r="122" spans="1:65" s="14" customFormat="1" ht="11.25">
      <c r="B122" s="206"/>
      <c r="C122" s="207"/>
      <c r="D122" s="190" t="s">
        <v>216</v>
      </c>
      <c r="E122" s="208" t="s">
        <v>19</v>
      </c>
      <c r="F122" s="209" t="s">
        <v>243</v>
      </c>
      <c r="G122" s="207"/>
      <c r="H122" s="210">
        <v>18.373000000000001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216</v>
      </c>
      <c r="AU122" s="216" t="s">
        <v>86</v>
      </c>
      <c r="AV122" s="14" t="s">
        <v>86</v>
      </c>
      <c r="AW122" s="14" t="s">
        <v>37</v>
      </c>
      <c r="AX122" s="14" t="s">
        <v>76</v>
      </c>
      <c r="AY122" s="216" t="s">
        <v>202</v>
      </c>
    </row>
    <row r="123" spans="1:65" s="14" customFormat="1" ht="11.25">
      <c r="B123" s="206"/>
      <c r="C123" s="207"/>
      <c r="D123" s="190" t="s">
        <v>216</v>
      </c>
      <c r="E123" s="208" t="s">
        <v>19</v>
      </c>
      <c r="F123" s="209" t="s">
        <v>244</v>
      </c>
      <c r="G123" s="207"/>
      <c r="H123" s="210">
        <v>2.0640000000000001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216</v>
      </c>
      <c r="AU123" s="216" t="s">
        <v>86</v>
      </c>
      <c r="AV123" s="14" t="s">
        <v>86</v>
      </c>
      <c r="AW123" s="14" t="s">
        <v>37</v>
      </c>
      <c r="AX123" s="14" t="s">
        <v>76</v>
      </c>
      <c r="AY123" s="216" t="s">
        <v>202</v>
      </c>
    </row>
    <row r="124" spans="1:65" s="14" customFormat="1" ht="11.25">
      <c r="B124" s="206"/>
      <c r="C124" s="207"/>
      <c r="D124" s="190" t="s">
        <v>216</v>
      </c>
      <c r="E124" s="208" t="s">
        <v>19</v>
      </c>
      <c r="F124" s="209" t="s">
        <v>245</v>
      </c>
      <c r="G124" s="207"/>
      <c r="H124" s="210">
        <v>3.4780000000000002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216</v>
      </c>
      <c r="AU124" s="216" t="s">
        <v>86</v>
      </c>
      <c r="AV124" s="14" t="s">
        <v>86</v>
      </c>
      <c r="AW124" s="14" t="s">
        <v>37</v>
      </c>
      <c r="AX124" s="14" t="s">
        <v>76</v>
      </c>
      <c r="AY124" s="216" t="s">
        <v>202</v>
      </c>
    </row>
    <row r="125" spans="1:65" s="14" customFormat="1" ht="11.25">
      <c r="B125" s="206"/>
      <c r="C125" s="207"/>
      <c r="D125" s="190" t="s">
        <v>216</v>
      </c>
      <c r="E125" s="208" t="s">
        <v>19</v>
      </c>
      <c r="F125" s="209" t="s">
        <v>246</v>
      </c>
      <c r="G125" s="207"/>
      <c r="H125" s="210">
        <v>3.927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216</v>
      </c>
      <c r="AU125" s="216" t="s">
        <v>86</v>
      </c>
      <c r="AV125" s="14" t="s">
        <v>86</v>
      </c>
      <c r="AW125" s="14" t="s">
        <v>37</v>
      </c>
      <c r="AX125" s="14" t="s">
        <v>76</v>
      </c>
      <c r="AY125" s="216" t="s">
        <v>202</v>
      </c>
    </row>
    <row r="126" spans="1:65" s="14" customFormat="1" ht="11.25">
      <c r="B126" s="206"/>
      <c r="C126" s="207"/>
      <c r="D126" s="190" t="s">
        <v>216</v>
      </c>
      <c r="E126" s="208" t="s">
        <v>19</v>
      </c>
      <c r="F126" s="209" t="s">
        <v>247</v>
      </c>
      <c r="G126" s="207"/>
      <c r="H126" s="210">
        <v>6.1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216</v>
      </c>
      <c r="AU126" s="216" t="s">
        <v>86</v>
      </c>
      <c r="AV126" s="14" t="s">
        <v>86</v>
      </c>
      <c r="AW126" s="14" t="s">
        <v>37</v>
      </c>
      <c r="AX126" s="14" t="s">
        <v>76</v>
      </c>
      <c r="AY126" s="216" t="s">
        <v>202</v>
      </c>
    </row>
    <row r="127" spans="1:65" s="15" customFormat="1" ht="11.25">
      <c r="B127" s="217"/>
      <c r="C127" s="218"/>
      <c r="D127" s="190" t="s">
        <v>216</v>
      </c>
      <c r="E127" s="219" t="s">
        <v>19</v>
      </c>
      <c r="F127" s="220" t="s">
        <v>219</v>
      </c>
      <c r="G127" s="218"/>
      <c r="H127" s="221">
        <v>46.332999999999998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216</v>
      </c>
      <c r="AU127" s="227" t="s">
        <v>86</v>
      </c>
      <c r="AV127" s="15" t="s">
        <v>220</v>
      </c>
      <c r="AW127" s="15" t="s">
        <v>37</v>
      </c>
      <c r="AX127" s="15" t="s">
        <v>76</v>
      </c>
      <c r="AY127" s="227" t="s">
        <v>202</v>
      </c>
    </row>
    <row r="128" spans="1:65" s="13" customFormat="1" ht="11.25">
      <c r="B128" s="196"/>
      <c r="C128" s="197"/>
      <c r="D128" s="190" t="s">
        <v>216</v>
      </c>
      <c r="E128" s="198" t="s">
        <v>19</v>
      </c>
      <c r="F128" s="199" t="s">
        <v>217</v>
      </c>
      <c r="G128" s="197"/>
      <c r="H128" s="198" t="s">
        <v>19</v>
      </c>
      <c r="I128" s="200"/>
      <c r="J128" s="197"/>
      <c r="K128" s="197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216</v>
      </c>
      <c r="AU128" s="205" t="s">
        <v>86</v>
      </c>
      <c r="AV128" s="13" t="s">
        <v>84</v>
      </c>
      <c r="AW128" s="13" t="s">
        <v>37</v>
      </c>
      <c r="AX128" s="13" t="s">
        <v>76</v>
      </c>
      <c r="AY128" s="205" t="s">
        <v>202</v>
      </c>
    </row>
    <row r="129" spans="2:51" s="14" customFormat="1" ht="11.25">
      <c r="B129" s="206"/>
      <c r="C129" s="207"/>
      <c r="D129" s="190" t="s">
        <v>216</v>
      </c>
      <c r="E129" s="208" t="s">
        <v>19</v>
      </c>
      <c r="F129" s="209" t="s">
        <v>248</v>
      </c>
      <c r="G129" s="207"/>
      <c r="H129" s="210">
        <v>49.423999999999999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216</v>
      </c>
      <c r="AU129" s="216" t="s">
        <v>86</v>
      </c>
      <c r="AV129" s="14" t="s">
        <v>86</v>
      </c>
      <c r="AW129" s="14" t="s">
        <v>37</v>
      </c>
      <c r="AX129" s="14" t="s">
        <v>76</v>
      </c>
      <c r="AY129" s="216" t="s">
        <v>202</v>
      </c>
    </row>
    <row r="130" spans="2:51" s="14" customFormat="1" ht="11.25">
      <c r="B130" s="206"/>
      <c r="C130" s="207"/>
      <c r="D130" s="190" t="s">
        <v>216</v>
      </c>
      <c r="E130" s="208" t="s">
        <v>19</v>
      </c>
      <c r="F130" s="209" t="s">
        <v>249</v>
      </c>
      <c r="G130" s="207"/>
      <c r="H130" s="210">
        <v>1.9419999999999999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216</v>
      </c>
      <c r="AU130" s="216" t="s">
        <v>86</v>
      </c>
      <c r="AV130" s="14" t="s">
        <v>86</v>
      </c>
      <c r="AW130" s="14" t="s">
        <v>37</v>
      </c>
      <c r="AX130" s="14" t="s">
        <v>76</v>
      </c>
      <c r="AY130" s="216" t="s">
        <v>202</v>
      </c>
    </row>
    <row r="131" spans="2:51" s="14" customFormat="1" ht="11.25">
      <c r="B131" s="206"/>
      <c r="C131" s="207"/>
      <c r="D131" s="190" t="s">
        <v>216</v>
      </c>
      <c r="E131" s="208" t="s">
        <v>19</v>
      </c>
      <c r="F131" s="209" t="s">
        <v>250</v>
      </c>
      <c r="G131" s="207"/>
      <c r="H131" s="210">
        <v>10.443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216</v>
      </c>
      <c r="AU131" s="216" t="s">
        <v>86</v>
      </c>
      <c r="AV131" s="14" t="s">
        <v>86</v>
      </c>
      <c r="AW131" s="14" t="s">
        <v>37</v>
      </c>
      <c r="AX131" s="14" t="s">
        <v>76</v>
      </c>
      <c r="AY131" s="216" t="s">
        <v>202</v>
      </c>
    </row>
    <row r="132" spans="2:51" s="14" customFormat="1" ht="11.25">
      <c r="B132" s="206"/>
      <c r="C132" s="207"/>
      <c r="D132" s="190" t="s">
        <v>216</v>
      </c>
      <c r="E132" s="208" t="s">
        <v>19</v>
      </c>
      <c r="F132" s="209" t="s">
        <v>251</v>
      </c>
      <c r="G132" s="207"/>
      <c r="H132" s="210">
        <v>31.474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216</v>
      </c>
      <c r="AU132" s="216" t="s">
        <v>86</v>
      </c>
      <c r="AV132" s="14" t="s">
        <v>86</v>
      </c>
      <c r="AW132" s="14" t="s">
        <v>37</v>
      </c>
      <c r="AX132" s="14" t="s">
        <v>76</v>
      </c>
      <c r="AY132" s="216" t="s">
        <v>202</v>
      </c>
    </row>
    <row r="133" spans="2:51" s="14" customFormat="1" ht="11.25">
      <c r="B133" s="206"/>
      <c r="C133" s="207"/>
      <c r="D133" s="190" t="s">
        <v>216</v>
      </c>
      <c r="E133" s="208" t="s">
        <v>19</v>
      </c>
      <c r="F133" s="209" t="s">
        <v>252</v>
      </c>
      <c r="G133" s="207"/>
      <c r="H133" s="210">
        <v>29.664000000000001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216</v>
      </c>
      <c r="AU133" s="216" t="s">
        <v>86</v>
      </c>
      <c r="AV133" s="14" t="s">
        <v>86</v>
      </c>
      <c r="AW133" s="14" t="s">
        <v>37</v>
      </c>
      <c r="AX133" s="14" t="s">
        <v>76</v>
      </c>
      <c r="AY133" s="216" t="s">
        <v>202</v>
      </c>
    </row>
    <row r="134" spans="2:51" s="14" customFormat="1" ht="11.25">
      <c r="B134" s="206"/>
      <c r="C134" s="207"/>
      <c r="D134" s="190" t="s">
        <v>216</v>
      </c>
      <c r="E134" s="208" t="s">
        <v>19</v>
      </c>
      <c r="F134" s="209" t="s">
        <v>253</v>
      </c>
      <c r="G134" s="207"/>
      <c r="H134" s="210">
        <v>23.390999999999998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216</v>
      </c>
      <c r="AU134" s="216" t="s">
        <v>86</v>
      </c>
      <c r="AV134" s="14" t="s">
        <v>86</v>
      </c>
      <c r="AW134" s="14" t="s">
        <v>37</v>
      </c>
      <c r="AX134" s="14" t="s">
        <v>76</v>
      </c>
      <c r="AY134" s="216" t="s">
        <v>202</v>
      </c>
    </row>
    <row r="135" spans="2:51" s="14" customFormat="1" ht="11.25">
      <c r="B135" s="206"/>
      <c r="C135" s="207"/>
      <c r="D135" s="190" t="s">
        <v>216</v>
      </c>
      <c r="E135" s="208" t="s">
        <v>19</v>
      </c>
      <c r="F135" s="209" t="s">
        <v>254</v>
      </c>
      <c r="G135" s="207"/>
      <c r="H135" s="210">
        <v>0.12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216</v>
      </c>
      <c r="AU135" s="216" t="s">
        <v>86</v>
      </c>
      <c r="AV135" s="14" t="s">
        <v>86</v>
      </c>
      <c r="AW135" s="14" t="s">
        <v>37</v>
      </c>
      <c r="AX135" s="14" t="s">
        <v>76</v>
      </c>
      <c r="AY135" s="216" t="s">
        <v>202</v>
      </c>
    </row>
    <row r="136" spans="2:51" s="14" customFormat="1" ht="11.25">
      <c r="B136" s="206"/>
      <c r="C136" s="207"/>
      <c r="D136" s="190" t="s">
        <v>216</v>
      </c>
      <c r="E136" s="208" t="s">
        <v>19</v>
      </c>
      <c r="F136" s="209" t="s">
        <v>255</v>
      </c>
      <c r="G136" s="207"/>
      <c r="H136" s="210">
        <v>7.56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216</v>
      </c>
      <c r="AU136" s="216" t="s">
        <v>86</v>
      </c>
      <c r="AV136" s="14" t="s">
        <v>86</v>
      </c>
      <c r="AW136" s="14" t="s">
        <v>37</v>
      </c>
      <c r="AX136" s="14" t="s">
        <v>76</v>
      </c>
      <c r="AY136" s="216" t="s">
        <v>202</v>
      </c>
    </row>
    <row r="137" spans="2:51" s="13" customFormat="1" ht="11.25">
      <c r="B137" s="196"/>
      <c r="C137" s="197"/>
      <c r="D137" s="190" t="s">
        <v>216</v>
      </c>
      <c r="E137" s="198" t="s">
        <v>19</v>
      </c>
      <c r="F137" s="199" t="s">
        <v>256</v>
      </c>
      <c r="G137" s="197"/>
      <c r="H137" s="198" t="s">
        <v>19</v>
      </c>
      <c r="I137" s="200"/>
      <c r="J137" s="197"/>
      <c r="K137" s="197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216</v>
      </c>
      <c r="AU137" s="205" t="s">
        <v>86</v>
      </c>
      <c r="AV137" s="13" t="s">
        <v>84</v>
      </c>
      <c r="AW137" s="13" t="s">
        <v>37</v>
      </c>
      <c r="AX137" s="13" t="s">
        <v>76</v>
      </c>
      <c r="AY137" s="205" t="s">
        <v>202</v>
      </c>
    </row>
    <row r="138" spans="2:51" s="14" customFormat="1" ht="11.25">
      <c r="B138" s="206"/>
      <c r="C138" s="207"/>
      <c r="D138" s="190" t="s">
        <v>216</v>
      </c>
      <c r="E138" s="208" t="s">
        <v>19</v>
      </c>
      <c r="F138" s="209" t="s">
        <v>257</v>
      </c>
      <c r="G138" s="207"/>
      <c r="H138" s="210">
        <v>16.731999999999999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216</v>
      </c>
      <c r="AU138" s="216" t="s">
        <v>86</v>
      </c>
      <c r="AV138" s="14" t="s">
        <v>86</v>
      </c>
      <c r="AW138" s="14" t="s">
        <v>37</v>
      </c>
      <c r="AX138" s="14" t="s">
        <v>76</v>
      </c>
      <c r="AY138" s="216" t="s">
        <v>202</v>
      </c>
    </row>
    <row r="139" spans="2:51" s="14" customFormat="1" ht="11.25">
      <c r="B139" s="206"/>
      <c r="C139" s="207"/>
      <c r="D139" s="190" t="s">
        <v>216</v>
      </c>
      <c r="E139" s="208" t="s">
        <v>19</v>
      </c>
      <c r="F139" s="209" t="s">
        <v>258</v>
      </c>
      <c r="G139" s="207"/>
      <c r="H139" s="210">
        <v>2.5299999999999998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216</v>
      </c>
      <c r="AU139" s="216" t="s">
        <v>86</v>
      </c>
      <c r="AV139" s="14" t="s">
        <v>86</v>
      </c>
      <c r="AW139" s="14" t="s">
        <v>37</v>
      </c>
      <c r="AX139" s="14" t="s">
        <v>76</v>
      </c>
      <c r="AY139" s="216" t="s">
        <v>202</v>
      </c>
    </row>
    <row r="140" spans="2:51" s="14" customFormat="1" ht="11.25">
      <c r="B140" s="206"/>
      <c r="C140" s="207"/>
      <c r="D140" s="190" t="s">
        <v>216</v>
      </c>
      <c r="E140" s="208" t="s">
        <v>19</v>
      </c>
      <c r="F140" s="209" t="s">
        <v>259</v>
      </c>
      <c r="G140" s="207"/>
      <c r="H140" s="210">
        <v>6.0949999999999998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216</v>
      </c>
      <c r="AU140" s="216" t="s">
        <v>86</v>
      </c>
      <c r="AV140" s="14" t="s">
        <v>86</v>
      </c>
      <c r="AW140" s="14" t="s">
        <v>37</v>
      </c>
      <c r="AX140" s="14" t="s">
        <v>76</v>
      </c>
      <c r="AY140" s="216" t="s">
        <v>202</v>
      </c>
    </row>
    <row r="141" spans="2:51" s="14" customFormat="1" ht="11.25">
      <c r="B141" s="206"/>
      <c r="C141" s="207"/>
      <c r="D141" s="190" t="s">
        <v>216</v>
      </c>
      <c r="E141" s="208" t="s">
        <v>19</v>
      </c>
      <c r="F141" s="209" t="s">
        <v>260</v>
      </c>
      <c r="G141" s="207"/>
      <c r="H141" s="210">
        <v>5.7850000000000001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216</v>
      </c>
      <c r="AU141" s="216" t="s">
        <v>86</v>
      </c>
      <c r="AV141" s="14" t="s">
        <v>86</v>
      </c>
      <c r="AW141" s="14" t="s">
        <v>37</v>
      </c>
      <c r="AX141" s="14" t="s">
        <v>76</v>
      </c>
      <c r="AY141" s="216" t="s">
        <v>202</v>
      </c>
    </row>
    <row r="142" spans="2:51" s="14" customFormat="1" ht="11.25">
      <c r="B142" s="206"/>
      <c r="C142" s="207"/>
      <c r="D142" s="190" t="s">
        <v>216</v>
      </c>
      <c r="E142" s="208" t="s">
        <v>19</v>
      </c>
      <c r="F142" s="209" t="s">
        <v>261</v>
      </c>
      <c r="G142" s="207"/>
      <c r="H142" s="210">
        <v>1.6020000000000001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216</v>
      </c>
      <c r="AU142" s="216" t="s">
        <v>86</v>
      </c>
      <c r="AV142" s="14" t="s">
        <v>86</v>
      </c>
      <c r="AW142" s="14" t="s">
        <v>37</v>
      </c>
      <c r="AX142" s="14" t="s">
        <v>76</v>
      </c>
      <c r="AY142" s="216" t="s">
        <v>202</v>
      </c>
    </row>
    <row r="143" spans="2:51" s="14" customFormat="1" ht="11.25">
      <c r="B143" s="206"/>
      <c r="C143" s="207"/>
      <c r="D143" s="190" t="s">
        <v>216</v>
      </c>
      <c r="E143" s="208" t="s">
        <v>19</v>
      </c>
      <c r="F143" s="209" t="s">
        <v>262</v>
      </c>
      <c r="G143" s="207"/>
      <c r="H143" s="210">
        <v>3.8479999999999999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216</v>
      </c>
      <c r="AU143" s="216" t="s">
        <v>86</v>
      </c>
      <c r="AV143" s="14" t="s">
        <v>86</v>
      </c>
      <c r="AW143" s="14" t="s">
        <v>37</v>
      </c>
      <c r="AX143" s="14" t="s">
        <v>76</v>
      </c>
      <c r="AY143" s="216" t="s">
        <v>202</v>
      </c>
    </row>
    <row r="144" spans="2:51" s="14" customFormat="1" ht="11.25">
      <c r="B144" s="206"/>
      <c r="C144" s="207"/>
      <c r="D144" s="190" t="s">
        <v>216</v>
      </c>
      <c r="E144" s="208" t="s">
        <v>19</v>
      </c>
      <c r="F144" s="209" t="s">
        <v>263</v>
      </c>
      <c r="G144" s="207"/>
      <c r="H144" s="210">
        <v>9.5909999999999993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216</v>
      </c>
      <c r="AU144" s="216" t="s">
        <v>86</v>
      </c>
      <c r="AV144" s="14" t="s">
        <v>86</v>
      </c>
      <c r="AW144" s="14" t="s">
        <v>37</v>
      </c>
      <c r="AX144" s="14" t="s">
        <v>76</v>
      </c>
      <c r="AY144" s="216" t="s">
        <v>202</v>
      </c>
    </row>
    <row r="145" spans="2:51" s="14" customFormat="1" ht="11.25">
      <c r="B145" s="206"/>
      <c r="C145" s="207"/>
      <c r="D145" s="190" t="s">
        <v>216</v>
      </c>
      <c r="E145" s="208" t="s">
        <v>19</v>
      </c>
      <c r="F145" s="209" t="s">
        <v>264</v>
      </c>
      <c r="G145" s="207"/>
      <c r="H145" s="210">
        <v>4.968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216</v>
      </c>
      <c r="AU145" s="216" t="s">
        <v>86</v>
      </c>
      <c r="AV145" s="14" t="s">
        <v>86</v>
      </c>
      <c r="AW145" s="14" t="s">
        <v>37</v>
      </c>
      <c r="AX145" s="14" t="s">
        <v>76</v>
      </c>
      <c r="AY145" s="216" t="s">
        <v>202</v>
      </c>
    </row>
    <row r="146" spans="2:51" s="14" customFormat="1" ht="11.25">
      <c r="B146" s="206"/>
      <c r="C146" s="207"/>
      <c r="D146" s="190" t="s">
        <v>216</v>
      </c>
      <c r="E146" s="208" t="s">
        <v>19</v>
      </c>
      <c r="F146" s="209" t="s">
        <v>265</v>
      </c>
      <c r="G146" s="207"/>
      <c r="H146" s="210">
        <v>3.52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216</v>
      </c>
      <c r="AU146" s="216" t="s">
        <v>86</v>
      </c>
      <c r="AV146" s="14" t="s">
        <v>86</v>
      </c>
      <c r="AW146" s="14" t="s">
        <v>37</v>
      </c>
      <c r="AX146" s="14" t="s">
        <v>76</v>
      </c>
      <c r="AY146" s="216" t="s">
        <v>202</v>
      </c>
    </row>
    <row r="147" spans="2:51" s="14" customFormat="1" ht="11.25">
      <c r="B147" s="206"/>
      <c r="C147" s="207"/>
      <c r="D147" s="190" t="s">
        <v>216</v>
      </c>
      <c r="E147" s="208" t="s">
        <v>19</v>
      </c>
      <c r="F147" s="209" t="s">
        <v>266</v>
      </c>
      <c r="G147" s="207"/>
      <c r="H147" s="210">
        <v>6.3840000000000003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216</v>
      </c>
      <c r="AU147" s="216" t="s">
        <v>86</v>
      </c>
      <c r="AV147" s="14" t="s">
        <v>86</v>
      </c>
      <c r="AW147" s="14" t="s">
        <v>37</v>
      </c>
      <c r="AX147" s="14" t="s">
        <v>76</v>
      </c>
      <c r="AY147" s="216" t="s">
        <v>202</v>
      </c>
    </row>
    <row r="148" spans="2:51" s="14" customFormat="1" ht="11.25">
      <c r="B148" s="206"/>
      <c r="C148" s="207"/>
      <c r="D148" s="190" t="s">
        <v>216</v>
      </c>
      <c r="E148" s="208" t="s">
        <v>19</v>
      </c>
      <c r="F148" s="209" t="s">
        <v>267</v>
      </c>
      <c r="G148" s="207"/>
      <c r="H148" s="210">
        <v>3.56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216</v>
      </c>
      <c r="AU148" s="216" t="s">
        <v>86</v>
      </c>
      <c r="AV148" s="14" t="s">
        <v>86</v>
      </c>
      <c r="AW148" s="14" t="s">
        <v>37</v>
      </c>
      <c r="AX148" s="14" t="s">
        <v>76</v>
      </c>
      <c r="AY148" s="216" t="s">
        <v>202</v>
      </c>
    </row>
    <row r="149" spans="2:51" s="15" customFormat="1" ht="11.25">
      <c r="B149" s="217"/>
      <c r="C149" s="218"/>
      <c r="D149" s="190" t="s">
        <v>216</v>
      </c>
      <c r="E149" s="219" t="s">
        <v>19</v>
      </c>
      <c r="F149" s="220" t="s">
        <v>219</v>
      </c>
      <c r="G149" s="218"/>
      <c r="H149" s="221">
        <v>218.63300000000001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216</v>
      </c>
      <c r="AU149" s="227" t="s">
        <v>86</v>
      </c>
      <c r="AV149" s="15" t="s">
        <v>220</v>
      </c>
      <c r="AW149" s="15" t="s">
        <v>37</v>
      </c>
      <c r="AX149" s="15" t="s">
        <v>76</v>
      </c>
      <c r="AY149" s="227" t="s">
        <v>202</v>
      </c>
    </row>
    <row r="150" spans="2:51" s="13" customFormat="1" ht="11.25">
      <c r="B150" s="196"/>
      <c r="C150" s="197"/>
      <c r="D150" s="190" t="s">
        <v>216</v>
      </c>
      <c r="E150" s="198" t="s">
        <v>19</v>
      </c>
      <c r="F150" s="199" t="s">
        <v>221</v>
      </c>
      <c r="G150" s="197"/>
      <c r="H150" s="198" t="s">
        <v>19</v>
      </c>
      <c r="I150" s="200"/>
      <c r="J150" s="197"/>
      <c r="K150" s="197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216</v>
      </c>
      <c r="AU150" s="205" t="s">
        <v>86</v>
      </c>
      <c r="AV150" s="13" t="s">
        <v>84</v>
      </c>
      <c r="AW150" s="13" t="s">
        <v>37</v>
      </c>
      <c r="AX150" s="13" t="s">
        <v>76</v>
      </c>
      <c r="AY150" s="205" t="s">
        <v>202</v>
      </c>
    </row>
    <row r="151" spans="2:51" s="14" customFormat="1" ht="11.25">
      <c r="B151" s="206"/>
      <c r="C151" s="207"/>
      <c r="D151" s="190" t="s">
        <v>216</v>
      </c>
      <c r="E151" s="208" t="s">
        <v>19</v>
      </c>
      <c r="F151" s="209" t="s">
        <v>268</v>
      </c>
      <c r="G151" s="207"/>
      <c r="H151" s="210">
        <v>22.978000000000002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216</v>
      </c>
      <c r="AU151" s="216" t="s">
        <v>86</v>
      </c>
      <c r="AV151" s="14" t="s">
        <v>86</v>
      </c>
      <c r="AW151" s="14" t="s">
        <v>37</v>
      </c>
      <c r="AX151" s="14" t="s">
        <v>76</v>
      </c>
      <c r="AY151" s="216" t="s">
        <v>202</v>
      </c>
    </row>
    <row r="152" spans="2:51" s="14" customFormat="1" ht="11.25">
      <c r="B152" s="206"/>
      <c r="C152" s="207"/>
      <c r="D152" s="190" t="s">
        <v>216</v>
      </c>
      <c r="E152" s="208" t="s">
        <v>19</v>
      </c>
      <c r="F152" s="209" t="s">
        <v>269</v>
      </c>
      <c r="G152" s="207"/>
      <c r="H152" s="210">
        <v>2.2210000000000001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216</v>
      </c>
      <c r="AU152" s="216" t="s">
        <v>86</v>
      </c>
      <c r="AV152" s="14" t="s">
        <v>86</v>
      </c>
      <c r="AW152" s="14" t="s">
        <v>37</v>
      </c>
      <c r="AX152" s="14" t="s">
        <v>76</v>
      </c>
      <c r="AY152" s="216" t="s">
        <v>202</v>
      </c>
    </row>
    <row r="153" spans="2:51" s="14" customFormat="1" ht="11.25">
      <c r="B153" s="206"/>
      <c r="C153" s="207"/>
      <c r="D153" s="190" t="s">
        <v>216</v>
      </c>
      <c r="E153" s="208" t="s">
        <v>19</v>
      </c>
      <c r="F153" s="209" t="s">
        <v>270</v>
      </c>
      <c r="G153" s="207"/>
      <c r="H153" s="210">
        <v>27.824000000000002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216</v>
      </c>
      <c r="AU153" s="216" t="s">
        <v>86</v>
      </c>
      <c r="AV153" s="14" t="s">
        <v>86</v>
      </c>
      <c r="AW153" s="14" t="s">
        <v>37</v>
      </c>
      <c r="AX153" s="14" t="s">
        <v>76</v>
      </c>
      <c r="AY153" s="216" t="s">
        <v>202</v>
      </c>
    </row>
    <row r="154" spans="2:51" s="14" customFormat="1" ht="11.25">
      <c r="B154" s="206"/>
      <c r="C154" s="207"/>
      <c r="D154" s="190" t="s">
        <v>216</v>
      </c>
      <c r="E154" s="208" t="s">
        <v>19</v>
      </c>
      <c r="F154" s="209" t="s">
        <v>271</v>
      </c>
      <c r="G154" s="207"/>
      <c r="H154" s="210">
        <v>24.678000000000001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216</v>
      </c>
      <c r="AU154" s="216" t="s">
        <v>86</v>
      </c>
      <c r="AV154" s="14" t="s">
        <v>86</v>
      </c>
      <c r="AW154" s="14" t="s">
        <v>37</v>
      </c>
      <c r="AX154" s="14" t="s">
        <v>76</v>
      </c>
      <c r="AY154" s="216" t="s">
        <v>202</v>
      </c>
    </row>
    <row r="155" spans="2:51" s="14" customFormat="1" ht="11.25">
      <c r="B155" s="206"/>
      <c r="C155" s="207"/>
      <c r="D155" s="190" t="s">
        <v>216</v>
      </c>
      <c r="E155" s="208" t="s">
        <v>19</v>
      </c>
      <c r="F155" s="209" t="s">
        <v>272</v>
      </c>
      <c r="G155" s="207"/>
      <c r="H155" s="210">
        <v>65.328999999999994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216</v>
      </c>
      <c r="AU155" s="216" t="s">
        <v>86</v>
      </c>
      <c r="AV155" s="14" t="s">
        <v>86</v>
      </c>
      <c r="AW155" s="14" t="s">
        <v>37</v>
      </c>
      <c r="AX155" s="14" t="s">
        <v>76</v>
      </c>
      <c r="AY155" s="216" t="s">
        <v>202</v>
      </c>
    </row>
    <row r="156" spans="2:51" s="14" customFormat="1" ht="11.25">
      <c r="B156" s="206"/>
      <c r="C156" s="207"/>
      <c r="D156" s="190" t="s">
        <v>216</v>
      </c>
      <c r="E156" s="208" t="s">
        <v>19</v>
      </c>
      <c r="F156" s="209" t="s">
        <v>273</v>
      </c>
      <c r="G156" s="207"/>
      <c r="H156" s="210">
        <v>84.295000000000002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216</v>
      </c>
      <c r="AU156" s="216" t="s">
        <v>86</v>
      </c>
      <c r="AV156" s="14" t="s">
        <v>86</v>
      </c>
      <c r="AW156" s="14" t="s">
        <v>37</v>
      </c>
      <c r="AX156" s="14" t="s">
        <v>76</v>
      </c>
      <c r="AY156" s="216" t="s">
        <v>202</v>
      </c>
    </row>
    <row r="157" spans="2:51" s="14" customFormat="1" ht="11.25">
      <c r="B157" s="206"/>
      <c r="C157" s="207"/>
      <c r="D157" s="190" t="s">
        <v>216</v>
      </c>
      <c r="E157" s="208" t="s">
        <v>19</v>
      </c>
      <c r="F157" s="209" t="s">
        <v>274</v>
      </c>
      <c r="G157" s="207"/>
      <c r="H157" s="210">
        <v>4.1340000000000003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216</v>
      </c>
      <c r="AU157" s="216" t="s">
        <v>86</v>
      </c>
      <c r="AV157" s="14" t="s">
        <v>86</v>
      </c>
      <c r="AW157" s="14" t="s">
        <v>37</v>
      </c>
      <c r="AX157" s="14" t="s">
        <v>76</v>
      </c>
      <c r="AY157" s="216" t="s">
        <v>202</v>
      </c>
    </row>
    <row r="158" spans="2:51" s="14" customFormat="1" ht="11.25">
      <c r="B158" s="206"/>
      <c r="C158" s="207"/>
      <c r="D158" s="190" t="s">
        <v>216</v>
      </c>
      <c r="E158" s="208" t="s">
        <v>19</v>
      </c>
      <c r="F158" s="209" t="s">
        <v>275</v>
      </c>
      <c r="G158" s="207"/>
      <c r="H158" s="210">
        <v>2.6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216</v>
      </c>
      <c r="AU158" s="216" t="s">
        <v>86</v>
      </c>
      <c r="AV158" s="14" t="s">
        <v>86</v>
      </c>
      <c r="AW158" s="14" t="s">
        <v>37</v>
      </c>
      <c r="AX158" s="14" t="s">
        <v>76</v>
      </c>
      <c r="AY158" s="216" t="s">
        <v>202</v>
      </c>
    </row>
    <row r="159" spans="2:51" s="14" customFormat="1" ht="11.25">
      <c r="B159" s="206"/>
      <c r="C159" s="207"/>
      <c r="D159" s="190" t="s">
        <v>216</v>
      </c>
      <c r="E159" s="208" t="s">
        <v>19</v>
      </c>
      <c r="F159" s="209" t="s">
        <v>276</v>
      </c>
      <c r="G159" s="207"/>
      <c r="H159" s="210">
        <v>3.7050000000000001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216</v>
      </c>
      <c r="AU159" s="216" t="s">
        <v>86</v>
      </c>
      <c r="AV159" s="14" t="s">
        <v>86</v>
      </c>
      <c r="AW159" s="14" t="s">
        <v>37</v>
      </c>
      <c r="AX159" s="14" t="s">
        <v>76</v>
      </c>
      <c r="AY159" s="216" t="s">
        <v>202</v>
      </c>
    </row>
    <row r="160" spans="2:51" s="14" customFormat="1" ht="11.25">
      <c r="B160" s="206"/>
      <c r="C160" s="207"/>
      <c r="D160" s="190" t="s">
        <v>216</v>
      </c>
      <c r="E160" s="208" t="s">
        <v>19</v>
      </c>
      <c r="F160" s="209" t="s">
        <v>277</v>
      </c>
      <c r="G160" s="207"/>
      <c r="H160" s="210">
        <v>3.589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216</v>
      </c>
      <c r="AU160" s="216" t="s">
        <v>86</v>
      </c>
      <c r="AV160" s="14" t="s">
        <v>86</v>
      </c>
      <c r="AW160" s="14" t="s">
        <v>37</v>
      </c>
      <c r="AX160" s="14" t="s">
        <v>76</v>
      </c>
      <c r="AY160" s="216" t="s">
        <v>202</v>
      </c>
    </row>
    <row r="161" spans="2:51" s="14" customFormat="1" ht="11.25">
      <c r="B161" s="206"/>
      <c r="C161" s="207"/>
      <c r="D161" s="190" t="s">
        <v>216</v>
      </c>
      <c r="E161" s="208" t="s">
        <v>19</v>
      </c>
      <c r="F161" s="209" t="s">
        <v>278</v>
      </c>
      <c r="G161" s="207"/>
      <c r="H161" s="210">
        <v>3.7829999999999999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216</v>
      </c>
      <c r="AU161" s="216" t="s">
        <v>86</v>
      </c>
      <c r="AV161" s="14" t="s">
        <v>86</v>
      </c>
      <c r="AW161" s="14" t="s">
        <v>37</v>
      </c>
      <c r="AX161" s="14" t="s">
        <v>76</v>
      </c>
      <c r="AY161" s="216" t="s">
        <v>202</v>
      </c>
    </row>
    <row r="162" spans="2:51" s="14" customFormat="1" ht="11.25">
      <c r="B162" s="206"/>
      <c r="C162" s="207"/>
      <c r="D162" s="190" t="s">
        <v>216</v>
      </c>
      <c r="E162" s="208" t="s">
        <v>19</v>
      </c>
      <c r="F162" s="209" t="s">
        <v>279</v>
      </c>
      <c r="G162" s="207"/>
      <c r="H162" s="210">
        <v>3.528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216</v>
      </c>
      <c r="AU162" s="216" t="s">
        <v>86</v>
      </c>
      <c r="AV162" s="14" t="s">
        <v>86</v>
      </c>
      <c r="AW162" s="14" t="s">
        <v>37</v>
      </c>
      <c r="AX162" s="14" t="s">
        <v>76</v>
      </c>
      <c r="AY162" s="216" t="s">
        <v>202</v>
      </c>
    </row>
    <row r="163" spans="2:51" s="14" customFormat="1" ht="11.25">
      <c r="B163" s="206"/>
      <c r="C163" s="207"/>
      <c r="D163" s="190" t="s">
        <v>216</v>
      </c>
      <c r="E163" s="208" t="s">
        <v>19</v>
      </c>
      <c r="F163" s="209" t="s">
        <v>280</v>
      </c>
      <c r="G163" s="207"/>
      <c r="H163" s="210">
        <v>4.7960000000000003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216</v>
      </c>
      <c r="AU163" s="216" t="s">
        <v>86</v>
      </c>
      <c r="AV163" s="14" t="s">
        <v>86</v>
      </c>
      <c r="AW163" s="14" t="s">
        <v>37</v>
      </c>
      <c r="AX163" s="14" t="s">
        <v>76</v>
      </c>
      <c r="AY163" s="216" t="s">
        <v>202</v>
      </c>
    </row>
    <row r="164" spans="2:51" s="14" customFormat="1" ht="11.25">
      <c r="B164" s="206"/>
      <c r="C164" s="207"/>
      <c r="D164" s="190" t="s">
        <v>216</v>
      </c>
      <c r="E164" s="208" t="s">
        <v>19</v>
      </c>
      <c r="F164" s="209" t="s">
        <v>281</v>
      </c>
      <c r="G164" s="207"/>
      <c r="H164" s="210">
        <v>2.7250000000000001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216</v>
      </c>
      <c r="AU164" s="216" t="s">
        <v>86</v>
      </c>
      <c r="AV164" s="14" t="s">
        <v>86</v>
      </c>
      <c r="AW164" s="14" t="s">
        <v>37</v>
      </c>
      <c r="AX164" s="14" t="s">
        <v>76</v>
      </c>
      <c r="AY164" s="216" t="s">
        <v>202</v>
      </c>
    </row>
    <row r="165" spans="2:51" s="14" customFormat="1" ht="11.25">
      <c r="B165" s="206"/>
      <c r="C165" s="207"/>
      <c r="D165" s="190" t="s">
        <v>216</v>
      </c>
      <c r="E165" s="208" t="s">
        <v>19</v>
      </c>
      <c r="F165" s="209" t="s">
        <v>282</v>
      </c>
      <c r="G165" s="207"/>
      <c r="H165" s="210">
        <v>10.464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216</v>
      </c>
      <c r="AU165" s="216" t="s">
        <v>86</v>
      </c>
      <c r="AV165" s="14" t="s">
        <v>86</v>
      </c>
      <c r="AW165" s="14" t="s">
        <v>37</v>
      </c>
      <c r="AX165" s="14" t="s">
        <v>76</v>
      </c>
      <c r="AY165" s="216" t="s">
        <v>202</v>
      </c>
    </row>
    <row r="166" spans="2:51" s="14" customFormat="1" ht="11.25">
      <c r="B166" s="206"/>
      <c r="C166" s="207"/>
      <c r="D166" s="190" t="s">
        <v>216</v>
      </c>
      <c r="E166" s="208" t="s">
        <v>19</v>
      </c>
      <c r="F166" s="209" t="s">
        <v>283</v>
      </c>
      <c r="G166" s="207"/>
      <c r="H166" s="210">
        <v>8.8559999999999999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216</v>
      </c>
      <c r="AU166" s="216" t="s">
        <v>86</v>
      </c>
      <c r="AV166" s="14" t="s">
        <v>86</v>
      </c>
      <c r="AW166" s="14" t="s">
        <v>37</v>
      </c>
      <c r="AX166" s="14" t="s">
        <v>76</v>
      </c>
      <c r="AY166" s="216" t="s">
        <v>202</v>
      </c>
    </row>
    <row r="167" spans="2:51" s="14" customFormat="1" ht="11.25">
      <c r="B167" s="206"/>
      <c r="C167" s="207"/>
      <c r="D167" s="190" t="s">
        <v>216</v>
      </c>
      <c r="E167" s="208" t="s">
        <v>19</v>
      </c>
      <c r="F167" s="209" t="s">
        <v>284</v>
      </c>
      <c r="G167" s="207"/>
      <c r="H167" s="210">
        <v>4.32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216</v>
      </c>
      <c r="AU167" s="216" t="s">
        <v>86</v>
      </c>
      <c r="AV167" s="14" t="s">
        <v>86</v>
      </c>
      <c r="AW167" s="14" t="s">
        <v>37</v>
      </c>
      <c r="AX167" s="14" t="s">
        <v>76</v>
      </c>
      <c r="AY167" s="216" t="s">
        <v>202</v>
      </c>
    </row>
    <row r="168" spans="2:51" s="14" customFormat="1" ht="11.25">
      <c r="B168" s="206"/>
      <c r="C168" s="207"/>
      <c r="D168" s="190" t="s">
        <v>216</v>
      </c>
      <c r="E168" s="208" t="s">
        <v>19</v>
      </c>
      <c r="F168" s="209" t="s">
        <v>285</v>
      </c>
      <c r="G168" s="207"/>
      <c r="H168" s="210">
        <v>3.8380000000000001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216</v>
      </c>
      <c r="AU168" s="216" t="s">
        <v>86</v>
      </c>
      <c r="AV168" s="14" t="s">
        <v>86</v>
      </c>
      <c r="AW168" s="14" t="s">
        <v>37</v>
      </c>
      <c r="AX168" s="14" t="s">
        <v>76</v>
      </c>
      <c r="AY168" s="216" t="s">
        <v>202</v>
      </c>
    </row>
    <row r="169" spans="2:51" s="14" customFormat="1" ht="11.25">
      <c r="B169" s="206"/>
      <c r="C169" s="207"/>
      <c r="D169" s="190" t="s">
        <v>216</v>
      </c>
      <c r="E169" s="208" t="s">
        <v>19</v>
      </c>
      <c r="F169" s="209" t="s">
        <v>286</v>
      </c>
      <c r="G169" s="207"/>
      <c r="H169" s="210">
        <v>3.72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216</v>
      </c>
      <c r="AU169" s="216" t="s">
        <v>86</v>
      </c>
      <c r="AV169" s="14" t="s">
        <v>86</v>
      </c>
      <c r="AW169" s="14" t="s">
        <v>37</v>
      </c>
      <c r="AX169" s="14" t="s">
        <v>76</v>
      </c>
      <c r="AY169" s="216" t="s">
        <v>202</v>
      </c>
    </row>
    <row r="170" spans="2:51" s="14" customFormat="1" ht="11.25">
      <c r="B170" s="206"/>
      <c r="C170" s="207"/>
      <c r="D170" s="190" t="s">
        <v>216</v>
      </c>
      <c r="E170" s="208" t="s">
        <v>19</v>
      </c>
      <c r="F170" s="209" t="s">
        <v>287</v>
      </c>
      <c r="G170" s="207"/>
      <c r="H170" s="210">
        <v>4.07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216</v>
      </c>
      <c r="AU170" s="216" t="s">
        <v>86</v>
      </c>
      <c r="AV170" s="14" t="s">
        <v>86</v>
      </c>
      <c r="AW170" s="14" t="s">
        <v>37</v>
      </c>
      <c r="AX170" s="14" t="s">
        <v>76</v>
      </c>
      <c r="AY170" s="216" t="s">
        <v>202</v>
      </c>
    </row>
    <row r="171" spans="2:51" s="14" customFormat="1" ht="11.25">
      <c r="B171" s="206"/>
      <c r="C171" s="207"/>
      <c r="D171" s="190" t="s">
        <v>216</v>
      </c>
      <c r="E171" s="208" t="s">
        <v>19</v>
      </c>
      <c r="F171" s="209" t="s">
        <v>288</v>
      </c>
      <c r="G171" s="207"/>
      <c r="H171" s="210">
        <v>16.72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216</v>
      </c>
      <c r="AU171" s="216" t="s">
        <v>86</v>
      </c>
      <c r="AV171" s="14" t="s">
        <v>86</v>
      </c>
      <c r="AW171" s="14" t="s">
        <v>37</v>
      </c>
      <c r="AX171" s="14" t="s">
        <v>76</v>
      </c>
      <c r="AY171" s="216" t="s">
        <v>202</v>
      </c>
    </row>
    <row r="172" spans="2:51" s="15" customFormat="1" ht="11.25">
      <c r="B172" s="217"/>
      <c r="C172" s="218"/>
      <c r="D172" s="190" t="s">
        <v>216</v>
      </c>
      <c r="E172" s="219" t="s">
        <v>19</v>
      </c>
      <c r="F172" s="220" t="s">
        <v>219</v>
      </c>
      <c r="G172" s="218"/>
      <c r="H172" s="221">
        <v>308.173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216</v>
      </c>
      <c r="AU172" s="227" t="s">
        <v>86</v>
      </c>
      <c r="AV172" s="15" t="s">
        <v>220</v>
      </c>
      <c r="AW172" s="15" t="s">
        <v>37</v>
      </c>
      <c r="AX172" s="15" t="s">
        <v>76</v>
      </c>
      <c r="AY172" s="227" t="s">
        <v>202</v>
      </c>
    </row>
    <row r="173" spans="2:51" s="13" customFormat="1" ht="11.25">
      <c r="B173" s="196"/>
      <c r="C173" s="197"/>
      <c r="D173" s="190" t="s">
        <v>216</v>
      </c>
      <c r="E173" s="198" t="s">
        <v>19</v>
      </c>
      <c r="F173" s="199" t="s">
        <v>289</v>
      </c>
      <c r="G173" s="197"/>
      <c r="H173" s="198" t="s">
        <v>19</v>
      </c>
      <c r="I173" s="200"/>
      <c r="J173" s="197"/>
      <c r="K173" s="197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216</v>
      </c>
      <c r="AU173" s="205" t="s">
        <v>86</v>
      </c>
      <c r="AV173" s="13" t="s">
        <v>84</v>
      </c>
      <c r="AW173" s="13" t="s">
        <v>37</v>
      </c>
      <c r="AX173" s="13" t="s">
        <v>76</v>
      </c>
      <c r="AY173" s="205" t="s">
        <v>202</v>
      </c>
    </row>
    <row r="174" spans="2:51" s="14" customFormat="1" ht="11.25">
      <c r="B174" s="206"/>
      <c r="C174" s="207"/>
      <c r="D174" s="190" t="s">
        <v>216</v>
      </c>
      <c r="E174" s="208" t="s">
        <v>19</v>
      </c>
      <c r="F174" s="209" t="s">
        <v>290</v>
      </c>
      <c r="G174" s="207"/>
      <c r="H174" s="210">
        <v>5.1619999999999999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216</v>
      </c>
      <c r="AU174" s="216" t="s">
        <v>86</v>
      </c>
      <c r="AV174" s="14" t="s">
        <v>86</v>
      </c>
      <c r="AW174" s="14" t="s">
        <v>37</v>
      </c>
      <c r="AX174" s="14" t="s">
        <v>76</v>
      </c>
      <c r="AY174" s="216" t="s">
        <v>202</v>
      </c>
    </row>
    <row r="175" spans="2:51" s="14" customFormat="1" ht="11.25">
      <c r="B175" s="206"/>
      <c r="C175" s="207"/>
      <c r="D175" s="190" t="s">
        <v>216</v>
      </c>
      <c r="E175" s="208" t="s">
        <v>19</v>
      </c>
      <c r="F175" s="209" t="s">
        <v>291</v>
      </c>
      <c r="G175" s="207"/>
      <c r="H175" s="210">
        <v>1.36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216</v>
      </c>
      <c r="AU175" s="216" t="s">
        <v>86</v>
      </c>
      <c r="AV175" s="14" t="s">
        <v>86</v>
      </c>
      <c r="AW175" s="14" t="s">
        <v>37</v>
      </c>
      <c r="AX175" s="14" t="s">
        <v>76</v>
      </c>
      <c r="AY175" s="216" t="s">
        <v>202</v>
      </c>
    </row>
    <row r="176" spans="2:51" s="15" customFormat="1" ht="11.25">
      <c r="B176" s="217"/>
      <c r="C176" s="218"/>
      <c r="D176" s="190" t="s">
        <v>216</v>
      </c>
      <c r="E176" s="219" t="s">
        <v>19</v>
      </c>
      <c r="F176" s="220" t="s">
        <v>219</v>
      </c>
      <c r="G176" s="218"/>
      <c r="H176" s="221">
        <v>6.5220000000000002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216</v>
      </c>
      <c r="AU176" s="227" t="s">
        <v>86</v>
      </c>
      <c r="AV176" s="15" t="s">
        <v>220</v>
      </c>
      <c r="AW176" s="15" t="s">
        <v>37</v>
      </c>
      <c r="AX176" s="15" t="s">
        <v>76</v>
      </c>
      <c r="AY176" s="227" t="s">
        <v>202</v>
      </c>
    </row>
    <row r="177" spans="2:51" s="13" customFormat="1" ht="11.25">
      <c r="B177" s="196"/>
      <c r="C177" s="197"/>
      <c r="D177" s="190" t="s">
        <v>216</v>
      </c>
      <c r="E177" s="198" t="s">
        <v>19</v>
      </c>
      <c r="F177" s="199" t="s">
        <v>223</v>
      </c>
      <c r="G177" s="197"/>
      <c r="H177" s="198" t="s">
        <v>19</v>
      </c>
      <c r="I177" s="200"/>
      <c r="J177" s="197"/>
      <c r="K177" s="197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216</v>
      </c>
      <c r="AU177" s="205" t="s">
        <v>86</v>
      </c>
      <c r="AV177" s="13" t="s">
        <v>84</v>
      </c>
      <c r="AW177" s="13" t="s">
        <v>37</v>
      </c>
      <c r="AX177" s="13" t="s">
        <v>76</v>
      </c>
      <c r="AY177" s="205" t="s">
        <v>202</v>
      </c>
    </row>
    <row r="178" spans="2:51" s="14" customFormat="1" ht="11.25">
      <c r="B178" s="206"/>
      <c r="C178" s="207"/>
      <c r="D178" s="190" t="s">
        <v>216</v>
      </c>
      <c r="E178" s="208" t="s">
        <v>19</v>
      </c>
      <c r="F178" s="209" t="s">
        <v>292</v>
      </c>
      <c r="G178" s="207"/>
      <c r="H178" s="210">
        <v>28.736999999999998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216</v>
      </c>
      <c r="AU178" s="216" t="s">
        <v>86</v>
      </c>
      <c r="AV178" s="14" t="s">
        <v>86</v>
      </c>
      <c r="AW178" s="14" t="s">
        <v>37</v>
      </c>
      <c r="AX178" s="14" t="s">
        <v>76</v>
      </c>
      <c r="AY178" s="216" t="s">
        <v>202</v>
      </c>
    </row>
    <row r="179" spans="2:51" s="14" customFormat="1" ht="11.25">
      <c r="B179" s="206"/>
      <c r="C179" s="207"/>
      <c r="D179" s="190" t="s">
        <v>216</v>
      </c>
      <c r="E179" s="208" t="s">
        <v>19</v>
      </c>
      <c r="F179" s="209" t="s">
        <v>293</v>
      </c>
      <c r="G179" s="207"/>
      <c r="H179" s="210">
        <v>107.973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216</v>
      </c>
      <c r="AU179" s="216" t="s">
        <v>86</v>
      </c>
      <c r="AV179" s="14" t="s">
        <v>86</v>
      </c>
      <c r="AW179" s="14" t="s">
        <v>37</v>
      </c>
      <c r="AX179" s="14" t="s">
        <v>76</v>
      </c>
      <c r="AY179" s="216" t="s">
        <v>202</v>
      </c>
    </row>
    <row r="180" spans="2:51" s="14" customFormat="1" ht="11.25">
      <c r="B180" s="206"/>
      <c r="C180" s="207"/>
      <c r="D180" s="190" t="s">
        <v>216</v>
      </c>
      <c r="E180" s="208" t="s">
        <v>19</v>
      </c>
      <c r="F180" s="209" t="s">
        <v>294</v>
      </c>
      <c r="G180" s="207"/>
      <c r="H180" s="210">
        <v>57.829000000000001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216</v>
      </c>
      <c r="AU180" s="216" t="s">
        <v>86</v>
      </c>
      <c r="AV180" s="14" t="s">
        <v>86</v>
      </c>
      <c r="AW180" s="14" t="s">
        <v>37</v>
      </c>
      <c r="AX180" s="14" t="s">
        <v>76</v>
      </c>
      <c r="AY180" s="216" t="s">
        <v>202</v>
      </c>
    </row>
    <row r="181" spans="2:51" s="14" customFormat="1" ht="11.25">
      <c r="B181" s="206"/>
      <c r="C181" s="207"/>
      <c r="D181" s="190" t="s">
        <v>216</v>
      </c>
      <c r="E181" s="208" t="s">
        <v>19</v>
      </c>
      <c r="F181" s="209" t="s">
        <v>295</v>
      </c>
      <c r="G181" s="207"/>
      <c r="H181" s="210">
        <v>96.067999999999998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216</v>
      </c>
      <c r="AU181" s="216" t="s">
        <v>86</v>
      </c>
      <c r="AV181" s="14" t="s">
        <v>86</v>
      </c>
      <c r="AW181" s="14" t="s">
        <v>37</v>
      </c>
      <c r="AX181" s="14" t="s">
        <v>76</v>
      </c>
      <c r="AY181" s="216" t="s">
        <v>202</v>
      </c>
    </row>
    <row r="182" spans="2:51" s="14" customFormat="1" ht="11.25">
      <c r="B182" s="206"/>
      <c r="C182" s="207"/>
      <c r="D182" s="190" t="s">
        <v>216</v>
      </c>
      <c r="E182" s="208" t="s">
        <v>19</v>
      </c>
      <c r="F182" s="209" t="s">
        <v>296</v>
      </c>
      <c r="G182" s="207"/>
      <c r="H182" s="210">
        <v>77.28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216</v>
      </c>
      <c r="AU182" s="216" t="s">
        <v>86</v>
      </c>
      <c r="AV182" s="14" t="s">
        <v>86</v>
      </c>
      <c r="AW182" s="14" t="s">
        <v>37</v>
      </c>
      <c r="AX182" s="14" t="s">
        <v>76</v>
      </c>
      <c r="AY182" s="216" t="s">
        <v>202</v>
      </c>
    </row>
    <row r="183" spans="2:51" s="14" customFormat="1" ht="11.25">
      <c r="B183" s="206"/>
      <c r="C183" s="207"/>
      <c r="D183" s="190" t="s">
        <v>216</v>
      </c>
      <c r="E183" s="208" t="s">
        <v>19</v>
      </c>
      <c r="F183" s="209" t="s">
        <v>297</v>
      </c>
      <c r="G183" s="207"/>
      <c r="H183" s="210">
        <v>0.98099999999999998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216</v>
      </c>
      <c r="AU183" s="216" t="s">
        <v>86</v>
      </c>
      <c r="AV183" s="14" t="s">
        <v>86</v>
      </c>
      <c r="AW183" s="14" t="s">
        <v>37</v>
      </c>
      <c r="AX183" s="14" t="s">
        <v>76</v>
      </c>
      <c r="AY183" s="216" t="s">
        <v>202</v>
      </c>
    </row>
    <row r="184" spans="2:51" s="14" customFormat="1" ht="11.25">
      <c r="B184" s="206"/>
      <c r="C184" s="207"/>
      <c r="D184" s="190" t="s">
        <v>216</v>
      </c>
      <c r="E184" s="208" t="s">
        <v>19</v>
      </c>
      <c r="F184" s="209" t="s">
        <v>298</v>
      </c>
      <c r="G184" s="207"/>
      <c r="H184" s="210">
        <v>4.07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216</v>
      </c>
      <c r="AU184" s="216" t="s">
        <v>86</v>
      </c>
      <c r="AV184" s="14" t="s">
        <v>86</v>
      </c>
      <c r="AW184" s="14" t="s">
        <v>37</v>
      </c>
      <c r="AX184" s="14" t="s">
        <v>76</v>
      </c>
      <c r="AY184" s="216" t="s">
        <v>202</v>
      </c>
    </row>
    <row r="185" spans="2:51" s="14" customFormat="1" ht="11.25">
      <c r="B185" s="206"/>
      <c r="C185" s="207"/>
      <c r="D185" s="190" t="s">
        <v>216</v>
      </c>
      <c r="E185" s="208" t="s">
        <v>19</v>
      </c>
      <c r="F185" s="209" t="s">
        <v>299</v>
      </c>
      <c r="G185" s="207"/>
      <c r="H185" s="210">
        <v>5.39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216</v>
      </c>
      <c r="AU185" s="216" t="s">
        <v>86</v>
      </c>
      <c r="AV185" s="14" t="s">
        <v>86</v>
      </c>
      <c r="AW185" s="14" t="s">
        <v>37</v>
      </c>
      <c r="AX185" s="14" t="s">
        <v>76</v>
      </c>
      <c r="AY185" s="216" t="s">
        <v>202</v>
      </c>
    </row>
    <row r="186" spans="2:51" s="14" customFormat="1" ht="11.25">
      <c r="B186" s="206"/>
      <c r="C186" s="207"/>
      <c r="D186" s="190" t="s">
        <v>216</v>
      </c>
      <c r="E186" s="208" t="s">
        <v>19</v>
      </c>
      <c r="F186" s="209" t="s">
        <v>300</v>
      </c>
      <c r="G186" s="207"/>
      <c r="H186" s="210">
        <v>4.3680000000000003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216</v>
      </c>
      <c r="AU186" s="216" t="s">
        <v>86</v>
      </c>
      <c r="AV186" s="14" t="s">
        <v>86</v>
      </c>
      <c r="AW186" s="14" t="s">
        <v>37</v>
      </c>
      <c r="AX186" s="14" t="s">
        <v>76</v>
      </c>
      <c r="AY186" s="216" t="s">
        <v>202</v>
      </c>
    </row>
    <row r="187" spans="2:51" s="14" customFormat="1" ht="11.25">
      <c r="B187" s="206"/>
      <c r="C187" s="207"/>
      <c r="D187" s="190" t="s">
        <v>216</v>
      </c>
      <c r="E187" s="208" t="s">
        <v>19</v>
      </c>
      <c r="F187" s="209" t="s">
        <v>301</v>
      </c>
      <c r="G187" s="207"/>
      <c r="H187" s="210">
        <v>3.57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216</v>
      </c>
      <c r="AU187" s="216" t="s">
        <v>86</v>
      </c>
      <c r="AV187" s="14" t="s">
        <v>86</v>
      </c>
      <c r="AW187" s="14" t="s">
        <v>37</v>
      </c>
      <c r="AX187" s="14" t="s">
        <v>76</v>
      </c>
      <c r="AY187" s="216" t="s">
        <v>202</v>
      </c>
    </row>
    <row r="188" spans="2:51" s="14" customFormat="1" ht="11.25">
      <c r="B188" s="206"/>
      <c r="C188" s="207"/>
      <c r="D188" s="190" t="s">
        <v>216</v>
      </c>
      <c r="E188" s="208" t="s">
        <v>19</v>
      </c>
      <c r="F188" s="209" t="s">
        <v>302</v>
      </c>
      <c r="G188" s="207"/>
      <c r="H188" s="210">
        <v>4.2119999999999997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216</v>
      </c>
      <c r="AU188" s="216" t="s">
        <v>86</v>
      </c>
      <c r="AV188" s="14" t="s">
        <v>86</v>
      </c>
      <c r="AW188" s="14" t="s">
        <v>37</v>
      </c>
      <c r="AX188" s="14" t="s">
        <v>76</v>
      </c>
      <c r="AY188" s="216" t="s">
        <v>202</v>
      </c>
    </row>
    <row r="189" spans="2:51" s="14" customFormat="1" ht="11.25">
      <c r="B189" s="206"/>
      <c r="C189" s="207"/>
      <c r="D189" s="190" t="s">
        <v>216</v>
      </c>
      <c r="E189" s="208" t="s">
        <v>19</v>
      </c>
      <c r="F189" s="209" t="s">
        <v>303</v>
      </c>
      <c r="G189" s="207"/>
      <c r="H189" s="210">
        <v>7.14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216</v>
      </c>
      <c r="AU189" s="216" t="s">
        <v>86</v>
      </c>
      <c r="AV189" s="14" t="s">
        <v>86</v>
      </c>
      <c r="AW189" s="14" t="s">
        <v>37</v>
      </c>
      <c r="AX189" s="14" t="s">
        <v>76</v>
      </c>
      <c r="AY189" s="216" t="s">
        <v>202</v>
      </c>
    </row>
    <row r="190" spans="2:51" s="14" customFormat="1" ht="11.25">
      <c r="B190" s="206"/>
      <c r="C190" s="207"/>
      <c r="D190" s="190" t="s">
        <v>216</v>
      </c>
      <c r="E190" s="208" t="s">
        <v>19</v>
      </c>
      <c r="F190" s="209" t="s">
        <v>304</v>
      </c>
      <c r="G190" s="207"/>
      <c r="H190" s="210">
        <v>4.968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216</v>
      </c>
      <c r="AU190" s="216" t="s">
        <v>86</v>
      </c>
      <c r="AV190" s="14" t="s">
        <v>86</v>
      </c>
      <c r="AW190" s="14" t="s">
        <v>37</v>
      </c>
      <c r="AX190" s="14" t="s">
        <v>76</v>
      </c>
      <c r="AY190" s="216" t="s">
        <v>202</v>
      </c>
    </row>
    <row r="191" spans="2:51" s="14" customFormat="1" ht="11.25">
      <c r="B191" s="206"/>
      <c r="C191" s="207"/>
      <c r="D191" s="190" t="s">
        <v>216</v>
      </c>
      <c r="E191" s="208" t="s">
        <v>19</v>
      </c>
      <c r="F191" s="209" t="s">
        <v>305</v>
      </c>
      <c r="G191" s="207"/>
      <c r="H191" s="210">
        <v>5.117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216</v>
      </c>
      <c r="AU191" s="216" t="s">
        <v>86</v>
      </c>
      <c r="AV191" s="14" t="s">
        <v>86</v>
      </c>
      <c r="AW191" s="14" t="s">
        <v>37</v>
      </c>
      <c r="AX191" s="14" t="s">
        <v>76</v>
      </c>
      <c r="AY191" s="216" t="s">
        <v>202</v>
      </c>
    </row>
    <row r="192" spans="2:51" s="14" customFormat="1" ht="11.25">
      <c r="B192" s="206"/>
      <c r="C192" s="207"/>
      <c r="D192" s="190" t="s">
        <v>216</v>
      </c>
      <c r="E192" s="208" t="s">
        <v>19</v>
      </c>
      <c r="F192" s="209" t="s">
        <v>306</v>
      </c>
      <c r="G192" s="207"/>
      <c r="H192" s="210">
        <v>5.0999999999999996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216</v>
      </c>
      <c r="AU192" s="216" t="s">
        <v>86</v>
      </c>
      <c r="AV192" s="14" t="s">
        <v>86</v>
      </c>
      <c r="AW192" s="14" t="s">
        <v>37</v>
      </c>
      <c r="AX192" s="14" t="s">
        <v>76</v>
      </c>
      <c r="AY192" s="216" t="s">
        <v>202</v>
      </c>
    </row>
    <row r="193" spans="2:51" s="14" customFormat="1" ht="11.25">
      <c r="B193" s="206"/>
      <c r="C193" s="207"/>
      <c r="D193" s="190" t="s">
        <v>216</v>
      </c>
      <c r="E193" s="208" t="s">
        <v>19</v>
      </c>
      <c r="F193" s="209" t="s">
        <v>307</v>
      </c>
      <c r="G193" s="207"/>
      <c r="H193" s="210">
        <v>11.8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216</v>
      </c>
      <c r="AU193" s="216" t="s">
        <v>86</v>
      </c>
      <c r="AV193" s="14" t="s">
        <v>86</v>
      </c>
      <c r="AW193" s="14" t="s">
        <v>37</v>
      </c>
      <c r="AX193" s="14" t="s">
        <v>76</v>
      </c>
      <c r="AY193" s="216" t="s">
        <v>202</v>
      </c>
    </row>
    <row r="194" spans="2:51" s="14" customFormat="1" ht="11.25">
      <c r="B194" s="206"/>
      <c r="C194" s="207"/>
      <c r="D194" s="190" t="s">
        <v>216</v>
      </c>
      <c r="E194" s="208" t="s">
        <v>19</v>
      </c>
      <c r="F194" s="209" t="s">
        <v>308</v>
      </c>
      <c r="G194" s="207"/>
      <c r="H194" s="210">
        <v>8.9600000000000009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216</v>
      </c>
      <c r="AU194" s="216" t="s">
        <v>86</v>
      </c>
      <c r="AV194" s="14" t="s">
        <v>86</v>
      </c>
      <c r="AW194" s="14" t="s">
        <v>37</v>
      </c>
      <c r="AX194" s="14" t="s">
        <v>76</v>
      </c>
      <c r="AY194" s="216" t="s">
        <v>202</v>
      </c>
    </row>
    <row r="195" spans="2:51" s="15" customFormat="1" ht="11.25">
      <c r="B195" s="217"/>
      <c r="C195" s="218"/>
      <c r="D195" s="190" t="s">
        <v>216</v>
      </c>
      <c r="E195" s="219" t="s">
        <v>19</v>
      </c>
      <c r="F195" s="220" t="s">
        <v>219</v>
      </c>
      <c r="G195" s="218"/>
      <c r="H195" s="221">
        <v>433.56299999999999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216</v>
      </c>
      <c r="AU195" s="227" t="s">
        <v>86</v>
      </c>
      <c r="AV195" s="15" t="s">
        <v>220</v>
      </c>
      <c r="AW195" s="15" t="s">
        <v>37</v>
      </c>
      <c r="AX195" s="15" t="s">
        <v>76</v>
      </c>
      <c r="AY195" s="227" t="s">
        <v>202</v>
      </c>
    </row>
    <row r="196" spans="2:51" s="13" customFormat="1" ht="11.25">
      <c r="B196" s="196"/>
      <c r="C196" s="197"/>
      <c r="D196" s="190" t="s">
        <v>216</v>
      </c>
      <c r="E196" s="198" t="s">
        <v>19</v>
      </c>
      <c r="F196" s="199" t="s">
        <v>225</v>
      </c>
      <c r="G196" s="197"/>
      <c r="H196" s="198" t="s">
        <v>19</v>
      </c>
      <c r="I196" s="200"/>
      <c r="J196" s="197"/>
      <c r="K196" s="197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216</v>
      </c>
      <c r="AU196" s="205" t="s">
        <v>86</v>
      </c>
      <c r="AV196" s="13" t="s">
        <v>84</v>
      </c>
      <c r="AW196" s="13" t="s">
        <v>37</v>
      </c>
      <c r="AX196" s="13" t="s">
        <v>76</v>
      </c>
      <c r="AY196" s="205" t="s">
        <v>202</v>
      </c>
    </row>
    <row r="197" spans="2:51" s="14" customFormat="1" ht="11.25">
      <c r="B197" s="206"/>
      <c r="C197" s="207"/>
      <c r="D197" s="190" t="s">
        <v>216</v>
      </c>
      <c r="E197" s="208" t="s">
        <v>19</v>
      </c>
      <c r="F197" s="209" t="s">
        <v>309</v>
      </c>
      <c r="G197" s="207"/>
      <c r="H197" s="210">
        <v>10.212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216</v>
      </c>
      <c r="AU197" s="216" t="s">
        <v>86</v>
      </c>
      <c r="AV197" s="14" t="s">
        <v>86</v>
      </c>
      <c r="AW197" s="14" t="s">
        <v>37</v>
      </c>
      <c r="AX197" s="14" t="s">
        <v>76</v>
      </c>
      <c r="AY197" s="216" t="s">
        <v>202</v>
      </c>
    </row>
    <row r="198" spans="2:51" s="14" customFormat="1" ht="11.25">
      <c r="B198" s="206"/>
      <c r="C198" s="207"/>
      <c r="D198" s="190" t="s">
        <v>216</v>
      </c>
      <c r="E198" s="208" t="s">
        <v>19</v>
      </c>
      <c r="F198" s="209" t="s">
        <v>310</v>
      </c>
      <c r="G198" s="207"/>
      <c r="H198" s="210">
        <v>2.7029999999999998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216</v>
      </c>
      <c r="AU198" s="216" t="s">
        <v>86</v>
      </c>
      <c r="AV198" s="14" t="s">
        <v>86</v>
      </c>
      <c r="AW198" s="14" t="s">
        <v>37</v>
      </c>
      <c r="AX198" s="14" t="s">
        <v>76</v>
      </c>
      <c r="AY198" s="216" t="s">
        <v>202</v>
      </c>
    </row>
    <row r="199" spans="2:51" s="14" customFormat="1" ht="11.25">
      <c r="B199" s="206"/>
      <c r="C199" s="207"/>
      <c r="D199" s="190" t="s">
        <v>216</v>
      </c>
      <c r="E199" s="208" t="s">
        <v>19</v>
      </c>
      <c r="F199" s="209" t="s">
        <v>311</v>
      </c>
      <c r="G199" s="207"/>
      <c r="H199" s="210">
        <v>0.216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216</v>
      </c>
      <c r="AU199" s="216" t="s">
        <v>86</v>
      </c>
      <c r="AV199" s="14" t="s">
        <v>86</v>
      </c>
      <c r="AW199" s="14" t="s">
        <v>37</v>
      </c>
      <c r="AX199" s="14" t="s">
        <v>76</v>
      </c>
      <c r="AY199" s="216" t="s">
        <v>202</v>
      </c>
    </row>
    <row r="200" spans="2:51" s="14" customFormat="1" ht="11.25">
      <c r="B200" s="206"/>
      <c r="C200" s="207"/>
      <c r="D200" s="190" t="s">
        <v>216</v>
      </c>
      <c r="E200" s="208" t="s">
        <v>19</v>
      </c>
      <c r="F200" s="209" t="s">
        <v>312</v>
      </c>
      <c r="G200" s="207"/>
      <c r="H200" s="210">
        <v>5.44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216</v>
      </c>
      <c r="AU200" s="216" t="s">
        <v>86</v>
      </c>
      <c r="AV200" s="14" t="s">
        <v>86</v>
      </c>
      <c r="AW200" s="14" t="s">
        <v>37</v>
      </c>
      <c r="AX200" s="14" t="s">
        <v>76</v>
      </c>
      <c r="AY200" s="216" t="s">
        <v>202</v>
      </c>
    </row>
    <row r="201" spans="2:51" s="14" customFormat="1" ht="11.25">
      <c r="B201" s="206"/>
      <c r="C201" s="207"/>
      <c r="D201" s="190" t="s">
        <v>216</v>
      </c>
      <c r="E201" s="208" t="s">
        <v>19</v>
      </c>
      <c r="F201" s="209" t="s">
        <v>313</v>
      </c>
      <c r="G201" s="207"/>
      <c r="H201" s="210">
        <v>20.484999999999999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216</v>
      </c>
      <c r="AU201" s="216" t="s">
        <v>86</v>
      </c>
      <c r="AV201" s="14" t="s">
        <v>86</v>
      </c>
      <c r="AW201" s="14" t="s">
        <v>37</v>
      </c>
      <c r="AX201" s="14" t="s">
        <v>76</v>
      </c>
      <c r="AY201" s="216" t="s">
        <v>202</v>
      </c>
    </row>
    <row r="202" spans="2:51" s="14" customFormat="1" ht="11.25">
      <c r="B202" s="206"/>
      <c r="C202" s="207"/>
      <c r="D202" s="190" t="s">
        <v>216</v>
      </c>
      <c r="E202" s="208" t="s">
        <v>19</v>
      </c>
      <c r="F202" s="209" t="s">
        <v>314</v>
      </c>
      <c r="G202" s="207"/>
      <c r="H202" s="210">
        <v>1.7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216</v>
      </c>
      <c r="AU202" s="216" t="s">
        <v>86</v>
      </c>
      <c r="AV202" s="14" t="s">
        <v>86</v>
      </c>
      <c r="AW202" s="14" t="s">
        <v>37</v>
      </c>
      <c r="AX202" s="14" t="s">
        <v>76</v>
      </c>
      <c r="AY202" s="216" t="s">
        <v>202</v>
      </c>
    </row>
    <row r="203" spans="2:51" s="15" customFormat="1" ht="11.25">
      <c r="B203" s="217"/>
      <c r="C203" s="218"/>
      <c r="D203" s="190" t="s">
        <v>216</v>
      </c>
      <c r="E203" s="219" t="s">
        <v>19</v>
      </c>
      <c r="F203" s="220" t="s">
        <v>219</v>
      </c>
      <c r="G203" s="218"/>
      <c r="H203" s="221">
        <v>40.756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216</v>
      </c>
      <c r="AU203" s="227" t="s">
        <v>86</v>
      </c>
      <c r="AV203" s="15" t="s">
        <v>220</v>
      </c>
      <c r="AW203" s="15" t="s">
        <v>37</v>
      </c>
      <c r="AX203" s="15" t="s">
        <v>76</v>
      </c>
      <c r="AY203" s="227" t="s">
        <v>202</v>
      </c>
    </row>
    <row r="204" spans="2:51" s="13" customFormat="1" ht="11.25">
      <c r="B204" s="196"/>
      <c r="C204" s="197"/>
      <c r="D204" s="190" t="s">
        <v>216</v>
      </c>
      <c r="E204" s="198" t="s">
        <v>19</v>
      </c>
      <c r="F204" s="199" t="s">
        <v>315</v>
      </c>
      <c r="G204" s="197"/>
      <c r="H204" s="198" t="s">
        <v>19</v>
      </c>
      <c r="I204" s="200"/>
      <c r="J204" s="197"/>
      <c r="K204" s="197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216</v>
      </c>
      <c r="AU204" s="205" t="s">
        <v>86</v>
      </c>
      <c r="AV204" s="13" t="s">
        <v>84</v>
      </c>
      <c r="AW204" s="13" t="s">
        <v>37</v>
      </c>
      <c r="AX204" s="13" t="s">
        <v>76</v>
      </c>
      <c r="AY204" s="205" t="s">
        <v>202</v>
      </c>
    </row>
    <row r="205" spans="2:51" s="14" customFormat="1" ht="11.25">
      <c r="B205" s="206"/>
      <c r="C205" s="207"/>
      <c r="D205" s="190" t="s">
        <v>216</v>
      </c>
      <c r="E205" s="208" t="s">
        <v>19</v>
      </c>
      <c r="F205" s="209" t="s">
        <v>316</v>
      </c>
      <c r="G205" s="207"/>
      <c r="H205" s="210">
        <v>1.1519999999999999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216</v>
      </c>
      <c r="AU205" s="216" t="s">
        <v>86</v>
      </c>
      <c r="AV205" s="14" t="s">
        <v>86</v>
      </c>
      <c r="AW205" s="14" t="s">
        <v>37</v>
      </c>
      <c r="AX205" s="14" t="s">
        <v>76</v>
      </c>
      <c r="AY205" s="216" t="s">
        <v>202</v>
      </c>
    </row>
    <row r="206" spans="2:51" s="14" customFormat="1" ht="11.25">
      <c r="B206" s="206"/>
      <c r="C206" s="207"/>
      <c r="D206" s="190" t="s">
        <v>216</v>
      </c>
      <c r="E206" s="208" t="s">
        <v>19</v>
      </c>
      <c r="F206" s="209" t="s">
        <v>317</v>
      </c>
      <c r="G206" s="207"/>
      <c r="H206" s="210">
        <v>6.7080000000000002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216</v>
      </c>
      <c r="AU206" s="216" t="s">
        <v>86</v>
      </c>
      <c r="AV206" s="14" t="s">
        <v>86</v>
      </c>
      <c r="AW206" s="14" t="s">
        <v>37</v>
      </c>
      <c r="AX206" s="14" t="s">
        <v>76</v>
      </c>
      <c r="AY206" s="216" t="s">
        <v>202</v>
      </c>
    </row>
    <row r="207" spans="2:51" s="14" customFormat="1" ht="11.25">
      <c r="B207" s="206"/>
      <c r="C207" s="207"/>
      <c r="D207" s="190" t="s">
        <v>216</v>
      </c>
      <c r="E207" s="208" t="s">
        <v>19</v>
      </c>
      <c r="F207" s="209" t="s">
        <v>318</v>
      </c>
      <c r="G207" s="207"/>
      <c r="H207" s="210">
        <v>7.1890000000000001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216</v>
      </c>
      <c r="AU207" s="216" t="s">
        <v>86</v>
      </c>
      <c r="AV207" s="14" t="s">
        <v>86</v>
      </c>
      <c r="AW207" s="14" t="s">
        <v>37</v>
      </c>
      <c r="AX207" s="14" t="s">
        <v>76</v>
      </c>
      <c r="AY207" s="216" t="s">
        <v>202</v>
      </c>
    </row>
    <row r="208" spans="2:51" s="14" customFormat="1" ht="11.25">
      <c r="B208" s="206"/>
      <c r="C208" s="207"/>
      <c r="D208" s="190" t="s">
        <v>216</v>
      </c>
      <c r="E208" s="208" t="s">
        <v>19</v>
      </c>
      <c r="F208" s="209" t="s">
        <v>319</v>
      </c>
      <c r="G208" s="207"/>
      <c r="H208" s="210">
        <v>1.2070000000000001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216</v>
      </c>
      <c r="AU208" s="216" t="s">
        <v>86</v>
      </c>
      <c r="AV208" s="14" t="s">
        <v>86</v>
      </c>
      <c r="AW208" s="14" t="s">
        <v>37</v>
      </c>
      <c r="AX208" s="14" t="s">
        <v>76</v>
      </c>
      <c r="AY208" s="216" t="s">
        <v>202</v>
      </c>
    </row>
    <row r="209" spans="2:51" s="14" customFormat="1" ht="11.25">
      <c r="B209" s="206"/>
      <c r="C209" s="207"/>
      <c r="D209" s="190" t="s">
        <v>216</v>
      </c>
      <c r="E209" s="208" t="s">
        <v>19</v>
      </c>
      <c r="F209" s="209" t="s">
        <v>320</v>
      </c>
      <c r="G209" s="207"/>
      <c r="H209" s="210">
        <v>2.52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216</v>
      </c>
      <c r="AU209" s="216" t="s">
        <v>86</v>
      </c>
      <c r="AV209" s="14" t="s">
        <v>86</v>
      </c>
      <c r="AW209" s="14" t="s">
        <v>37</v>
      </c>
      <c r="AX209" s="14" t="s">
        <v>76</v>
      </c>
      <c r="AY209" s="216" t="s">
        <v>202</v>
      </c>
    </row>
    <row r="210" spans="2:51" s="15" customFormat="1" ht="11.25">
      <c r="B210" s="217"/>
      <c r="C210" s="218"/>
      <c r="D210" s="190" t="s">
        <v>216</v>
      </c>
      <c r="E210" s="219" t="s">
        <v>19</v>
      </c>
      <c r="F210" s="220" t="s">
        <v>219</v>
      </c>
      <c r="G210" s="218"/>
      <c r="H210" s="221">
        <v>18.776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216</v>
      </c>
      <c r="AU210" s="227" t="s">
        <v>86</v>
      </c>
      <c r="AV210" s="15" t="s">
        <v>220</v>
      </c>
      <c r="AW210" s="15" t="s">
        <v>37</v>
      </c>
      <c r="AX210" s="15" t="s">
        <v>76</v>
      </c>
      <c r="AY210" s="227" t="s">
        <v>202</v>
      </c>
    </row>
    <row r="211" spans="2:51" s="13" customFormat="1" ht="11.25">
      <c r="B211" s="196"/>
      <c r="C211" s="197"/>
      <c r="D211" s="190" t="s">
        <v>216</v>
      </c>
      <c r="E211" s="198" t="s">
        <v>19</v>
      </c>
      <c r="F211" s="199" t="s">
        <v>227</v>
      </c>
      <c r="G211" s="197"/>
      <c r="H211" s="198" t="s">
        <v>19</v>
      </c>
      <c r="I211" s="200"/>
      <c r="J211" s="197"/>
      <c r="K211" s="197"/>
      <c r="L211" s="201"/>
      <c r="M211" s="202"/>
      <c r="N211" s="203"/>
      <c r="O211" s="203"/>
      <c r="P211" s="203"/>
      <c r="Q211" s="203"/>
      <c r="R211" s="203"/>
      <c r="S211" s="203"/>
      <c r="T211" s="204"/>
      <c r="AT211" s="205" t="s">
        <v>216</v>
      </c>
      <c r="AU211" s="205" t="s">
        <v>86</v>
      </c>
      <c r="AV211" s="13" t="s">
        <v>84</v>
      </c>
      <c r="AW211" s="13" t="s">
        <v>37</v>
      </c>
      <c r="AX211" s="13" t="s">
        <v>76</v>
      </c>
      <c r="AY211" s="205" t="s">
        <v>202</v>
      </c>
    </row>
    <row r="212" spans="2:51" s="14" customFormat="1" ht="11.25">
      <c r="B212" s="206"/>
      <c r="C212" s="207"/>
      <c r="D212" s="190" t="s">
        <v>216</v>
      </c>
      <c r="E212" s="208" t="s">
        <v>19</v>
      </c>
      <c r="F212" s="209" t="s">
        <v>321</v>
      </c>
      <c r="G212" s="207"/>
      <c r="H212" s="210">
        <v>1.56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216</v>
      </c>
      <c r="AU212" s="216" t="s">
        <v>86</v>
      </c>
      <c r="AV212" s="14" t="s">
        <v>86</v>
      </c>
      <c r="AW212" s="14" t="s">
        <v>37</v>
      </c>
      <c r="AX212" s="14" t="s">
        <v>76</v>
      </c>
      <c r="AY212" s="216" t="s">
        <v>202</v>
      </c>
    </row>
    <row r="213" spans="2:51" s="14" customFormat="1" ht="11.25">
      <c r="B213" s="206"/>
      <c r="C213" s="207"/>
      <c r="D213" s="190" t="s">
        <v>216</v>
      </c>
      <c r="E213" s="208" t="s">
        <v>19</v>
      </c>
      <c r="F213" s="209" t="s">
        <v>322</v>
      </c>
      <c r="G213" s="207"/>
      <c r="H213" s="210">
        <v>30.047999999999998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216</v>
      </c>
      <c r="AU213" s="216" t="s">
        <v>86</v>
      </c>
      <c r="AV213" s="14" t="s">
        <v>86</v>
      </c>
      <c r="AW213" s="14" t="s">
        <v>37</v>
      </c>
      <c r="AX213" s="14" t="s">
        <v>76</v>
      </c>
      <c r="AY213" s="216" t="s">
        <v>202</v>
      </c>
    </row>
    <row r="214" spans="2:51" s="14" customFormat="1" ht="11.25">
      <c r="B214" s="206"/>
      <c r="C214" s="207"/>
      <c r="D214" s="190" t="s">
        <v>216</v>
      </c>
      <c r="E214" s="208" t="s">
        <v>19</v>
      </c>
      <c r="F214" s="209" t="s">
        <v>323</v>
      </c>
      <c r="G214" s="207"/>
      <c r="H214" s="210">
        <v>5.3550000000000004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216</v>
      </c>
      <c r="AU214" s="216" t="s">
        <v>86</v>
      </c>
      <c r="AV214" s="14" t="s">
        <v>86</v>
      </c>
      <c r="AW214" s="14" t="s">
        <v>37</v>
      </c>
      <c r="AX214" s="14" t="s">
        <v>76</v>
      </c>
      <c r="AY214" s="216" t="s">
        <v>202</v>
      </c>
    </row>
    <row r="215" spans="2:51" s="14" customFormat="1" ht="11.25">
      <c r="B215" s="206"/>
      <c r="C215" s="207"/>
      <c r="D215" s="190" t="s">
        <v>216</v>
      </c>
      <c r="E215" s="208" t="s">
        <v>19</v>
      </c>
      <c r="F215" s="209" t="s">
        <v>324</v>
      </c>
      <c r="G215" s="207"/>
      <c r="H215" s="210">
        <v>0.96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216</v>
      </c>
      <c r="AU215" s="216" t="s">
        <v>86</v>
      </c>
      <c r="AV215" s="14" t="s">
        <v>86</v>
      </c>
      <c r="AW215" s="14" t="s">
        <v>37</v>
      </c>
      <c r="AX215" s="14" t="s">
        <v>76</v>
      </c>
      <c r="AY215" s="216" t="s">
        <v>202</v>
      </c>
    </row>
    <row r="216" spans="2:51" s="14" customFormat="1" ht="11.25">
      <c r="B216" s="206"/>
      <c r="C216" s="207"/>
      <c r="D216" s="190" t="s">
        <v>216</v>
      </c>
      <c r="E216" s="208" t="s">
        <v>19</v>
      </c>
      <c r="F216" s="209" t="s">
        <v>325</v>
      </c>
      <c r="G216" s="207"/>
      <c r="H216" s="210">
        <v>2.5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216</v>
      </c>
      <c r="AU216" s="216" t="s">
        <v>86</v>
      </c>
      <c r="AV216" s="14" t="s">
        <v>86</v>
      </c>
      <c r="AW216" s="14" t="s">
        <v>37</v>
      </c>
      <c r="AX216" s="14" t="s">
        <v>76</v>
      </c>
      <c r="AY216" s="216" t="s">
        <v>202</v>
      </c>
    </row>
    <row r="217" spans="2:51" s="15" customFormat="1" ht="11.25">
      <c r="B217" s="217"/>
      <c r="C217" s="218"/>
      <c r="D217" s="190" t="s">
        <v>216</v>
      </c>
      <c r="E217" s="219" t="s">
        <v>19</v>
      </c>
      <c r="F217" s="220" t="s">
        <v>219</v>
      </c>
      <c r="G217" s="218"/>
      <c r="H217" s="221">
        <v>40.423000000000002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216</v>
      </c>
      <c r="AU217" s="227" t="s">
        <v>86</v>
      </c>
      <c r="AV217" s="15" t="s">
        <v>220</v>
      </c>
      <c r="AW217" s="15" t="s">
        <v>37</v>
      </c>
      <c r="AX217" s="15" t="s">
        <v>76</v>
      </c>
      <c r="AY217" s="227" t="s">
        <v>202</v>
      </c>
    </row>
    <row r="218" spans="2:51" s="13" customFormat="1" ht="11.25">
      <c r="B218" s="196"/>
      <c r="C218" s="197"/>
      <c r="D218" s="190" t="s">
        <v>216</v>
      </c>
      <c r="E218" s="198" t="s">
        <v>19</v>
      </c>
      <c r="F218" s="199" t="s">
        <v>229</v>
      </c>
      <c r="G218" s="197"/>
      <c r="H218" s="198" t="s">
        <v>19</v>
      </c>
      <c r="I218" s="200"/>
      <c r="J218" s="197"/>
      <c r="K218" s="197"/>
      <c r="L218" s="201"/>
      <c r="M218" s="202"/>
      <c r="N218" s="203"/>
      <c r="O218" s="203"/>
      <c r="P218" s="203"/>
      <c r="Q218" s="203"/>
      <c r="R218" s="203"/>
      <c r="S218" s="203"/>
      <c r="T218" s="204"/>
      <c r="AT218" s="205" t="s">
        <v>216</v>
      </c>
      <c r="AU218" s="205" t="s">
        <v>86</v>
      </c>
      <c r="AV218" s="13" t="s">
        <v>84</v>
      </c>
      <c r="AW218" s="13" t="s">
        <v>37</v>
      </c>
      <c r="AX218" s="13" t="s">
        <v>76</v>
      </c>
      <c r="AY218" s="205" t="s">
        <v>202</v>
      </c>
    </row>
    <row r="219" spans="2:51" s="14" customFormat="1" ht="11.25">
      <c r="B219" s="206"/>
      <c r="C219" s="207"/>
      <c r="D219" s="190" t="s">
        <v>216</v>
      </c>
      <c r="E219" s="208" t="s">
        <v>19</v>
      </c>
      <c r="F219" s="209" t="s">
        <v>326</v>
      </c>
      <c r="G219" s="207"/>
      <c r="H219" s="210">
        <v>3.0880000000000001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216</v>
      </c>
      <c r="AU219" s="216" t="s">
        <v>86</v>
      </c>
      <c r="AV219" s="14" t="s">
        <v>86</v>
      </c>
      <c r="AW219" s="14" t="s">
        <v>37</v>
      </c>
      <c r="AX219" s="14" t="s">
        <v>76</v>
      </c>
      <c r="AY219" s="216" t="s">
        <v>202</v>
      </c>
    </row>
    <row r="220" spans="2:51" s="14" customFormat="1" ht="11.25">
      <c r="B220" s="206"/>
      <c r="C220" s="207"/>
      <c r="D220" s="190" t="s">
        <v>216</v>
      </c>
      <c r="E220" s="208" t="s">
        <v>19</v>
      </c>
      <c r="F220" s="209" t="s">
        <v>327</v>
      </c>
      <c r="G220" s="207"/>
      <c r="H220" s="210">
        <v>10.486000000000001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216</v>
      </c>
      <c r="AU220" s="216" t="s">
        <v>86</v>
      </c>
      <c r="AV220" s="14" t="s">
        <v>86</v>
      </c>
      <c r="AW220" s="14" t="s">
        <v>37</v>
      </c>
      <c r="AX220" s="14" t="s">
        <v>76</v>
      </c>
      <c r="AY220" s="216" t="s">
        <v>202</v>
      </c>
    </row>
    <row r="221" spans="2:51" s="14" customFormat="1" ht="11.25">
      <c r="B221" s="206"/>
      <c r="C221" s="207"/>
      <c r="D221" s="190" t="s">
        <v>216</v>
      </c>
      <c r="E221" s="208" t="s">
        <v>19</v>
      </c>
      <c r="F221" s="209" t="s">
        <v>328</v>
      </c>
      <c r="G221" s="207"/>
      <c r="H221" s="210">
        <v>37.244999999999997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216</v>
      </c>
      <c r="AU221" s="216" t="s">
        <v>86</v>
      </c>
      <c r="AV221" s="14" t="s">
        <v>86</v>
      </c>
      <c r="AW221" s="14" t="s">
        <v>37</v>
      </c>
      <c r="AX221" s="14" t="s">
        <v>76</v>
      </c>
      <c r="AY221" s="216" t="s">
        <v>202</v>
      </c>
    </row>
    <row r="222" spans="2:51" s="14" customFormat="1" ht="11.25">
      <c r="B222" s="206"/>
      <c r="C222" s="207"/>
      <c r="D222" s="190" t="s">
        <v>216</v>
      </c>
      <c r="E222" s="208" t="s">
        <v>19</v>
      </c>
      <c r="F222" s="209" t="s">
        <v>329</v>
      </c>
      <c r="G222" s="207"/>
      <c r="H222" s="210">
        <v>58.58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216</v>
      </c>
      <c r="AU222" s="216" t="s">
        <v>86</v>
      </c>
      <c r="AV222" s="14" t="s">
        <v>86</v>
      </c>
      <c r="AW222" s="14" t="s">
        <v>37</v>
      </c>
      <c r="AX222" s="14" t="s">
        <v>76</v>
      </c>
      <c r="AY222" s="216" t="s">
        <v>202</v>
      </c>
    </row>
    <row r="223" spans="2:51" s="14" customFormat="1" ht="11.25">
      <c r="B223" s="206"/>
      <c r="C223" s="207"/>
      <c r="D223" s="190" t="s">
        <v>216</v>
      </c>
      <c r="E223" s="208" t="s">
        <v>19</v>
      </c>
      <c r="F223" s="209" t="s">
        <v>330</v>
      </c>
      <c r="G223" s="207"/>
      <c r="H223" s="210">
        <v>0.75600000000000001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216</v>
      </c>
      <c r="AU223" s="216" t="s">
        <v>86</v>
      </c>
      <c r="AV223" s="14" t="s">
        <v>86</v>
      </c>
      <c r="AW223" s="14" t="s">
        <v>37</v>
      </c>
      <c r="AX223" s="14" t="s">
        <v>76</v>
      </c>
      <c r="AY223" s="216" t="s">
        <v>202</v>
      </c>
    </row>
    <row r="224" spans="2:51" s="14" customFormat="1" ht="11.25">
      <c r="B224" s="206"/>
      <c r="C224" s="207"/>
      <c r="D224" s="190" t="s">
        <v>216</v>
      </c>
      <c r="E224" s="208" t="s">
        <v>19</v>
      </c>
      <c r="F224" s="209" t="s">
        <v>331</v>
      </c>
      <c r="G224" s="207"/>
      <c r="H224" s="210">
        <v>1.498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216</v>
      </c>
      <c r="AU224" s="216" t="s">
        <v>86</v>
      </c>
      <c r="AV224" s="14" t="s">
        <v>86</v>
      </c>
      <c r="AW224" s="14" t="s">
        <v>37</v>
      </c>
      <c r="AX224" s="14" t="s">
        <v>76</v>
      </c>
      <c r="AY224" s="216" t="s">
        <v>202</v>
      </c>
    </row>
    <row r="225" spans="2:51" s="14" customFormat="1" ht="11.25">
      <c r="B225" s="206"/>
      <c r="C225" s="207"/>
      <c r="D225" s="190" t="s">
        <v>216</v>
      </c>
      <c r="E225" s="208" t="s">
        <v>19</v>
      </c>
      <c r="F225" s="209" t="s">
        <v>332</v>
      </c>
      <c r="G225" s="207"/>
      <c r="H225" s="210">
        <v>2.7549999999999999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216</v>
      </c>
      <c r="AU225" s="216" t="s">
        <v>86</v>
      </c>
      <c r="AV225" s="14" t="s">
        <v>86</v>
      </c>
      <c r="AW225" s="14" t="s">
        <v>37</v>
      </c>
      <c r="AX225" s="14" t="s">
        <v>76</v>
      </c>
      <c r="AY225" s="216" t="s">
        <v>202</v>
      </c>
    </row>
    <row r="226" spans="2:51" s="14" customFormat="1" ht="11.25">
      <c r="B226" s="206"/>
      <c r="C226" s="207"/>
      <c r="D226" s="190" t="s">
        <v>216</v>
      </c>
      <c r="E226" s="208" t="s">
        <v>19</v>
      </c>
      <c r="F226" s="209" t="s">
        <v>333</v>
      </c>
      <c r="G226" s="207"/>
      <c r="H226" s="210">
        <v>0.99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216</v>
      </c>
      <c r="AU226" s="216" t="s">
        <v>86</v>
      </c>
      <c r="AV226" s="14" t="s">
        <v>86</v>
      </c>
      <c r="AW226" s="14" t="s">
        <v>37</v>
      </c>
      <c r="AX226" s="14" t="s">
        <v>76</v>
      </c>
      <c r="AY226" s="216" t="s">
        <v>202</v>
      </c>
    </row>
    <row r="227" spans="2:51" s="14" customFormat="1" ht="11.25">
      <c r="B227" s="206"/>
      <c r="C227" s="207"/>
      <c r="D227" s="190" t="s">
        <v>216</v>
      </c>
      <c r="E227" s="208" t="s">
        <v>19</v>
      </c>
      <c r="F227" s="209" t="s">
        <v>334</v>
      </c>
      <c r="G227" s="207"/>
      <c r="H227" s="210">
        <v>9.85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216</v>
      </c>
      <c r="AU227" s="216" t="s">
        <v>86</v>
      </c>
      <c r="AV227" s="14" t="s">
        <v>86</v>
      </c>
      <c r="AW227" s="14" t="s">
        <v>37</v>
      </c>
      <c r="AX227" s="14" t="s">
        <v>76</v>
      </c>
      <c r="AY227" s="216" t="s">
        <v>202</v>
      </c>
    </row>
    <row r="228" spans="2:51" s="15" customFormat="1" ht="11.25">
      <c r="B228" s="217"/>
      <c r="C228" s="218"/>
      <c r="D228" s="190" t="s">
        <v>216</v>
      </c>
      <c r="E228" s="219" t="s">
        <v>19</v>
      </c>
      <c r="F228" s="220" t="s">
        <v>219</v>
      </c>
      <c r="G228" s="218"/>
      <c r="H228" s="221">
        <v>125.248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216</v>
      </c>
      <c r="AU228" s="227" t="s">
        <v>86</v>
      </c>
      <c r="AV228" s="15" t="s">
        <v>220</v>
      </c>
      <c r="AW228" s="15" t="s">
        <v>37</v>
      </c>
      <c r="AX228" s="15" t="s">
        <v>76</v>
      </c>
      <c r="AY228" s="227" t="s">
        <v>202</v>
      </c>
    </row>
    <row r="229" spans="2:51" s="13" customFormat="1" ht="11.25">
      <c r="B229" s="196"/>
      <c r="C229" s="197"/>
      <c r="D229" s="190" t="s">
        <v>216</v>
      </c>
      <c r="E229" s="198" t="s">
        <v>19</v>
      </c>
      <c r="F229" s="199" t="s">
        <v>231</v>
      </c>
      <c r="G229" s="197"/>
      <c r="H229" s="198" t="s">
        <v>19</v>
      </c>
      <c r="I229" s="200"/>
      <c r="J229" s="197"/>
      <c r="K229" s="197"/>
      <c r="L229" s="201"/>
      <c r="M229" s="202"/>
      <c r="N229" s="203"/>
      <c r="O229" s="203"/>
      <c r="P229" s="203"/>
      <c r="Q229" s="203"/>
      <c r="R229" s="203"/>
      <c r="S229" s="203"/>
      <c r="T229" s="204"/>
      <c r="AT229" s="205" t="s">
        <v>216</v>
      </c>
      <c r="AU229" s="205" t="s">
        <v>86</v>
      </c>
      <c r="AV229" s="13" t="s">
        <v>84</v>
      </c>
      <c r="AW229" s="13" t="s">
        <v>37</v>
      </c>
      <c r="AX229" s="13" t="s">
        <v>76</v>
      </c>
      <c r="AY229" s="205" t="s">
        <v>202</v>
      </c>
    </row>
    <row r="230" spans="2:51" s="14" customFormat="1" ht="11.25">
      <c r="B230" s="206"/>
      <c r="C230" s="207"/>
      <c r="D230" s="190" t="s">
        <v>216</v>
      </c>
      <c r="E230" s="208" t="s">
        <v>19</v>
      </c>
      <c r="F230" s="209" t="s">
        <v>335</v>
      </c>
      <c r="G230" s="207"/>
      <c r="H230" s="210">
        <v>13.977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216</v>
      </c>
      <c r="AU230" s="216" t="s">
        <v>86</v>
      </c>
      <c r="AV230" s="14" t="s">
        <v>86</v>
      </c>
      <c r="AW230" s="14" t="s">
        <v>37</v>
      </c>
      <c r="AX230" s="14" t="s">
        <v>76</v>
      </c>
      <c r="AY230" s="216" t="s">
        <v>202</v>
      </c>
    </row>
    <row r="231" spans="2:51" s="14" customFormat="1" ht="11.25">
      <c r="B231" s="206"/>
      <c r="C231" s="207"/>
      <c r="D231" s="190" t="s">
        <v>216</v>
      </c>
      <c r="E231" s="208" t="s">
        <v>19</v>
      </c>
      <c r="F231" s="209" t="s">
        <v>336</v>
      </c>
      <c r="G231" s="207"/>
      <c r="H231" s="210">
        <v>7.7850000000000001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216</v>
      </c>
      <c r="AU231" s="216" t="s">
        <v>86</v>
      </c>
      <c r="AV231" s="14" t="s">
        <v>86</v>
      </c>
      <c r="AW231" s="14" t="s">
        <v>37</v>
      </c>
      <c r="AX231" s="14" t="s">
        <v>76</v>
      </c>
      <c r="AY231" s="216" t="s">
        <v>202</v>
      </c>
    </row>
    <row r="232" spans="2:51" s="14" customFormat="1" ht="11.25">
      <c r="B232" s="206"/>
      <c r="C232" s="207"/>
      <c r="D232" s="190" t="s">
        <v>216</v>
      </c>
      <c r="E232" s="208" t="s">
        <v>19</v>
      </c>
      <c r="F232" s="209" t="s">
        <v>337</v>
      </c>
      <c r="G232" s="207"/>
      <c r="H232" s="210">
        <v>5.0460000000000003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216</v>
      </c>
      <c r="AU232" s="216" t="s">
        <v>86</v>
      </c>
      <c r="AV232" s="14" t="s">
        <v>86</v>
      </c>
      <c r="AW232" s="14" t="s">
        <v>37</v>
      </c>
      <c r="AX232" s="14" t="s">
        <v>76</v>
      </c>
      <c r="AY232" s="216" t="s">
        <v>202</v>
      </c>
    </row>
    <row r="233" spans="2:51" s="14" customFormat="1" ht="11.25">
      <c r="B233" s="206"/>
      <c r="C233" s="207"/>
      <c r="D233" s="190" t="s">
        <v>216</v>
      </c>
      <c r="E233" s="208" t="s">
        <v>19</v>
      </c>
      <c r="F233" s="209" t="s">
        <v>338</v>
      </c>
      <c r="G233" s="207"/>
      <c r="H233" s="210">
        <v>3.3719999999999999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216</v>
      </c>
      <c r="AU233" s="216" t="s">
        <v>86</v>
      </c>
      <c r="AV233" s="14" t="s">
        <v>86</v>
      </c>
      <c r="AW233" s="14" t="s">
        <v>37</v>
      </c>
      <c r="AX233" s="14" t="s">
        <v>76</v>
      </c>
      <c r="AY233" s="216" t="s">
        <v>202</v>
      </c>
    </row>
    <row r="234" spans="2:51" s="14" customFormat="1" ht="11.25">
      <c r="B234" s="206"/>
      <c r="C234" s="207"/>
      <c r="D234" s="190" t="s">
        <v>216</v>
      </c>
      <c r="E234" s="208" t="s">
        <v>19</v>
      </c>
      <c r="F234" s="209" t="s">
        <v>339</v>
      </c>
      <c r="G234" s="207"/>
      <c r="H234" s="210">
        <v>29.157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216</v>
      </c>
      <c r="AU234" s="216" t="s">
        <v>86</v>
      </c>
      <c r="AV234" s="14" t="s">
        <v>86</v>
      </c>
      <c r="AW234" s="14" t="s">
        <v>37</v>
      </c>
      <c r="AX234" s="14" t="s">
        <v>76</v>
      </c>
      <c r="AY234" s="216" t="s">
        <v>202</v>
      </c>
    </row>
    <row r="235" spans="2:51" s="14" customFormat="1" ht="11.25">
      <c r="B235" s="206"/>
      <c r="C235" s="207"/>
      <c r="D235" s="190" t="s">
        <v>216</v>
      </c>
      <c r="E235" s="208" t="s">
        <v>19</v>
      </c>
      <c r="F235" s="209" t="s">
        <v>340</v>
      </c>
      <c r="G235" s="207"/>
      <c r="H235" s="210">
        <v>19.245999999999999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216</v>
      </c>
      <c r="AU235" s="216" t="s">
        <v>86</v>
      </c>
      <c r="AV235" s="14" t="s">
        <v>86</v>
      </c>
      <c r="AW235" s="14" t="s">
        <v>37</v>
      </c>
      <c r="AX235" s="14" t="s">
        <v>76</v>
      </c>
      <c r="AY235" s="216" t="s">
        <v>202</v>
      </c>
    </row>
    <row r="236" spans="2:51" s="14" customFormat="1" ht="11.25">
      <c r="B236" s="206"/>
      <c r="C236" s="207"/>
      <c r="D236" s="190" t="s">
        <v>216</v>
      </c>
      <c r="E236" s="208" t="s">
        <v>19</v>
      </c>
      <c r="F236" s="209" t="s">
        <v>341</v>
      </c>
      <c r="G236" s="207"/>
      <c r="H236" s="210">
        <v>6.1740000000000004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216</v>
      </c>
      <c r="AU236" s="216" t="s">
        <v>86</v>
      </c>
      <c r="AV236" s="14" t="s">
        <v>86</v>
      </c>
      <c r="AW236" s="14" t="s">
        <v>37</v>
      </c>
      <c r="AX236" s="14" t="s">
        <v>76</v>
      </c>
      <c r="AY236" s="216" t="s">
        <v>202</v>
      </c>
    </row>
    <row r="237" spans="2:51" s="14" customFormat="1" ht="11.25">
      <c r="B237" s="206"/>
      <c r="C237" s="207"/>
      <c r="D237" s="190" t="s">
        <v>216</v>
      </c>
      <c r="E237" s="208" t="s">
        <v>19</v>
      </c>
      <c r="F237" s="209" t="s">
        <v>342</v>
      </c>
      <c r="G237" s="207"/>
      <c r="H237" s="210">
        <v>9.1980000000000004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216</v>
      </c>
      <c r="AU237" s="216" t="s">
        <v>86</v>
      </c>
      <c r="AV237" s="14" t="s">
        <v>86</v>
      </c>
      <c r="AW237" s="14" t="s">
        <v>37</v>
      </c>
      <c r="AX237" s="14" t="s">
        <v>76</v>
      </c>
      <c r="AY237" s="216" t="s">
        <v>202</v>
      </c>
    </row>
    <row r="238" spans="2:51" s="14" customFormat="1" ht="11.25">
      <c r="B238" s="206"/>
      <c r="C238" s="207"/>
      <c r="D238" s="190" t="s">
        <v>216</v>
      </c>
      <c r="E238" s="208" t="s">
        <v>19</v>
      </c>
      <c r="F238" s="209" t="s">
        <v>343</v>
      </c>
      <c r="G238" s="207"/>
      <c r="H238" s="210">
        <v>3.8130000000000002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216</v>
      </c>
      <c r="AU238" s="216" t="s">
        <v>86</v>
      </c>
      <c r="AV238" s="14" t="s">
        <v>86</v>
      </c>
      <c r="AW238" s="14" t="s">
        <v>37</v>
      </c>
      <c r="AX238" s="14" t="s">
        <v>76</v>
      </c>
      <c r="AY238" s="216" t="s">
        <v>202</v>
      </c>
    </row>
    <row r="239" spans="2:51" s="14" customFormat="1" ht="11.25">
      <c r="B239" s="206"/>
      <c r="C239" s="207"/>
      <c r="D239" s="190" t="s">
        <v>216</v>
      </c>
      <c r="E239" s="208" t="s">
        <v>19</v>
      </c>
      <c r="F239" s="209" t="s">
        <v>344</v>
      </c>
      <c r="G239" s="207"/>
      <c r="H239" s="210">
        <v>1.976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216</v>
      </c>
      <c r="AU239" s="216" t="s">
        <v>86</v>
      </c>
      <c r="AV239" s="14" t="s">
        <v>86</v>
      </c>
      <c r="AW239" s="14" t="s">
        <v>37</v>
      </c>
      <c r="AX239" s="14" t="s">
        <v>76</v>
      </c>
      <c r="AY239" s="216" t="s">
        <v>202</v>
      </c>
    </row>
    <row r="240" spans="2:51" s="14" customFormat="1" ht="11.25">
      <c r="B240" s="206"/>
      <c r="C240" s="207"/>
      <c r="D240" s="190" t="s">
        <v>216</v>
      </c>
      <c r="E240" s="208" t="s">
        <v>19</v>
      </c>
      <c r="F240" s="209" t="s">
        <v>345</v>
      </c>
      <c r="G240" s="207"/>
      <c r="H240" s="210">
        <v>5.0999999999999996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216</v>
      </c>
      <c r="AU240" s="216" t="s">
        <v>86</v>
      </c>
      <c r="AV240" s="14" t="s">
        <v>86</v>
      </c>
      <c r="AW240" s="14" t="s">
        <v>37</v>
      </c>
      <c r="AX240" s="14" t="s">
        <v>76</v>
      </c>
      <c r="AY240" s="216" t="s">
        <v>202</v>
      </c>
    </row>
    <row r="241" spans="1:65" s="14" customFormat="1" ht="11.25">
      <c r="B241" s="206"/>
      <c r="C241" s="207"/>
      <c r="D241" s="190" t="s">
        <v>216</v>
      </c>
      <c r="E241" s="208" t="s">
        <v>19</v>
      </c>
      <c r="F241" s="209" t="s">
        <v>346</v>
      </c>
      <c r="G241" s="207"/>
      <c r="H241" s="210">
        <v>6.54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216</v>
      </c>
      <c r="AU241" s="216" t="s">
        <v>86</v>
      </c>
      <c r="AV241" s="14" t="s">
        <v>86</v>
      </c>
      <c r="AW241" s="14" t="s">
        <v>37</v>
      </c>
      <c r="AX241" s="14" t="s">
        <v>76</v>
      </c>
      <c r="AY241" s="216" t="s">
        <v>202</v>
      </c>
    </row>
    <row r="242" spans="1:65" s="15" customFormat="1" ht="11.25">
      <c r="B242" s="217"/>
      <c r="C242" s="218"/>
      <c r="D242" s="190" t="s">
        <v>216</v>
      </c>
      <c r="E242" s="219" t="s">
        <v>19</v>
      </c>
      <c r="F242" s="220" t="s">
        <v>219</v>
      </c>
      <c r="G242" s="218"/>
      <c r="H242" s="221">
        <v>111.384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216</v>
      </c>
      <c r="AU242" s="227" t="s">
        <v>86</v>
      </c>
      <c r="AV242" s="15" t="s">
        <v>220</v>
      </c>
      <c r="AW242" s="15" t="s">
        <v>37</v>
      </c>
      <c r="AX242" s="15" t="s">
        <v>76</v>
      </c>
      <c r="AY242" s="227" t="s">
        <v>202</v>
      </c>
    </row>
    <row r="243" spans="1:65" s="13" customFormat="1" ht="11.25">
      <c r="B243" s="196"/>
      <c r="C243" s="197"/>
      <c r="D243" s="190" t="s">
        <v>216</v>
      </c>
      <c r="E243" s="198" t="s">
        <v>19</v>
      </c>
      <c r="F243" s="199" t="s">
        <v>347</v>
      </c>
      <c r="G243" s="197"/>
      <c r="H243" s="198" t="s">
        <v>19</v>
      </c>
      <c r="I243" s="200"/>
      <c r="J243" s="197"/>
      <c r="K243" s="197"/>
      <c r="L243" s="201"/>
      <c r="M243" s="202"/>
      <c r="N243" s="203"/>
      <c r="O243" s="203"/>
      <c r="P243" s="203"/>
      <c r="Q243" s="203"/>
      <c r="R243" s="203"/>
      <c r="S243" s="203"/>
      <c r="T243" s="204"/>
      <c r="AT243" s="205" t="s">
        <v>216</v>
      </c>
      <c r="AU243" s="205" t="s">
        <v>86</v>
      </c>
      <c r="AV243" s="13" t="s">
        <v>84</v>
      </c>
      <c r="AW243" s="13" t="s">
        <v>37</v>
      </c>
      <c r="AX243" s="13" t="s">
        <v>76</v>
      </c>
      <c r="AY243" s="205" t="s">
        <v>202</v>
      </c>
    </row>
    <row r="244" spans="1:65" s="14" customFormat="1" ht="11.25">
      <c r="B244" s="206"/>
      <c r="C244" s="207"/>
      <c r="D244" s="190" t="s">
        <v>216</v>
      </c>
      <c r="E244" s="208" t="s">
        <v>19</v>
      </c>
      <c r="F244" s="209" t="s">
        <v>348</v>
      </c>
      <c r="G244" s="207"/>
      <c r="H244" s="210">
        <v>-91.804000000000002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216</v>
      </c>
      <c r="AU244" s="216" t="s">
        <v>86</v>
      </c>
      <c r="AV244" s="14" t="s">
        <v>86</v>
      </c>
      <c r="AW244" s="14" t="s">
        <v>37</v>
      </c>
      <c r="AX244" s="14" t="s">
        <v>76</v>
      </c>
      <c r="AY244" s="216" t="s">
        <v>202</v>
      </c>
    </row>
    <row r="245" spans="1:65" s="16" customFormat="1" ht="11.25">
      <c r="B245" s="228"/>
      <c r="C245" s="229"/>
      <c r="D245" s="190" t="s">
        <v>216</v>
      </c>
      <c r="E245" s="230" t="s">
        <v>164</v>
      </c>
      <c r="F245" s="231" t="s">
        <v>235</v>
      </c>
      <c r="G245" s="229"/>
      <c r="H245" s="232">
        <v>1258.0070000000001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216</v>
      </c>
      <c r="AU245" s="238" t="s">
        <v>86</v>
      </c>
      <c r="AV245" s="16" t="s">
        <v>208</v>
      </c>
      <c r="AW245" s="16" t="s">
        <v>37</v>
      </c>
      <c r="AX245" s="16" t="s">
        <v>76</v>
      </c>
      <c r="AY245" s="238" t="s">
        <v>202</v>
      </c>
    </row>
    <row r="246" spans="1:65" s="14" customFormat="1" ht="11.25">
      <c r="B246" s="206"/>
      <c r="C246" s="207"/>
      <c r="D246" s="190" t="s">
        <v>216</v>
      </c>
      <c r="E246" s="208" t="s">
        <v>19</v>
      </c>
      <c r="F246" s="209" t="s">
        <v>349</v>
      </c>
      <c r="G246" s="207"/>
      <c r="H246" s="210">
        <v>880.60500000000002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216</v>
      </c>
      <c r="AU246" s="216" t="s">
        <v>86</v>
      </c>
      <c r="AV246" s="14" t="s">
        <v>86</v>
      </c>
      <c r="AW246" s="14" t="s">
        <v>37</v>
      </c>
      <c r="AX246" s="14" t="s">
        <v>84</v>
      </c>
      <c r="AY246" s="216" t="s">
        <v>202</v>
      </c>
    </row>
    <row r="247" spans="1:65" s="2" customFormat="1" ht="14.45" customHeight="1">
      <c r="A247" s="36"/>
      <c r="B247" s="37"/>
      <c r="C247" s="177" t="s">
        <v>220</v>
      </c>
      <c r="D247" s="177" t="s">
        <v>204</v>
      </c>
      <c r="E247" s="178" t="s">
        <v>350</v>
      </c>
      <c r="F247" s="179" t="s">
        <v>351</v>
      </c>
      <c r="G247" s="180" t="s">
        <v>115</v>
      </c>
      <c r="H247" s="181">
        <v>64.263000000000005</v>
      </c>
      <c r="I247" s="182"/>
      <c r="J247" s="183">
        <f>ROUND(I247*H247,2)</f>
        <v>0</v>
      </c>
      <c r="K247" s="179" t="s">
        <v>207</v>
      </c>
      <c r="L247" s="41"/>
      <c r="M247" s="184" t="s">
        <v>19</v>
      </c>
      <c r="N247" s="185" t="s">
        <v>47</v>
      </c>
      <c r="O247" s="66"/>
      <c r="P247" s="186">
        <f>O247*H247</f>
        <v>0</v>
      </c>
      <c r="Q247" s="186">
        <v>0</v>
      </c>
      <c r="R247" s="186">
        <f>Q247*H247</f>
        <v>0</v>
      </c>
      <c r="S247" s="186">
        <v>0</v>
      </c>
      <c r="T247" s="187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8" t="s">
        <v>208</v>
      </c>
      <c r="AT247" s="188" t="s">
        <v>204</v>
      </c>
      <c r="AU247" s="188" t="s">
        <v>86</v>
      </c>
      <c r="AY247" s="19" t="s">
        <v>202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9" t="s">
        <v>84</v>
      </c>
      <c r="BK247" s="189">
        <f>ROUND(I247*H247,2)</f>
        <v>0</v>
      </c>
      <c r="BL247" s="19" t="s">
        <v>208</v>
      </c>
      <c r="BM247" s="188" t="s">
        <v>352</v>
      </c>
    </row>
    <row r="248" spans="1:65" s="2" customFormat="1" ht="19.5">
      <c r="A248" s="36"/>
      <c r="B248" s="37"/>
      <c r="C248" s="38"/>
      <c r="D248" s="190" t="s">
        <v>210</v>
      </c>
      <c r="E248" s="38"/>
      <c r="F248" s="191" t="s">
        <v>353</v>
      </c>
      <c r="G248" s="38"/>
      <c r="H248" s="38"/>
      <c r="I248" s="192"/>
      <c r="J248" s="38"/>
      <c r="K248" s="38"/>
      <c r="L248" s="41"/>
      <c r="M248" s="193"/>
      <c r="N248" s="194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210</v>
      </c>
      <c r="AU248" s="19" t="s">
        <v>86</v>
      </c>
    </row>
    <row r="249" spans="1:65" s="2" customFormat="1" ht="39">
      <c r="A249" s="36"/>
      <c r="B249" s="37"/>
      <c r="C249" s="38"/>
      <c r="D249" s="190" t="s">
        <v>212</v>
      </c>
      <c r="E249" s="38"/>
      <c r="F249" s="195" t="s">
        <v>354</v>
      </c>
      <c r="G249" s="38"/>
      <c r="H249" s="38"/>
      <c r="I249" s="192"/>
      <c r="J249" s="38"/>
      <c r="K249" s="38"/>
      <c r="L249" s="41"/>
      <c r="M249" s="193"/>
      <c r="N249" s="194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212</v>
      </c>
      <c r="AU249" s="19" t="s">
        <v>86</v>
      </c>
    </row>
    <row r="250" spans="1:65" s="13" customFormat="1" ht="11.25">
      <c r="B250" s="196"/>
      <c r="C250" s="197"/>
      <c r="D250" s="190" t="s">
        <v>216</v>
      </c>
      <c r="E250" s="198" t="s">
        <v>19</v>
      </c>
      <c r="F250" s="199" t="s">
        <v>355</v>
      </c>
      <c r="G250" s="197"/>
      <c r="H250" s="198" t="s">
        <v>19</v>
      </c>
      <c r="I250" s="200"/>
      <c r="J250" s="197"/>
      <c r="K250" s="197"/>
      <c r="L250" s="201"/>
      <c r="M250" s="202"/>
      <c r="N250" s="203"/>
      <c r="O250" s="203"/>
      <c r="P250" s="203"/>
      <c r="Q250" s="203"/>
      <c r="R250" s="203"/>
      <c r="S250" s="203"/>
      <c r="T250" s="204"/>
      <c r="AT250" s="205" t="s">
        <v>216</v>
      </c>
      <c r="AU250" s="205" t="s">
        <v>86</v>
      </c>
      <c r="AV250" s="13" t="s">
        <v>84</v>
      </c>
      <c r="AW250" s="13" t="s">
        <v>37</v>
      </c>
      <c r="AX250" s="13" t="s">
        <v>76</v>
      </c>
      <c r="AY250" s="205" t="s">
        <v>202</v>
      </c>
    </row>
    <row r="251" spans="1:65" s="13" customFormat="1" ht="11.25">
      <c r="B251" s="196"/>
      <c r="C251" s="197"/>
      <c r="D251" s="190" t="s">
        <v>216</v>
      </c>
      <c r="E251" s="198" t="s">
        <v>19</v>
      </c>
      <c r="F251" s="199" t="s">
        <v>241</v>
      </c>
      <c r="G251" s="197"/>
      <c r="H251" s="198" t="s">
        <v>19</v>
      </c>
      <c r="I251" s="200"/>
      <c r="J251" s="197"/>
      <c r="K251" s="197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216</v>
      </c>
      <c r="AU251" s="205" t="s">
        <v>86</v>
      </c>
      <c r="AV251" s="13" t="s">
        <v>84</v>
      </c>
      <c r="AW251" s="13" t="s">
        <v>37</v>
      </c>
      <c r="AX251" s="13" t="s">
        <v>76</v>
      </c>
      <c r="AY251" s="205" t="s">
        <v>202</v>
      </c>
    </row>
    <row r="252" spans="1:65" s="14" customFormat="1" ht="11.25">
      <c r="B252" s="206"/>
      <c r="C252" s="207"/>
      <c r="D252" s="190" t="s">
        <v>216</v>
      </c>
      <c r="E252" s="208" t="s">
        <v>19</v>
      </c>
      <c r="F252" s="209" t="s">
        <v>356</v>
      </c>
      <c r="G252" s="207"/>
      <c r="H252" s="210">
        <v>1.18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216</v>
      </c>
      <c r="AU252" s="216" t="s">
        <v>86</v>
      </c>
      <c r="AV252" s="14" t="s">
        <v>86</v>
      </c>
      <c r="AW252" s="14" t="s">
        <v>37</v>
      </c>
      <c r="AX252" s="14" t="s">
        <v>76</v>
      </c>
      <c r="AY252" s="216" t="s">
        <v>202</v>
      </c>
    </row>
    <row r="253" spans="1:65" s="14" customFormat="1" ht="11.25">
      <c r="B253" s="206"/>
      <c r="C253" s="207"/>
      <c r="D253" s="190" t="s">
        <v>216</v>
      </c>
      <c r="E253" s="208" t="s">
        <v>19</v>
      </c>
      <c r="F253" s="209" t="s">
        <v>357</v>
      </c>
      <c r="G253" s="207"/>
      <c r="H253" s="210">
        <v>1.2250000000000001</v>
      </c>
      <c r="I253" s="211"/>
      <c r="J253" s="207"/>
      <c r="K253" s="207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216</v>
      </c>
      <c r="AU253" s="216" t="s">
        <v>86</v>
      </c>
      <c r="AV253" s="14" t="s">
        <v>86</v>
      </c>
      <c r="AW253" s="14" t="s">
        <v>37</v>
      </c>
      <c r="AX253" s="14" t="s">
        <v>76</v>
      </c>
      <c r="AY253" s="216" t="s">
        <v>202</v>
      </c>
    </row>
    <row r="254" spans="1:65" s="14" customFormat="1" ht="11.25">
      <c r="B254" s="206"/>
      <c r="C254" s="207"/>
      <c r="D254" s="190" t="s">
        <v>216</v>
      </c>
      <c r="E254" s="208" t="s">
        <v>19</v>
      </c>
      <c r="F254" s="209" t="s">
        <v>358</v>
      </c>
      <c r="G254" s="207"/>
      <c r="H254" s="210">
        <v>0.98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216</v>
      </c>
      <c r="AU254" s="216" t="s">
        <v>86</v>
      </c>
      <c r="AV254" s="14" t="s">
        <v>86</v>
      </c>
      <c r="AW254" s="14" t="s">
        <v>37</v>
      </c>
      <c r="AX254" s="14" t="s">
        <v>76</v>
      </c>
      <c r="AY254" s="216" t="s">
        <v>202</v>
      </c>
    </row>
    <row r="255" spans="1:65" s="14" customFormat="1" ht="11.25">
      <c r="B255" s="206"/>
      <c r="C255" s="207"/>
      <c r="D255" s="190" t="s">
        <v>216</v>
      </c>
      <c r="E255" s="208" t="s">
        <v>19</v>
      </c>
      <c r="F255" s="209" t="s">
        <v>359</v>
      </c>
      <c r="G255" s="207"/>
      <c r="H255" s="210">
        <v>1.47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216</v>
      </c>
      <c r="AU255" s="216" t="s">
        <v>86</v>
      </c>
      <c r="AV255" s="14" t="s">
        <v>86</v>
      </c>
      <c r="AW255" s="14" t="s">
        <v>37</v>
      </c>
      <c r="AX255" s="14" t="s">
        <v>76</v>
      </c>
      <c r="AY255" s="216" t="s">
        <v>202</v>
      </c>
    </row>
    <row r="256" spans="1:65" s="14" customFormat="1" ht="11.25">
      <c r="B256" s="206"/>
      <c r="C256" s="207"/>
      <c r="D256" s="190" t="s">
        <v>216</v>
      </c>
      <c r="E256" s="208" t="s">
        <v>19</v>
      </c>
      <c r="F256" s="209" t="s">
        <v>360</v>
      </c>
      <c r="G256" s="207"/>
      <c r="H256" s="210">
        <v>1.6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216</v>
      </c>
      <c r="AU256" s="216" t="s">
        <v>86</v>
      </c>
      <c r="AV256" s="14" t="s">
        <v>86</v>
      </c>
      <c r="AW256" s="14" t="s">
        <v>37</v>
      </c>
      <c r="AX256" s="14" t="s">
        <v>76</v>
      </c>
      <c r="AY256" s="216" t="s">
        <v>202</v>
      </c>
    </row>
    <row r="257" spans="2:51" s="15" customFormat="1" ht="11.25">
      <c r="B257" s="217"/>
      <c r="C257" s="218"/>
      <c r="D257" s="190" t="s">
        <v>216</v>
      </c>
      <c r="E257" s="219" t="s">
        <v>19</v>
      </c>
      <c r="F257" s="220" t="s">
        <v>219</v>
      </c>
      <c r="G257" s="218"/>
      <c r="H257" s="221">
        <v>6.4550000000000001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216</v>
      </c>
      <c r="AU257" s="227" t="s">
        <v>86</v>
      </c>
      <c r="AV257" s="15" t="s">
        <v>220</v>
      </c>
      <c r="AW257" s="15" t="s">
        <v>37</v>
      </c>
      <c r="AX257" s="15" t="s">
        <v>76</v>
      </c>
      <c r="AY257" s="227" t="s">
        <v>202</v>
      </c>
    </row>
    <row r="258" spans="2:51" s="13" customFormat="1" ht="11.25">
      <c r="B258" s="196"/>
      <c r="C258" s="197"/>
      <c r="D258" s="190" t="s">
        <v>216</v>
      </c>
      <c r="E258" s="198" t="s">
        <v>19</v>
      </c>
      <c r="F258" s="199" t="s">
        <v>217</v>
      </c>
      <c r="G258" s="197"/>
      <c r="H258" s="198" t="s">
        <v>19</v>
      </c>
      <c r="I258" s="200"/>
      <c r="J258" s="197"/>
      <c r="K258" s="197"/>
      <c r="L258" s="201"/>
      <c r="M258" s="202"/>
      <c r="N258" s="203"/>
      <c r="O258" s="203"/>
      <c r="P258" s="203"/>
      <c r="Q258" s="203"/>
      <c r="R258" s="203"/>
      <c r="S258" s="203"/>
      <c r="T258" s="204"/>
      <c r="AT258" s="205" t="s">
        <v>216</v>
      </c>
      <c r="AU258" s="205" t="s">
        <v>86</v>
      </c>
      <c r="AV258" s="13" t="s">
        <v>84</v>
      </c>
      <c r="AW258" s="13" t="s">
        <v>37</v>
      </c>
      <c r="AX258" s="13" t="s">
        <v>76</v>
      </c>
      <c r="AY258" s="205" t="s">
        <v>202</v>
      </c>
    </row>
    <row r="259" spans="2:51" s="14" customFormat="1" ht="11.25">
      <c r="B259" s="206"/>
      <c r="C259" s="207"/>
      <c r="D259" s="190" t="s">
        <v>216</v>
      </c>
      <c r="E259" s="208" t="s">
        <v>19</v>
      </c>
      <c r="F259" s="209" t="s">
        <v>361</v>
      </c>
      <c r="G259" s="207"/>
      <c r="H259" s="210">
        <v>0.93600000000000005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216</v>
      </c>
      <c r="AU259" s="216" t="s">
        <v>86</v>
      </c>
      <c r="AV259" s="14" t="s">
        <v>86</v>
      </c>
      <c r="AW259" s="14" t="s">
        <v>37</v>
      </c>
      <c r="AX259" s="14" t="s">
        <v>76</v>
      </c>
      <c r="AY259" s="216" t="s">
        <v>202</v>
      </c>
    </row>
    <row r="260" spans="2:51" s="14" customFormat="1" ht="11.25">
      <c r="B260" s="206"/>
      <c r="C260" s="207"/>
      <c r="D260" s="190" t="s">
        <v>216</v>
      </c>
      <c r="E260" s="208" t="s">
        <v>19</v>
      </c>
      <c r="F260" s="209" t="s">
        <v>362</v>
      </c>
      <c r="G260" s="207"/>
      <c r="H260" s="210">
        <v>2.34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216</v>
      </c>
      <c r="AU260" s="216" t="s">
        <v>86</v>
      </c>
      <c r="AV260" s="14" t="s">
        <v>86</v>
      </c>
      <c r="AW260" s="14" t="s">
        <v>37</v>
      </c>
      <c r="AX260" s="14" t="s">
        <v>76</v>
      </c>
      <c r="AY260" s="216" t="s">
        <v>202</v>
      </c>
    </row>
    <row r="261" spans="2:51" s="14" customFormat="1" ht="11.25">
      <c r="B261" s="206"/>
      <c r="C261" s="207"/>
      <c r="D261" s="190" t="s">
        <v>216</v>
      </c>
      <c r="E261" s="208" t="s">
        <v>19</v>
      </c>
      <c r="F261" s="209" t="s">
        <v>363</v>
      </c>
      <c r="G261" s="207"/>
      <c r="H261" s="210">
        <v>2.9249999999999998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216</v>
      </c>
      <c r="AU261" s="216" t="s">
        <v>86</v>
      </c>
      <c r="AV261" s="14" t="s">
        <v>86</v>
      </c>
      <c r="AW261" s="14" t="s">
        <v>37</v>
      </c>
      <c r="AX261" s="14" t="s">
        <v>76</v>
      </c>
      <c r="AY261" s="216" t="s">
        <v>202</v>
      </c>
    </row>
    <row r="262" spans="2:51" s="14" customFormat="1" ht="11.25">
      <c r="B262" s="206"/>
      <c r="C262" s="207"/>
      <c r="D262" s="190" t="s">
        <v>216</v>
      </c>
      <c r="E262" s="208" t="s">
        <v>19</v>
      </c>
      <c r="F262" s="209" t="s">
        <v>364</v>
      </c>
      <c r="G262" s="207"/>
      <c r="H262" s="210">
        <v>0.34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216</v>
      </c>
      <c r="AU262" s="216" t="s">
        <v>86</v>
      </c>
      <c r="AV262" s="14" t="s">
        <v>86</v>
      </c>
      <c r="AW262" s="14" t="s">
        <v>37</v>
      </c>
      <c r="AX262" s="14" t="s">
        <v>76</v>
      </c>
      <c r="AY262" s="216" t="s">
        <v>202</v>
      </c>
    </row>
    <row r="263" spans="2:51" s="14" customFormat="1" ht="11.25">
      <c r="B263" s="206"/>
      <c r="C263" s="207"/>
      <c r="D263" s="190" t="s">
        <v>216</v>
      </c>
      <c r="E263" s="208" t="s">
        <v>19</v>
      </c>
      <c r="F263" s="209" t="s">
        <v>365</v>
      </c>
      <c r="G263" s="207"/>
      <c r="H263" s="210">
        <v>1.96</v>
      </c>
      <c r="I263" s="211"/>
      <c r="J263" s="207"/>
      <c r="K263" s="207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216</v>
      </c>
      <c r="AU263" s="216" t="s">
        <v>86</v>
      </c>
      <c r="AV263" s="14" t="s">
        <v>86</v>
      </c>
      <c r="AW263" s="14" t="s">
        <v>37</v>
      </c>
      <c r="AX263" s="14" t="s">
        <v>76</v>
      </c>
      <c r="AY263" s="216" t="s">
        <v>202</v>
      </c>
    </row>
    <row r="264" spans="2:51" s="14" customFormat="1" ht="11.25">
      <c r="B264" s="206"/>
      <c r="C264" s="207"/>
      <c r="D264" s="190" t="s">
        <v>216</v>
      </c>
      <c r="E264" s="208" t="s">
        <v>19</v>
      </c>
      <c r="F264" s="209" t="s">
        <v>366</v>
      </c>
      <c r="G264" s="207"/>
      <c r="H264" s="210">
        <v>2.2250000000000001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216</v>
      </c>
      <c r="AU264" s="216" t="s">
        <v>86</v>
      </c>
      <c r="AV264" s="14" t="s">
        <v>86</v>
      </c>
      <c r="AW264" s="14" t="s">
        <v>37</v>
      </c>
      <c r="AX264" s="14" t="s">
        <v>76</v>
      </c>
      <c r="AY264" s="216" t="s">
        <v>202</v>
      </c>
    </row>
    <row r="265" spans="2:51" s="14" customFormat="1" ht="11.25">
      <c r="B265" s="206"/>
      <c r="C265" s="207"/>
      <c r="D265" s="190" t="s">
        <v>216</v>
      </c>
      <c r="E265" s="208" t="s">
        <v>19</v>
      </c>
      <c r="F265" s="209" t="s">
        <v>366</v>
      </c>
      <c r="G265" s="207"/>
      <c r="H265" s="210">
        <v>2.2250000000000001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216</v>
      </c>
      <c r="AU265" s="216" t="s">
        <v>86</v>
      </c>
      <c r="AV265" s="14" t="s">
        <v>86</v>
      </c>
      <c r="AW265" s="14" t="s">
        <v>37</v>
      </c>
      <c r="AX265" s="14" t="s">
        <v>76</v>
      </c>
      <c r="AY265" s="216" t="s">
        <v>202</v>
      </c>
    </row>
    <row r="266" spans="2:51" s="15" customFormat="1" ht="11.25">
      <c r="B266" s="217"/>
      <c r="C266" s="218"/>
      <c r="D266" s="190" t="s">
        <v>216</v>
      </c>
      <c r="E266" s="219" t="s">
        <v>19</v>
      </c>
      <c r="F266" s="220" t="s">
        <v>219</v>
      </c>
      <c r="G266" s="218"/>
      <c r="H266" s="221">
        <v>12.951000000000001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216</v>
      </c>
      <c r="AU266" s="227" t="s">
        <v>86</v>
      </c>
      <c r="AV266" s="15" t="s">
        <v>220</v>
      </c>
      <c r="AW266" s="15" t="s">
        <v>37</v>
      </c>
      <c r="AX266" s="15" t="s">
        <v>76</v>
      </c>
      <c r="AY266" s="227" t="s">
        <v>202</v>
      </c>
    </row>
    <row r="267" spans="2:51" s="13" customFormat="1" ht="11.25">
      <c r="B267" s="196"/>
      <c r="C267" s="197"/>
      <c r="D267" s="190" t="s">
        <v>216</v>
      </c>
      <c r="E267" s="198" t="s">
        <v>19</v>
      </c>
      <c r="F267" s="199" t="s">
        <v>221</v>
      </c>
      <c r="G267" s="197"/>
      <c r="H267" s="198" t="s">
        <v>19</v>
      </c>
      <c r="I267" s="200"/>
      <c r="J267" s="197"/>
      <c r="K267" s="197"/>
      <c r="L267" s="201"/>
      <c r="M267" s="202"/>
      <c r="N267" s="203"/>
      <c r="O267" s="203"/>
      <c r="P267" s="203"/>
      <c r="Q267" s="203"/>
      <c r="R267" s="203"/>
      <c r="S267" s="203"/>
      <c r="T267" s="204"/>
      <c r="AT267" s="205" t="s">
        <v>216</v>
      </c>
      <c r="AU267" s="205" t="s">
        <v>86</v>
      </c>
      <c r="AV267" s="13" t="s">
        <v>84</v>
      </c>
      <c r="AW267" s="13" t="s">
        <v>37</v>
      </c>
      <c r="AX267" s="13" t="s">
        <v>76</v>
      </c>
      <c r="AY267" s="205" t="s">
        <v>202</v>
      </c>
    </row>
    <row r="268" spans="2:51" s="14" customFormat="1" ht="11.25">
      <c r="B268" s="206"/>
      <c r="C268" s="207"/>
      <c r="D268" s="190" t="s">
        <v>216</v>
      </c>
      <c r="E268" s="208" t="s">
        <v>19</v>
      </c>
      <c r="F268" s="209" t="s">
        <v>367</v>
      </c>
      <c r="G268" s="207"/>
      <c r="H268" s="210">
        <v>2.948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216</v>
      </c>
      <c r="AU268" s="216" t="s">
        <v>86</v>
      </c>
      <c r="AV268" s="14" t="s">
        <v>86</v>
      </c>
      <c r="AW268" s="14" t="s">
        <v>37</v>
      </c>
      <c r="AX268" s="14" t="s">
        <v>76</v>
      </c>
      <c r="AY268" s="216" t="s">
        <v>202</v>
      </c>
    </row>
    <row r="269" spans="2:51" s="14" customFormat="1" ht="11.25">
      <c r="B269" s="206"/>
      <c r="C269" s="207"/>
      <c r="D269" s="190" t="s">
        <v>216</v>
      </c>
      <c r="E269" s="208" t="s">
        <v>19</v>
      </c>
      <c r="F269" s="209" t="s">
        <v>368</v>
      </c>
      <c r="G269" s="207"/>
      <c r="H269" s="210">
        <v>2.9430000000000001</v>
      </c>
      <c r="I269" s="211"/>
      <c r="J269" s="207"/>
      <c r="K269" s="207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216</v>
      </c>
      <c r="AU269" s="216" t="s">
        <v>86</v>
      </c>
      <c r="AV269" s="14" t="s">
        <v>86</v>
      </c>
      <c r="AW269" s="14" t="s">
        <v>37</v>
      </c>
      <c r="AX269" s="14" t="s">
        <v>76</v>
      </c>
      <c r="AY269" s="216" t="s">
        <v>202</v>
      </c>
    </row>
    <row r="270" spans="2:51" s="14" customFormat="1" ht="11.25">
      <c r="B270" s="206"/>
      <c r="C270" s="207"/>
      <c r="D270" s="190" t="s">
        <v>216</v>
      </c>
      <c r="E270" s="208" t="s">
        <v>19</v>
      </c>
      <c r="F270" s="209" t="s">
        <v>369</v>
      </c>
      <c r="G270" s="207"/>
      <c r="H270" s="210">
        <v>2.5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216</v>
      </c>
      <c r="AU270" s="216" t="s">
        <v>86</v>
      </c>
      <c r="AV270" s="14" t="s">
        <v>86</v>
      </c>
      <c r="AW270" s="14" t="s">
        <v>37</v>
      </c>
      <c r="AX270" s="14" t="s">
        <v>76</v>
      </c>
      <c r="AY270" s="216" t="s">
        <v>202</v>
      </c>
    </row>
    <row r="271" spans="2:51" s="14" customFormat="1" ht="11.25">
      <c r="B271" s="206"/>
      <c r="C271" s="207"/>
      <c r="D271" s="190" t="s">
        <v>216</v>
      </c>
      <c r="E271" s="208" t="s">
        <v>19</v>
      </c>
      <c r="F271" s="209" t="s">
        <v>370</v>
      </c>
      <c r="G271" s="207"/>
      <c r="H271" s="210">
        <v>1.9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216</v>
      </c>
      <c r="AU271" s="216" t="s">
        <v>86</v>
      </c>
      <c r="AV271" s="14" t="s">
        <v>86</v>
      </c>
      <c r="AW271" s="14" t="s">
        <v>37</v>
      </c>
      <c r="AX271" s="14" t="s">
        <v>76</v>
      </c>
      <c r="AY271" s="216" t="s">
        <v>202</v>
      </c>
    </row>
    <row r="272" spans="2:51" s="14" customFormat="1" ht="11.25">
      <c r="B272" s="206"/>
      <c r="C272" s="207"/>
      <c r="D272" s="190" t="s">
        <v>216</v>
      </c>
      <c r="E272" s="208" t="s">
        <v>19</v>
      </c>
      <c r="F272" s="209" t="s">
        <v>371</v>
      </c>
      <c r="G272" s="207"/>
      <c r="H272" s="210">
        <v>2.4249999999999998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216</v>
      </c>
      <c r="AU272" s="216" t="s">
        <v>86</v>
      </c>
      <c r="AV272" s="14" t="s">
        <v>86</v>
      </c>
      <c r="AW272" s="14" t="s">
        <v>37</v>
      </c>
      <c r="AX272" s="14" t="s">
        <v>76</v>
      </c>
      <c r="AY272" s="216" t="s">
        <v>202</v>
      </c>
    </row>
    <row r="273" spans="2:51" s="14" customFormat="1" ht="11.25">
      <c r="B273" s="206"/>
      <c r="C273" s="207"/>
      <c r="D273" s="190" t="s">
        <v>216</v>
      </c>
      <c r="E273" s="208" t="s">
        <v>19</v>
      </c>
      <c r="F273" s="209" t="s">
        <v>372</v>
      </c>
      <c r="G273" s="207"/>
      <c r="H273" s="210">
        <v>1.94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216</v>
      </c>
      <c r="AU273" s="216" t="s">
        <v>86</v>
      </c>
      <c r="AV273" s="14" t="s">
        <v>86</v>
      </c>
      <c r="AW273" s="14" t="s">
        <v>37</v>
      </c>
      <c r="AX273" s="14" t="s">
        <v>76</v>
      </c>
      <c r="AY273" s="216" t="s">
        <v>202</v>
      </c>
    </row>
    <row r="274" spans="2:51" s="14" customFormat="1" ht="11.25">
      <c r="B274" s="206"/>
      <c r="C274" s="207"/>
      <c r="D274" s="190" t="s">
        <v>216</v>
      </c>
      <c r="E274" s="208" t="s">
        <v>19</v>
      </c>
      <c r="F274" s="209" t="s">
        <v>373</v>
      </c>
      <c r="G274" s="207"/>
      <c r="H274" s="210">
        <v>2.4500000000000002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216</v>
      </c>
      <c r="AU274" s="216" t="s">
        <v>86</v>
      </c>
      <c r="AV274" s="14" t="s">
        <v>86</v>
      </c>
      <c r="AW274" s="14" t="s">
        <v>37</v>
      </c>
      <c r="AX274" s="14" t="s">
        <v>76</v>
      </c>
      <c r="AY274" s="216" t="s">
        <v>202</v>
      </c>
    </row>
    <row r="275" spans="2:51" s="14" customFormat="1" ht="11.25">
      <c r="B275" s="206"/>
      <c r="C275" s="207"/>
      <c r="D275" s="190" t="s">
        <v>216</v>
      </c>
      <c r="E275" s="208" t="s">
        <v>19</v>
      </c>
      <c r="F275" s="209" t="s">
        <v>374</v>
      </c>
      <c r="G275" s="207"/>
      <c r="H275" s="210">
        <v>2.12</v>
      </c>
      <c r="I275" s="211"/>
      <c r="J275" s="207"/>
      <c r="K275" s="207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216</v>
      </c>
      <c r="AU275" s="216" t="s">
        <v>86</v>
      </c>
      <c r="AV275" s="14" t="s">
        <v>86</v>
      </c>
      <c r="AW275" s="14" t="s">
        <v>37</v>
      </c>
      <c r="AX275" s="14" t="s">
        <v>76</v>
      </c>
      <c r="AY275" s="216" t="s">
        <v>202</v>
      </c>
    </row>
    <row r="276" spans="2:51" s="14" customFormat="1" ht="11.25">
      <c r="B276" s="206"/>
      <c r="C276" s="207"/>
      <c r="D276" s="190" t="s">
        <v>216</v>
      </c>
      <c r="E276" s="208" t="s">
        <v>19</v>
      </c>
      <c r="F276" s="209" t="s">
        <v>375</v>
      </c>
      <c r="G276" s="207"/>
      <c r="H276" s="210">
        <v>2.1800000000000002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216</v>
      </c>
      <c r="AU276" s="216" t="s">
        <v>86</v>
      </c>
      <c r="AV276" s="14" t="s">
        <v>86</v>
      </c>
      <c r="AW276" s="14" t="s">
        <v>37</v>
      </c>
      <c r="AX276" s="14" t="s">
        <v>76</v>
      </c>
      <c r="AY276" s="216" t="s">
        <v>202</v>
      </c>
    </row>
    <row r="277" spans="2:51" s="14" customFormat="1" ht="11.25">
      <c r="B277" s="206"/>
      <c r="C277" s="207"/>
      <c r="D277" s="190" t="s">
        <v>216</v>
      </c>
      <c r="E277" s="208" t="s">
        <v>19</v>
      </c>
      <c r="F277" s="209" t="s">
        <v>376</v>
      </c>
      <c r="G277" s="207"/>
      <c r="H277" s="210">
        <v>2.7250000000000001</v>
      </c>
      <c r="I277" s="211"/>
      <c r="J277" s="207"/>
      <c r="K277" s="207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216</v>
      </c>
      <c r="AU277" s="216" t="s">
        <v>86</v>
      </c>
      <c r="AV277" s="14" t="s">
        <v>86</v>
      </c>
      <c r="AW277" s="14" t="s">
        <v>37</v>
      </c>
      <c r="AX277" s="14" t="s">
        <v>76</v>
      </c>
      <c r="AY277" s="216" t="s">
        <v>202</v>
      </c>
    </row>
    <row r="278" spans="2:51" s="15" customFormat="1" ht="11.25">
      <c r="B278" s="217"/>
      <c r="C278" s="218"/>
      <c r="D278" s="190" t="s">
        <v>216</v>
      </c>
      <c r="E278" s="219" t="s">
        <v>19</v>
      </c>
      <c r="F278" s="220" t="s">
        <v>219</v>
      </c>
      <c r="G278" s="218"/>
      <c r="H278" s="221">
        <v>24.131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216</v>
      </c>
      <c r="AU278" s="227" t="s">
        <v>86</v>
      </c>
      <c r="AV278" s="15" t="s">
        <v>220</v>
      </c>
      <c r="AW278" s="15" t="s">
        <v>37</v>
      </c>
      <c r="AX278" s="15" t="s">
        <v>76</v>
      </c>
      <c r="AY278" s="227" t="s">
        <v>202</v>
      </c>
    </row>
    <row r="279" spans="2:51" s="13" customFormat="1" ht="11.25">
      <c r="B279" s="196"/>
      <c r="C279" s="197"/>
      <c r="D279" s="190" t="s">
        <v>216</v>
      </c>
      <c r="E279" s="198" t="s">
        <v>19</v>
      </c>
      <c r="F279" s="199" t="s">
        <v>223</v>
      </c>
      <c r="G279" s="197"/>
      <c r="H279" s="198" t="s">
        <v>19</v>
      </c>
      <c r="I279" s="200"/>
      <c r="J279" s="197"/>
      <c r="K279" s="197"/>
      <c r="L279" s="201"/>
      <c r="M279" s="202"/>
      <c r="N279" s="203"/>
      <c r="O279" s="203"/>
      <c r="P279" s="203"/>
      <c r="Q279" s="203"/>
      <c r="R279" s="203"/>
      <c r="S279" s="203"/>
      <c r="T279" s="204"/>
      <c r="AT279" s="205" t="s">
        <v>216</v>
      </c>
      <c r="AU279" s="205" t="s">
        <v>86</v>
      </c>
      <c r="AV279" s="13" t="s">
        <v>84</v>
      </c>
      <c r="AW279" s="13" t="s">
        <v>37</v>
      </c>
      <c r="AX279" s="13" t="s">
        <v>76</v>
      </c>
      <c r="AY279" s="205" t="s">
        <v>202</v>
      </c>
    </row>
    <row r="280" spans="2:51" s="14" customFormat="1" ht="11.25">
      <c r="B280" s="206"/>
      <c r="C280" s="207"/>
      <c r="D280" s="190" t="s">
        <v>216</v>
      </c>
      <c r="E280" s="208" t="s">
        <v>19</v>
      </c>
      <c r="F280" s="209" t="s">
        <v>377</v>
      </c>
      <c r="G280" s="207"/>
      <c r="H280" s="210">
        <v>3.7469999999999999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216</v>
      </c>
      <c r="AU280" s="216" t="s">
        <v>86</v>
      </c>
      <c r="AV280" s="14" t="s">
        <v>86</v>
      </c>
      <c r="AW280" s="14" t="s">
        <v>37</v>
      </c>
      <c r="AX280" s="14" t="s">
        <v>76</v>
      </c>
      <c r="AY280" s="216" t="s">
        <v>202</v>
      </c>
    </row>
    <row r="281" spans="2:51" s="14" customFormat="1" ht="11.25">
      <c r="B281" s="206"/>
      <c r="C281" s="207"/>
      <c r="D281" s="190" t="s">
        <v>216</v>
      </c>
      <c r="E281" s="208" t="s">
        <v>19</v>
      </c>
      <c r="F281" s="209" t="s">
        <v>378</v>
      </c>
      <c r="G281" s="207"/>
      <c r="H281" s="210">
        <v>4.2610000000000001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216</v>
      </c>
      <c r="AU281" s="216" t="s">
        <v>86</v>
      </c>
      <c r="AV281" s="14" t="s">
        <v>86</v>
      </c>
      <c r="AW281" s="14" t="s">
        <v>37</v>
      </c>
      <c r="AX281" s="14" t="s">
        <v>76</v>
      </c>
      <c r="AY281" s="216" t="s">
        <v>202</v>
      </c>
    </row>
    <row r="282" spans="2:51" s="14" customFormat="1" ht="11.25">
      <c r="B282" s="206"/>
      <c r="C282" s="207"/>
      <c r="D282" s="190" t="s">
        <v>216</v>
      </c>
      <c r="E282" s="208" t="s">
        <v>19</v>
      </c>
      <c r="F282" s="209" t="s">
        <v>379</v>
      </c>
      <c r="G282" s="207"/>
      <c r="H282" s="210">
        <v>4.1829999999999998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216</v>
      </c>
      <c r="AU282" s="216" t="s">
        <v>86</v>
      </c>
      <c r="AV282" s="14" t="s">
        <v>86</v>
      </c>
      <c r="AW282" s="14" t="s">
        <v>37</v>
      </c>
      <c r="AX282" s="14" t="s">
        <v>76</v>
      </c>
      <c r="AY282" s="216" t="s">
        <v>202</v>
      </c>
    </row>
    <row r="283" spans="2:51" s="14" customFormat="1" ht="11.25">
      <c r="B283" s="206"/>
      <c r="C283" s="207"/>
      <c r="D283" s="190" t="s">
        <v>216</v>
      </c>
      <c r="E283" s="208" t="s">
        <v>19</v>
      </c>
      <c r="F283" s="209" t="s">
        <v>380</v>
      </c>
      <c r="G283" s="207"/>
      <c r="H283" s="210">
        <v>3.1459999999999999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216</v>
      </c>
      <c r="AU283" s="216" t="s">
        <v>86</v>
      </c>
      <c r="AV283" s="14" t="s">
        <v>86</v>
      </c>
      <c r="AW283" s="14" t="s">
        <v>37</v>
      </c>
      <c r="AX283" s="14" t="s">
        <v>76</v>
      </c>
      <c r="AY283" s="216" t="s">
        <v>202</v>
      </c>
    </row>
    <row r="284" spans="2:51" s="14" customFormat="1" ht="11.25">
      <c r="B284" s="206"/>
      <c r="C284" s="207"/>
      <c r="D284" s="190" t="s">
        <v>216</v>
      </c>
      <c r="E284" s="208" t="s">
        <v>19</v>
      </c>
      <c r="F284" s="209" t="s">
        <v>381</v>
      </c>
      <c r="G284" s="207"/>
      <c r="H284" s="210">
        <v>3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216</v>
      </c>
      <c r="AU284" s="216" t="s">
        <v>86</v>
      </c>
      <c r="AV284" s="14" t="s">
        <v>86</v>
      </c>
      <c r="AW284" s="14" t="s">
        <v>37</v>
      </c>
      <c r="AX284" s="14" t="s">
        <v>76</v>
      </c>
      <c r="AY284" s="216" t="s">
        <v>202</v>
      </c>
    </row>
    <row r="285" spans="2:51" s="14" customFormat="1" ht="11.25">
      <c r="B285" s="206"/>
      <c r="C285" s="207"/>
      <c r="D285" s="190" t="s">
        <v>216</v>
      </c>
      <c r="E285" s="208" t="s">
        <v>19</v>
      </c>
      <c r="F285" s="209" t="s">
        <v>382</v>
      </c>
      <c r="G285" s="207"/>
      <c r="H285" s="210">
        <v>2.4</v>
      </c>
      <c r="I285" s="211"/>
      <c r="J285" s="207"/>
      <c r="K285" s="207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216</v>
      </c>
      <c r="AU285" s="216" t="s">
        <v>86</v>
      </c>
      <c r="AV285" s="14" t="s">
        <v>86</v>
      </c>
      <c r="AW285" s="14" t="s">
        <v>37</v>
      </c>
      <c r="AX285" s="14" t="s">
        <v>76</v>
      </c>
      <c r="AY285" s="216" t="s">
        <v>202</v>
      </c>
    </row>
    <row r="286" spans="2:51" s="14" customFormat="1" ht="11.25">
      <c r="B286" s="206"/>
      <c r="C286" s="207"/>
      <c r="D286" s="190" t="s">
        <v>216</v>
      </c>
      <c r="E286" s="208" t="s">
        <v>19</v>
      </c>
      <c r="F286" s="209" t="s">
        <v>383</v>
      </c>
      <c r="G286" s="207"/>
      <c r="H286" s="210">
        <v>2.8559999999999999</v>
      </c>
      <c r="I286" s="211"/>
      <c r="J286" s="207"/>
      <c r="K286" s="207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216</v>
      </c>
      <c r="AU286" s="216" t="s">
        <v>86</v>
      </c>
      <c r="AV286" s="14" t="s">
        <v>86</v>
      </c>
      <c r="AW286" s="14" t="s">
        <v>37</v>
      </c>
      <c r="AX286" s="14" t="s">
        <v>76</v>
      </c>
      <c r="AY286" s="216" t="s">
        <v>202</v>
      </c>
    </row>
    <row r="287" spans="2:51" s="14" customFormat="1" ht="11.25">
      <c r="B287" s="206"/>
      <c r="C287" s="207"/>
      <c r="D287" s="190" t="s">
        <v>216</v>
      </c>
      <c r="E287" s="208" t="s">
        <v>19</v>
      </c>
      <c r="F287" s="209" t="s">
        <v>384</v>
      </c>
      <c r="G287" s="207"/>
      <c r="H287" s="210">
        <v>4.2839999999999998</v>
      </c>
      <c r="I287" s="211"/>
      <c r="J287" s="207"/>
      <c r="K287" s="207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216</v>
      </c>
      <c r="AU287" s="216" t="s">
        <v>86</v>
      </c>
      <c r="AV287" s="14" t="s">
        <v>86</v>
      </c>
      <c r="AW287" s="14" t="s">
        <v>37</v>
      </c>
      <c r="AX287" s="14" t="s">
        <v>76</v>
      </c>
      <c r="AY287" s="216" t="s">
        <v>202</v>
      </c>
    </row>
    <row r="288" spans="2:51" s="14" customFormat="1" ht="11.25">
      <c r="B288" s="206"/>
      <c r="C288" s="207"/>
      <c r="D288" s="190" t="s">
        <v>216</v>
      </c>
      <c r="E288" s="208" t="s">
        <v>19</v>
      </c>
      <c r="F288" s="209" t="s">
        <v>385</v>
      </c>
      <c r="G288" s="207"/>
      <c r="H288" s="210">
        <v>2.9750000000000001</v>
      </c>
      <c r="I288" s="211"/>
      <c r="J288" s="207"/>
      <c r="K288" s="207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216</v>
      </c>
      <c r="AU288" s="216" t="s">
        <v>86</v>
      </c>
      <c r="AV288" s="14" t="s">
        <v>86</v>
      </c>
      <c r="AW288" s="14" t="s">
        <v>37</v>
      </c>
      <c r="AX288" s="14" t="s">
        <v>76</v>
      </c>
      <c r="AY288" s="216" t="s">
        <v>202</v>
      </c>
    </row>
    <row r="289" spans="2:51" s="14" customFormat="1" ht="11.25">
      <c r="B289" s="206"/>
      <c r="C289" s="207"/>
      <c r="D289" s="190" t="s">
        <v>216</v>
      </c>
      <c r="E289" s="208" t="s">
        <v>19</v>
      </c>
      <c r="F289" s="209" t="s">
        <v>386</v>
      </c>
      <c r="G289" s="207"/>
      <c r="H289" s="210">
        <v>2.625</v>
      </c>
      <c r="I289" s="211"/>
      <c r="J289" s="207"/>
      <c r="K289" s="207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216</v>
      </c>
      <c r="AU289" s="216" t="s">
        <v>86</v>
      </c>
      <c r="AV289" s="14" t="s">
        <v>86</v>
      </c>
      <c r="AW289" s="14" t="s">
        <v>37</v>
      </c>
      <c r="AX289" s="14" t="s">
        <v>76</v>
      </c>
      <c r="AY289" s="216" t="s">
        <v>202</v>
      </c>
    </row>
    <row r="290" spans="2:51" s="15" customFormat="1" ht="11.25">
      <c r="B290" s="217"/>
      <c r="C290" s="218"/>
      <c r="D290" s="190" t="s">
        <v>216</v>
      </c>
      <c r="E290" s="219" t="s">
        <v>19</v>
      </c>
      <c r="F290" s="220" t="s">
        <v>219</v>
      </c>
      <c r="G290" s="218"/>
      <c r="H290" s="221">
        <v>33.476999999999997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216</v>
      </c>
      <c r="AU290" s="227" t="s">
        <v>86</v>
      </c>
      <c r="AV290" s="15" t="s">
        <v>220</v>
      </c>
      <c r="AW290" s="15" t="s">
        <v>37</v>
      </c>
      <c r="AX290" s="15" t="s">
        <v>76</v>
      </c>
      <c r="AY290" s="227" t="s">
        <v>202</v>
      </c>
    </row>
    <row r="291" spans="2:51" s="13" customFormat="1" ht="11.25">
      <c r="B291" s="196"/>
      <c r="C291" s="197"/>
      <c r="D291" s="190" t="s">
        <v>216</v>
      </c>
      <c r="E291" s="198" t="s">
        <v>19</v>
      </c>
      <c r="F291" s="199" t="s">
        <v>225</v>
      </c>
      <c r="G291" s="197"/>
      <c r="H291" s="198" t="s">
        <v>19</v>
      </c>
      <c r="I291" s="200"/>
      <c r="J291" s="197"/>
      <c r="K291" s="197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216</v>
      </c>
      <c r="AU291" s="205" t="s">
        <v>86</v>
      </c>
      <c r="AV291" s="13" t="s">
        <v>84</v>
      </c>
      <c r="AW291" s="13" t="s">
        <v>37</v>
      </c>
      <c r="AX291" s="13" t="s">
        <v>76</v>
      </c>
      <c r="AY291" s="205" t="s">
        <v>202</v>
      </c>
    </row>
    <row r="292" spans="2:51" s="14" customFormat="1" ht="11.25">
      <c r="B292" s="206"/>
      <c r="C292" s="207"/>
      <c r="D292" s="190" t="s">
        <v>216</v>
      </c>
      <c r="E292" s="208" t="s">
        <v>19</v>
      </c>
      <c r="F292" s="209" t="s">
        <v>387</v>
      </c>
      <c r="G292" s="207"/>
      <c r="H292" s="210">
        <v>2.09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216</v>
      </c>
      <c r="AU292" s="216" t="s">
        <v>86</v>
      </c>
      <c r="AV292" s="14" t="s">
        <v>86</v>
      </c>
      <c r="AW292" s="14" t="s">
        <v>37</v>
      </c>
      <c r="AX292" s="14" t="s">
        <v>76</v>
      </c>
      <c r="AY292" s="216" t="s">
        <v>202</v>
      </c>
    </row>
    <row r="293" spans="2:51" s="14" customFormat="1" ht="11.25">
      <c r="B293" s="206"/>
      <c r="C293" s="207"/>
      <c r="D293" s="190" t="s">
        <v>216</v>
      </c>
      <c r="E293" s="208" t="s">
        <v>19</v>
      </c>
      <c r="F293" s="209" t="s">
        <v>388</v>
      </c>
      <c r="G293" s="207"/>
      <c r="H293" s="210">
        <v>0.65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216</v>
      </c>
      <c r="AU293" s="216" t="s">
        <v>86</v>
      </c>
      <c r="AV293" s="14" t="s">
        <v>86</v>
      </c>
      <c r="AW293" s="14" t="s">
        <v>37</v>
      </c>
      <c r="AX293" s="14" t="s">
        <v>76</v>
      </c>
      <c r="AY293" s="216" t="s">
        <v>202</v>
      </c>
    </row>
    <row r="294" spans="2:51" s="15" customFormat="1" ht="11.25">
      <c r="B294" s="217"/>
      <c r="C294" s="218"/>
      <c r="D294" s="190" t="s">
        <v>216</v>
      </c>
      <c r="E294" s="219" t="s">
        <v>19</v>
      </c>
      <c r="F294" s="220" t="s">
        <v>219</v>
      </c>
      <c r="G294" s="218"/>
      <c r="H294" s="221">
        <v>2.74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216</v>
      </c>
      <c r="AU294" s="227" t="s">
        <v>86</v>
      </c>
      <c r="AV294" s="15" t="s">
        <v>220</v>
      </c>
      <c r="AW294" s="15" t="s">
        <v>37</v>
      </c>
      <c r="AX294" s="15" t="s">
        <v>76</v>
      </c>
      <c r="AY294" s="227" t="s">
        <v>202</v>
      </c>
    </row>
    <row r="295" spans="2:51" s="13" customFormat="1" ht="11.25">
      <c r="B295" s="196"/>
      <c r="C295" s="197"/>
      <c r="D295" s="190" t="s">
        <v>216</v>
      </c>
      <c r="E295" s="198" t="s">
        <v>19</v>
      </c>
      <c r="F295" s="199" t="s">
        <v>315</v>
      </c>
      <c r="G295" s="197"/>
      <c r="H295" s="198" t="s">
        <v>19</v>
      </c>
      <c r="I295" s="200"/>
      <c r="J295" s="197"/>
      <c r="K295" s="197"/>
      <c r="L295" s="201"/>
      <c r="M295" s="202"/>
      <c r="N295" s="203"/>
      <c r="O295" s="203"/>
      <c r="P295" s="203"/>
      <c r="Q295" s="203"/>
      <c r="R295" s="203"/>
      <c r="S295" s="203"/>
      <c r="T295" s="204"/>
      <c r="AT295" s="205" t="s">
        <v>216</v>
      </c>
      <c r="AU295" s="205" t="s">
        <v>86</v>
      </c>
      <c r="AV295" s="13" t="s">
        <v>84</v>
      </c>
      <c r="AW295" s="13" t="s">
        <v>37</v>
      </c>
      <c r="AX295" s="13" t="s">
        <v>76</v>
      </c>
      <c r="AY295" s="205" t="s">
        <v>202</v>
      </c>
    </row>
    <row r="296" spans="2:51" s="14" customFormat="1" ht="11.25">
      <c r="B296" s="206"/>
      <c r="C296" s="207"/>
      <c r="D296" s="190" t="s">
        <v>216</v>
      </c>
      <c r="E296" s="208" t="s">
        <v>19</v>
      </c>
      <c r="F296" s="209" t="s">
        <v>389</v>
      </c>
      <c r="G296" s="207"/>
      <c r="H296" s="210">
        <v>1.7749999999999999</v>
      </c>
      <c r="I296" s="211"/>
      <c r="J296" s="207"/>
      <c r="K296" s="207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216</v>
      </c>
      <c r="AU296" s="216" t="s">
        <v>86</v>
      </c>
      <c r="AV296" s="14" t="s">
        <v>86</v>
      </c>
      <c r="AW296" s="14" t="s">
        <v>37</v>
      </c>
      <c r="AX296" s="14" t="s">
        <v>76</v>
      </c>
      <c r="AY296" s="216" t="s">
        <v>202</v>
      </c>
    </row>
    <row r="297" spans="2:51" s="15" customFormat="1" ht="11.25">
      <c r="B297" s="217"/>
      <c r="C297" s="218"/>
      <c r="D297" s="190" t="s">
        <v>216</v>
      </c>
      <c r="E297" s="219" t="s">
        <v>19</v>
      </c>
      <c r="F297" s="220" t="s">
        <v>219</v>
      </c>
      <c r="G297" s="218"/>
      <c r="H297" s="221">
        <v>1.7749999999999999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216</v>
      </c>
      <c r="AU297" s="227" t="s">
        <v>86</v>
      </c>
      <c r="AV297" s="15" t="s">
        <v>220</v>
      </c>
      <c r="AW297" s="15" t="s">
        <v>37</v>
      </c>
      <c r="AX297" s="15" t="s">
        <v>76</v>
      </c>
      <c r="AY297" s="227" t="s">
        <v>202</v>
      </c>
    </row>
    <row r="298" spans="2:51" s="13" customFormat="1" ht="11.25">
      <c r="B298" s="196"/>
      <c r="C298" s="197"/>
      <c r="D298" s="190" t="s">
        <v>216</v>
      </c>
      <c r="E298" s="198" t="s">
        <v>19</v>
      </c>
      <c r="F298" s="199" t="s">
        <v>229</v>
      </c>
      <c r="G298" s="197"/>
      <c r="H298" s="198" t="s">
        <v>19</v>
      </c>
      <c r="I298" s="200"/>
      <c r="J298" s="197"/>
      <c r="K298" s="197"/>
      <c r="L298" s="201"/>
      <c r="M298" s="202"/>
      <c r="N298" s="203"/>
      <c r="O298" s="203"/>
      <c r="P298" s="203"/>
      <c r="Q298" s="203"/>
      <c r="R298" s="203"/>
      <c r="S298" s="203"/>
      <c r="T298" s="204"/>
      <c r="AT298" s="205" t="s">
        <v>216</v>
      </c>
      <c r="AU298" s="205" t="s">
        <v>86</v>
      </c>
      <c r="AV298" s="13" t="s">
        <v>84</v>
      </c>
      <c r="AW298" s="13" t="s">
        <v>37</v>
      </c>
      <c r="AX298" s="13" t="s">
        <v>76</v>
      </c>
      <c r="AY298" s="205" t="s">
        <v>202</v>
      </c>
    </row>
    <row r="299" spans="2:51" s="14" customFormat="1" ht="11.25">
      <c r="B299" s="206"/>
      <c r="C299" s="207"/>
      <c r="D299" s="190" t="s">
        <v>216</v>
      </c>
      <c r="E299" s="208" t="s">
        <v>19</v>
      </c>
      <c r="F299" s="209" t="s">
        <v>390</v>
      </c>
      <c r="G299" s="207"/>
      <c r="H299" s="210">
        <v>1.68</v>
      </c>
      <c r="I299" s="211"/>
      <c r="J299" s="207"/>
      <c r="K299" s="207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216</v>
      </c>
      <c r="AU299" s="216" t="s">
        <v>86</v>
      </c>
      <c r="AV299" s="14" t="s">
        <v>86</v>
      </c>
      <c r="AW299" s="14" t="s">
        <v>37</v>
      </c>
      <c r="AX299" s="14" t="s">
        <v>76</v>
      </c>
      <c r="AY299" s="216" t="s">
        <v>202</v>
      </c>
    </row>
    <row r="300" spans="2:51" s="14" customFormat="1" ht="11.25">
      <c r="B300" s="206"/>
      <c r="C300" s="207"/>
      <c r="D300" s="190" t="s">
        <v>216</v>
      </c>
      <c r="E300" s="208" t="s">
        <v>19</v>
      </c>
      <c r="F300" s="209" t="s">
        <v>391</v>
      </c>
      <c r="G300" s="207"/>
      <c r="H300" s="210">
        <v>1.68</v>
      </c>
      <c r="I300" s="211"/>
      <c r="J300" s="207"/>
      <c r="K300" s="207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216</v>
      </c>
      <c r="AU300" s="216" t="s">
        <v>86</v>
      </c>
      <c r="AV300" s="14" t="s">
        <v>86</v>
      </c>
      <c r="AW300" s="14" t="s">
        <v>37</v>
      </c>
      <c r="AX300" s="14" t="s">
        <v>76</v>
      </c>
      <c r="AY300" s="216" t="s">
        <v>202</v>
      </c>
    </row>
    <row r="301" spans="2:51" s="14" customFormat="1" ht="11.25">
      <c r="B301" s="206"/>
      <c r="C301" s="207"/>
      <c r="D301" s="190" t="s">
        <v>216</v>
      </c>
      <c r="E301" s="208" t="s">
        <v>19</v>
      </c>
      <c r="F301" s="209" t="s">
        <v>365</v>
      </c>
      <c r="G301" s="207"/>
      <c r="H301" s="210">
        <v>1.96</v>
      </c>
      <c r="I301" s="211"/>
      <c r="J301" s="207"/>
      <c r="K301" s="207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216</v>
      </c>
      <c r="AU301" s="216" t="s">
        <v>86</v>
      </c>
      <c r="AV301" s="14" t="s">
        <v>86</v>
      </c>
      <c r="AW301" s="14" t="s">
        <v>37</v>
      </c>
      <c r="AX301" s="14" t="s">
        <v>76</v>
      </c>
      <c r="AY301" s="216" t="s">
        <v>202</v>
      </c>
    </row>
    <row r="302" spans="2:51" s="15" customFormat="1" ht="11.25">
      <c r="B302" s="217"/>
      <c r="C302" s="218"/>
      <c r="D302" s="190" t="s">
        <v>216</v>
      </c>
      <c r="E302" s="219" t="s">
        <v>19</v>
      </c>
      <c r="F302" s="220" t="s">
        <v>219</v>
      </c>
      <c r="G302" s="218"/>
      <c r="H302" s="221">
        <v>5.32</v>
      </c>
      <c r="I302" s="222"/>
      <c r="J302" s="218"/>
      <c r="K302" s="218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216</v>
      </c>
      <c r="AU302" s="227" t="s">
        <v>86</v>
      </c>
      <c r="AV302" s="15" t="s">
        <v>220</v>
      </c>
      <c r="AW302" s="15" t="s">
        <v>37</v>
      </c>
      <c r="AX302" s="15" t="s">
        <v>76</v>
      </c>
      <c r="AY302" s="227" t="s">
        <v>202</v>
      </c>
    </row>
    <row r="303" spans="2:51" s="13" customFormat="1" ht="11.25">
      <c r="B303" s="196"/>
      <c r="C303" s="197"/>
      <c r="D303" s="190" t="s">
        <v>216</v>
      </c>
      <c r="E303" s="198" t="s">
        <v>19</v>
      </c>
      <c r="F303" s="199" t="s">
        <v>231</v>
      </c>
      <c r="G303" s="197"/>
      <c r="H303" s="198" t="s">
        <v>19</v>
      </c>
      <c r="I303" s="200"/>
      <c r="J303" s="197"/>
      <c r="K303" s="197"/>
      <c r="L303" s="201"/>
      <c r="M303" s="202"/>
      <c r="N303" s="203"/>
      <c r="O303" s="203"/>
      <c r="P303" s="203"/>
      <c r="Q303" s="203"/>
      <c r="R303" s="203"/>
      <c r="S303" s="203"/>
      <c r="T303" s="204"/>
      <c r="AT303" s="205" t="s">
        <v>216</v>
      </c>
      <c r="AU303" s="205" t="s">
        <v>86</v>
      </c>
      <c r="AV303" s="13" t="s">
        <v>84</v>
      </c>
      <c r="AW303" s="13" t="s">
        <v>37</v>
      </c>
      <c r="AX303" s="13" t="s">
        <v>76</v>
      </c>
      <c r="AY303" s="205" t="s">
        <v>202</v>
      </c>
    </row>
    <row r="304" spans="2:51" s="14" customFormat="1" ht="11.25">
      <c r="B304" s="206"/>
      <c r="C304" s="207"/>
      <c r="D304" s="190" t="s">
        <v>216</v>
      </c>
      <c r="E304" s="208" t="s">
        <v>19</v>
      </c>
      <c r="F304" s="209" t="s">
        <v>392</v>
      </c>
      <c r="G304" s="207"/>
      <c r="H304" s="210">
        <v>2.875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216</v>
      </c>
      <c r="AU304" s="216" t="s">
        <v>86</v>
      </c>
      <c r="AV304" s="14" t="s">
        <v>86</v>
      </c>
      <c r="AW304" s="14" t="s">
        <v>37</v>
      </c>
      <c r="AX304" s="14" t="s">
        <v>76</v>
      </c>
      <c r="AY304" s="216" t="s">
        <v>202</v>
      </c>
    </row>
    <row r="305" spans="1:65" s="14" customFormat="1" ht="11.25">
      <c r="B305" s="206"/>
      <c r="C305" s="207"/>
      <c r="D305" s="190" t="s">
        <v>216</v>
      </c>
      <c r="E305" s="208" t="s">
        <v>19</v>
      </c>
      <c r="F305" s="209" t="s">
        <v>393</v>
      </c>
      <c r="G305" s="207"/>
      <c r="H305" s="210">
        <v>2.08</v>
      </c>
      <c r="I305" s="211"/>
      <c r="J305" s="207"/>
      <c r="K305" s="207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216</v>
      </c>
      <c r="AU305" s="216" t="s">
        <v>86</v>
      </c>
      <c r="AV305" s="14" t="s">
        <v>86</v>
      </c>
      <c r="AW305" s="14" t="s">
        <v>37</v>
      </c>
      <c r="AX305" s="14" t="s">
        <v>76</v>
      </c>
      <c r="AY305" s="216" t="s">
        <v>202</v>
      </c>
    </row>
    <row r="306" spans="1:65" s="15" customFormat="1" ht="11.25">
      <c r="B306" s="217"/>
      <c r="C306" s="218"/>
      <c r="D306" s="190" t="s">
        <v>216</v>
      </c>
      <c r="E306" s="219" t="s">
        <v>19</v>
      </c>
      <c r="F306" s="220" t="s">
        <v>219</v>
      </c>
      <c r="G306" s="218"/>
      <c r="H306" s="221">
        <v>4.9550000000000001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216</v>
      </c>
      <c r="AU306" s="227" t="s">
        <v>86</v>
      </c>
      <c r="AV306" s="15" t="s">
        <v>220</v>
      </c>
      <c r="AW306" s="15" t="s">
        <v>37</v>
      </c>
      <c r="AX306" s="15" t="s">
        <v>76</v>
      </c>
      <c r="AY306" s="227" t="s">
        <v>202</v>
      </c>
    </row>
    <row r="307" spans="1:65" s="16" customFormat="1" ht="11.25">
      <c r="B307" s="228"/>
      <c r="C307" s="229"/>
      <c r="D307" s="190" t="s">
        <v>216</v>
      </c>
      <c r="E307" s="230" t="s">
        <v>161</v>
      </c>
      <c r="F307" s="231" t="s">
        <v>235</v>
      </c>
      <c r="G307" s="229"/>
      <c r="H307" s="232">
        <v>91.804000000000002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216</v>
      </c>
      <c r="AU307" s="238" t="s">
        <v>86</v>
      </c>
      <c r="AV307" s="16" t="s">
        <v>208</v>
      </c>
      <c r="AW307" s="16" t="s">
        <v>37</v>
      </c>
      <c r="AX307" s="16" t="s">
        <v>76</v>
      </c>
      <c r="AY307" s="238" t="s">
        <v>202</v>
      </c>
    </row>
    <row r="308" spans="1:65" s="14" customFormat="1" ht="11.25">
      <c r="B308" s="206"/>
      <c r="C308" s="207"/>
      <c r="D308" s="190" t="s">
        <v>216</v>
      </c>
      <c r="E308" s="208" t="s">
        <v>19</v>
      </c>
      <c r="F308" s="209" t="s">
        <v>394</v>
      </c>
      <c r="G308" s="207"/>
      <c r="H308" s="210">
        <v>64.263000000000005</v>
      </c>
      <c r="I308" s="211"/>
      <c r="J308" s="207"/>
      <c r="K308" s="207"/>
      <c r="L308" s="212"/>
      <c r="M308" s="213"/>
      <c r="N308" s="214"/>
      <c r="O308" s="214"/>
      <c r="P308" s="214"/>
      <c r="Q308" s="214"/>
      <c r="R308" s="214"/>
      <c r="S308" s="214"/>
      <c r="T308" s="215"/>
      <c r="AT308" s="216" t="s">
        <v>216</v>
      </c>
      <c r="AU308" s="216" t="s">
        <v>86</v>
      </c>
      <c r="AV308" s="14" t="s">
        <v>86</v>
      </c>
      <c r="AW308" s="14" t="s">
        <v>37</v>
      </c>
      <c r="AX308" s="14" t="s">
        <v>84</v>
      </c>
      <c r="AY308" s="216" t="s">
        <v>202</v>
      </c>
    </row>
    <row r="309" spans="1:65" s="2" customFormat="1" ht="14.45" customHeight="1">
      <c r="A309" s="36"/>
      <c r="B309" s="37"/>
      <c r="C309" s="177" t="s">
        <v>208</v>
      </c>
      <c r="D309" s="177" t="s">
        <v>204</v>
      </c>
      <c r="E309" s="178" t="s">
        <v>395</v>
      </c>
      <c r="F309" s="179" t="s">
        <v>396</v>
      </c>
      <c r="G309" s="180" t="s">
        <v>115</v>
      </c>
      <c r="H309" s="181">
        <v>377.40199999999999</v>
      </c>
      <c r="I309" s="182"/>
      <c r="J309" s="183">
        <f>ROUND(I309*H309,2)</f>
        <v>0</v>
      </c>
      <c r="K309" s="179" t="s">
        <v>207</v>
      </c>
      <c r="L309" s="41"/>
      <c r="M309" s="184" t="s">
        <v>19</v>
      </c>
      <c r="N309" s="185" t="s">
        <v>47</v>
      </c>
      <c r="O309" s="66"/>
      <c r="P309" s="186">
        <f>O309*H309</f>
        <v>0</v>
      </c>
      <c r="Q309" s="186">
        <v>0</v>
      </c>
      <c r="R309" s="186">
        <f>Q309*H309</f>
        <v>0</v>
      </c>
      <c r="S309" s="186">
        <v>0</v>
      </c>
      <c r="T309" s="187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8" t="s">
        <v>208</v>
      </c>
      <c r="AT309" s="188" t="s">
        <v>204</v>
      </c>
      <c r="AU309" s="188" t="s">
        <v>86</v>
      </c>
      <c r="AY309" s="19" t="s">
        <v>202</v>
      </c>
      <c r="BE309" s="189">
        <f>IF(N309="základní",J309,0)</f>
        <v>0</v>
      </c>
      <c r="BF309" s="189">
        <f>IF(N309="snížená",J309,0)</f>
        <v>0</v>
      </c>
      <c r="BG309" s="189">
        <f>IF(N309="zákl. přenesená",J309,0)</f>
        <v>0</v>
      </c>
      <c r="BH309" s="189">
        <f>IF(N309="sníž. přenesená",J309,0)</f>
        <v>0</v>
      </c>
      <c r="BI309" s="189">
        <f>IF(N309="nulová",J309,0)</f>
        <v>0</v>
      </c>
      <c r="BJ309" s="19" t="s">
        <v>84</v>
      </c>
      <c r="BK309" s="189">
        <f>ROUND(I309*H309,2)</f>
        <v>0</v>
      </c>
      <c r="BL309" s="19" t="s">
        <v>208</v>
      </c>
      <c r="BM309" s="188" t="s">
        <v>397</v>
      </c>
    </row>
    <row r="310" spans="1:65" s="2" customFormat="1" ht="19.5">
      <c r="A310" s="36"/>
      <c r="B310" s="37"/>
      <c r="C310" s="38"/>
      <c r="D310" s="190" t="s">
        <v>210</v>
      </c>
      <c r="E310" s="38"/>
      <c r="F310" s="191" t="s">
        <v>398</v>
      </c>
      <c r="G310" s="38"/>
      <c r="H310" s="38"/>
      <c r="I310" s="192"/>
      <c r="J310" s="38"/>
      <c r="K310" s="38"/>
      <c r="L310" s="41"/>
      <c r="M310" s="193"/>
      <c r="N310" s="194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210</v>
      </c>
      <c r="AU310" s="19" t="s">
        <v>86</v>
      </c>
    </row>
    <row r="311" spans="1:65" s="2" customFormat="1" ht="39">
      <c r="A311" s="36"/>
      <c r="B311" s="37"/>
      <c r="C311" s="38"/>
      <c r="D311" s="190" t="s">
        <v>212</v>
      </c>
      <c r="E311" s="38"/>
      <c r="F311" s="195" t="s">
        <v>240</v>
      </c>
      <c r="G311" s="38"/>
      <c r="H311" s="38"/>
      <c r="I311" s="192"/>
      <c r="J311" s="38"/>
      <c r="K311" s="38"/>
      <c r="L311" s="41"/>
      <c r="M311" s="193"/>
      <c r="N311" s="194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212</v>
      </c>
      <c r="AU311" s="19" t="s">
        <v>86</v>
      </c>
    </row>
    <row r="312" spans="1:65" s="14" customFormat="1" ht="11.25">
      <c r="B312" s="206"/>
      <c r="C312" s="207"/>
      <c r="D312" s="190" t="s">
        <v>216</v>
      </c>
      <c r="E312" s="208" t="s">
        <v>19</v>
      </c>
      <c r="F312" s="209" t="s">
        <v>399</v>
      </c>
      <c r="G312" s="207"/>
      <c r="H312" s="210">
        <v>377.40199999999999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216</v>
      </c>
      <c r="AU312" s="216" t="s">
        <v>86</v>
      </c>
      <c r="AV312" s="14" t="s">
        <v>86</v>
      </c>
      <c r="AW312" s="14" t="s">
        <v>37</v>
      </c>
      <c r="AX312" s="14" t="s">
        <v>84</v>
      </c>
      <c r="AY312" s="216" t="s">
        <v>202</v>
      </c>
    </row>
    <row r="313" spans="1:65" s="2" customFormat="1" ht="14.45" customHeight="1">
      <c r="A313" s="36"/>
      <c r="B313" s="37"/>
      <c r="C313" s="177" t="s">
        <v>400</v>
      </c>
      <c r="D313" s="177" t="s">
        <v>204</v>
      </c>
      <c r="E313" s="178" t="s">
        <v>401</v>
      </c>
      <c r="F313" s="179" t="s">
        <v>402</v>
      </c>
      <c r="G313" s="180" t="s">
        <v>115</v>
      </c>
      <c r="H313" s="181">
        <v>27.541</v>
      </c>
      <c r="I313" s="182"/>
      <c r="J313" s="183">
        <f>ROUND(I313*H313,2)</f>
        <v>0</v>
      </c>
      <c r="K313" s="179" t="s">
        <v>207</v>
      </c>
      <c r="L313" s="41"/>
      <c r="M313" s="184" t="s">
        <v>19</v>
      </c>
      <c r="N313" s="185" t="s">
        <v>47</v>
      </c>
      <c r="O313" s="66"/>
      <c r="P313" s="186">
        <f>O313*H313</f>
        <v>0</v>
      </c>
      <c r="Q313" s="186">
        <v>0</v>
      </c>
      <c r="R313" s="186">
        <f>Q313*H313</f>
        <v>0</v>
      </c>
      <c r="S313" s="186">
        <v>0</v>
      </c>
      <c r="T313" s="187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8" t="s">
        <v>208</v>
      </c>
      <c r="AT313" s="188" t="s">
        <v>204</v>
      </c>
      <c r="AU313" s="188" t="s">
        <v>86</v>
      </c>
      <c r="AY313" s="19" t="s">
        <v>202</v>
      </c>
      <c r="BE313" s="189">
        <f>IF(N313="základní",J313,0)</f>
        <v>0</v>
      </c>
      <c r="BF313" s="189">
        <f>IF(N313="snížená",J313,0)</f>
        <v>0</v>
      </c>
      <c r="BG313" s="189">
        <f>IF(N313="zákl. přenesená",J313,0)</f>
        <v>0</v>
      </c>
      <c r="BH313" s="189">
        <f>IF(N313="sníž. přenesená",J313,0)</f>
        <v>0</v>
      </c>
      <c r="BI313" s="189">
        <f>IF(N313="nulová",J313,0)</f>
        <v>0</v>
      </c>
      <c r="BJ313" s="19" t="s">
        <v>84</v>
      </c>
      <c r="BK313" s="189">
        <f>ROUND(I313*H313,2)</f>
        <v>0</v>
      </c>
      <c r="BL313" s="19" t="s">
        <v>208</v>
      </c>
      <c r="BM313" s="188" t="s">
        <v>403</v>
      </c>
    </row>
    <row r="314" spans="1:65" s="2" customFormat="1" ht="19.5">
      <c r="A314" s="36"/>
      <c r="B314" s="37"/>
      <c r="C314" s="38"/>
      <c r="D314" s="190" t="s">
        <v>210</v>
      </c>
      <c r="E314" s="38"/>
      <c r="F314" s="191" t="s">
        <v>404</v>
      </c>
      <c r="G314" s="38"/>
      <c r="H314" s="38"/>
      <c r="I314" s="192"/>
      <c r="J314" s="38"/>
      <c r="K314" s="38"/>
      <c r="L314" s="41"/>
      <c r="M314" s="193"/>
      <c r="N314" s="194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210</v>
      </c>
      <c r="AU314" s="19" t="s">
        <v>86</v>
      </c>
    </row>
    <row r="315" spans="1:65" s="2" customFormat="1" ht="39">
      <c r="A315" s="36"/>
      <c r="B315" s="37"/>
      <c r="C315" s="38"/>
      <c r="D315" s="190" t="s">
        <v>212</v>
      </c>
      <c r="E315" s="38"/>
      <c r="F315" s="195" t="s">
        <v>354</v>
      </c>
      <c r="G315" s="38"/>
      <c r="H315" s="38"/>
      <c r="I315" s="192"/>
      <c r="J315" s="38"/>
      <c r="K315" s="38"/>
      <c r="L315" s="41"/>
      <c r="M315" s="193"/>
      <c r="N315" s="194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212</v>
      </c>
      <c r="AU315" s="19" t="s">
        <v>86</v>
      </c>
    </row>
    <row r="316" spans="1:65" s="14" customFormat="1" ht="11.25">
      <c r="B316" s="206"/>
      <c r="C316" s="207"/>
      <c r="D316" s="190" t="s">
        <v>216</v>
      </c>
      <c r="E316" s="208" t="s">
        <v>19</v>
      </c>
      <c r="F316" s="209" t="s">
        <v>405</v>
      </c>
      <c r="G316" s="207"/>
      <c r="H316" s="210">
        <v>27.541</v>
      </c>
      <c r="I316" s="211"/>
      <c r="J316" s="207"/>
      <c r="K316" s="207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216</v>
      </c>
      <c r="AU316" s="216" t="s">
        <v>86</v>
      </c>
      <c r="AV316" s="14" t="s">
        <v>86</v>
      </c>
      <c r="AW316" s="14" t="s">
        <v>37</v>
      </c>
      <c r="AX316" s="14" t="s">
        <v>84</v>
      </c>
      <c r="AY316" s="216" t="s">
        <v>202</v>
      </c>
    </row>
    <row r="317" spans="1:65" s="2" customFormat="1" ht="14.45" customHeight="1">
      <c r="A317" s="36"/>
      <c r="B317" s="37"/>
      <c r="C317" s="177" t="s">
        <v>406</v>
      </c>
      <c r="D317" s="177" t="s">
        <v>204</v>
      </c>
      <c r="E317" s="178" t="s">
        <v>407</v>
      </c>
      <c r="F317" s="179" t="s">
        <v>408</v>
      </c>
      <c r="G317" s="180" t="s">
        <v>130</v>
      </c>
      <c r="H317" s="181">
        <v>1240.8420000000001</v>
      </c>
      <c r="I317" s="182"/>
      <c r="J317" s="183">
        <f>ROUND(I317*H317,2)</f>
        <v>0</v>
      </c>
      <c r="K317" s="179" t="s">
        <v>207</v>
      </c>
      <c r="L317" s="41"/>
      <c r="M317" s="184" t="s">
        <v>19</v>
      </c>
      <c r="N317" s="185" t="s">
        <v>47</v>
      </c>
      <c r="O317" s="66"/>
      <c r="P317" s="186">
        <f>O317*H317</f>
        <v>0</v>
      </c>
      <c r="Q317" s="186">
        <v>5.8E-4</v>
      </c>
      <c r="R317" s="186">
        <f>Q317*H317</f>
        <v>0.71968836000000003</v>
      </c>
      <c r="S317" s="186">
        <v>0</v>
      </c>
      <c r="T317" s="187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8" t="s">
        <v>208</v>
      </c>
      <c r="AT317" s="188" t="s">
        <v>204</v>
      </c>
      <c r="AU317" s="188" t="s">
        <v>86</v>
      </c>
      <c r="AY317" s="19" t="s">
        <v>202</v>
      </c>
      <c r="BE317" s="189">
        <f>IF(N317="základní",J317,0)</f>
        <v>0</v>
      </c>
      <c r="BF317" s="189">
        <f>IF(N317="snížená",J317,0)</f>
        <v>0</v>
      </c>
      <c r="BG317" s="189">
        <f>IF(N317="zákl. přenesená",J317,0)</f>
        <v>0</v>
      </c>
      <c r="BH317" s="189">
        <f>IF(N317="sníž. přenesená",J317,0)</f>
        <v>0</v>
      </c>
      <c r="BI317" s="189">
        <f>IF(N317="nulová",J317,0)</f>
        <v>0</v>
      </c>
      <c r="BJ317" s="19" t="s">
        <v>84</v>
      </c>
      <c r="BK317" s="189">
        <f>ROUND(I317*H317,2)</f>
        <v>0</v>
      </c>
      <c r="BL317" s="19" t="s">
        <v>208</v>
      </c>
      <c r="BM317" s="188" t="s">
        <v>409</v>
      </c>
    </row>
    <row r="318" spans="1:65" s="2" customFormat="1" ht="11.25">
      <c r="A318" s="36"/>
      <c r="B318" s="37"/>
      <c r="C318" s="38"/>
      <c r="D318" s="190" t="s">
        <v>210</v>
      </c>
      <c r="E318" s="38"/>
      <c r="F318" s="191" t="s">
        <v>410</v>
      </c>
      <c r="G318" s="38"/>
      <c r="H318" s="38"/>
      <c r="I318" s="192"/>
      <c r="J318" s="38"/>
      <c r="K318" s="38"/>
      <c r="L318" s="41"/>
      <c r="M318" s="193"/>
      <c r="N318" s="194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210</v>
      </c>
      <c r="AU318" s="19" t="s">
        <v>86</v>
      </c>
    </row>
    <row r="319" spans="1:65" s="2" customFormat="1" ht="29.25">
      <c r="A319" s="36"/>
      <c r="B319" s="37"/>
      <c r="C319" s="38"/>
      <c r="D319" s="190" t="s">
        <v>212</v>
      </c>
      <c r="E319" s="38"/>
      <c r="F319" s="195" t="s">
        <v>411</v>
      </c>
      <c r="G319" s="38"/>
      <c r="H319" s="38"/>
      <c r="I319" s="192"/>
      <c r="J319" s="38"/>
      <c r="K319" s="38"/>
      <c r="L319" s="41"/>
      <c r="M319" s="193"/>
      <c r="N319" s="194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212</v>
      </c>
      <c r="AU319" s="19" t="s">
        <v>86</v>
      </c>
    </row>
    <row r="320" spans="1:65" s="13" customFormat="1" ht="11.25">
      <c r="B320" s="196"/>
      <c r="C320" s="197"/>
      <c r="D320" s="190" t="s">
        <v>216</v>
      </c>
      <c r="E320" s="198" t="s">
        <v>19</v>
      </c>
      <c r="F320" s="199" t="s">
        <v>217</v>
      </c>
      <c r="G320" s="197"/>
      <c r="H320" s="198" t="s">
        <v>19</v>
      </c>
      <c r="I320" s="200"/>
      <c r="J320" s="197"/>
      <c r="K320" s="197"/>
      <c r="L320" s="201"/>
      <c r="M320" s="202"/>
      <c r="N320" s="203"/>
      <c r="O320" s="203"/>
      <c r="P320" s="203"/>
      <c r="Q320" s="203"/>
      <c r="R320" s="203"/>
      <c r="S320" s="203"/>
      <c r="T320" s="204"/>
      <c r="AT320" s="205" t="s">
        <v>216</v>
      </c>
      <c r="AU320" s="205" t="s">
        <v>86</v>
      </c>
      <c r="AV320" s="13" t="s">
        <v>84</v>
      </c>
      <c r="AW320" s="13" t="s">
        <v>37</v>
      </c>
      <c r="AX320" s="13" t="s">
        <v>76</v>
      </c>
      <c r="AY320" s="205" t="s">
        <v>202</v>
      </c>
    </row>
    <row r="321" spans="2:51" s="14" customFormat="1" ht="11.25">
      <c r="B321" s="206"/>
      <c r="C321" s="207"/>
      <c r="D321" s="190" t="s">
        <v>216</v>
      </c>
      <c r="E321" s="208" t="s">
        <v>19</v>
      </c>
      <c r="F321" s="209" t="s">
        <v>412</v>
      </c>
      <c r="G321" s="207"/>
      <c r="H321" s="210">
        <v>3.2370000000000001</v>
      </c>
      <c r="I321" s="211"/>
      <c r="J321" s="207"/>
      <c r="K321" s="207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216</v>
      </c>
      <c r="AU321" s="216" t="s">
        <v>86</v>
      </c>
      <c r="AV321" s="14" t="s">
        <v>86</v>
      </c>
      <c r="AW321" s="14" t="s">
        <v>37</v>
      </c>
      <c r="AX321" s="14" t="s">
        <v>76</v>
      </c>
      <c r="AY321" s="216" t="s">
        <v>202</v>
      </c>
    </row>
    <row r="322" spans="2:51" s="14" customFormat="1" ht="11.25">
      <c r="B322" s="206"/>
      <c r="C322" s="207"/>
      <c r="D322" s="190" t="s">
        <v>216</v>
      </c>
      <c r="E322" s="208" t="s">
        <v>19</v>
      </c>
      <c r="F322" s="209" t="s">
        <v>413</v>
      </c>
      <c r="G322" s="207"/>
      <c r="H322" s="210">
        <v>17.405000000000001</v>
      </c>
      <c r="I322" s="211"/>
      <c r="J322" s="207"/>
      <c r="K322" s="207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216</v>
      </c>
      <c r="AU322" s="216" t="s">
        <v>86</v>
      </c>
      <c r="AV322" s="14" t="s">
        <v>86</v>
      </c>
      <c r="AW322" s="14" t="s">
        <v>37</v>
      </c>
      <c r="AX322" s="14" t="s">
        <v>76</v>
      </c>
      <c r="AY322" s="216" t="s">
        <v>202</v>
      </c>
    </row>
    <row r="323" spans="2:51" s="14" customFormat="1" ht="11.25">
      <c r="B323" s="206"/>
      <c r="C323" s="207"/>
      <c r="D323" s="190" t="s">
        <v>216</v>
      </c>
      <c r="E323" s="208" t="s">
        <v>19</v>
      </c>
      <c r="F323" s="209" t="s">
        <v>414</v>
      </c>
      <c r="G323" s="207"/>
      <c r="H323" s="210">
        <v>62.948</v>
      </c>
      <c r="I323" s="211"/>
      <c r="J323" s="207"/>
      <c r="K323" s="207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216</v>
      </c>
      <c r="AU323" s="216" t="s">
        <v>86</v>
      </c>
      <c r="AV323" s="14" t="s">
        <v>86</v>
      </c>
      <c r="AW323" s="14" t="s">
        <v>37</v>
      </c>
      <c r="AX323" s="14" t="s">
        <v>76</v>
      </c>
      <c r="AY323" s="216" t="s">
        <v>202</v>
      </c>
    </row>
    <row r="324" spans="2:51" s="14" customFormat="1" ht="11.25">
      <c r="B324" s="206"/>
      <c r="C324" s="207"/>
      <c r="D324" s="190" t="s">
        <v>216</v>
      </c>
      <c r="E324" s="208" t="s">
        <v>19</v>
      </c>
      <c r="F324" s="209" t="s">
        <v>415</v>
      </c>
      <c r="G324" s="207"/>
      <c r="H324" s="210">
        <v>59.326999999999998</v>
      </c>
      <c r="I324" s="211"/>
      <c r="J324" s="207"/>
      <c r="K324" s="207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216</v>
      </c>
      <c r="AU324" s="216" t="s">
        <v>86</v>
      </c>
      <c r="AV324" s="14" t="s">
        <v>86</v>
      </c>
      <c r="AW324" s="14" t="s">
        <v>37</v>
      </c>
      <c r="AX324" s="14" t="s">
        <v>76</v>
      </c>
      <c r="AY324" s="216" t="s">
        <v>202</v>
      </c>
    </row>
    <row r="325" spans="2:51" s="14" customFormat="1" ht="11.25">
      <c r="B325" s="206"/>
      <c r="C325" s="207"/>
      <c r="D325" s="190" t="s">
        <v>216</v>
      </c>
      <c r="E325" s="208" t="s">
        <v>19</v>
      </c>
      <c r="F325" s="209" t="s">
        <v>416</v>
      </c>
      <c r="G325" s="207"/>
      <c r="H325" s="210">
        <v>7.56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216</v>
      </c>
      <c r="AU325" s="216" t="s">
        <v>86</v>
      </c>
      <c r="AV325" s="14" t="s">
        <v>86</v>
      </c>
      <c r="AW325" s="14" t="s">
        <v>37</v>
      </c>
      <c r="AX325" s="14" t="s">
        <v>76</v>
      </c>
      <c r="AY325" s="216" t="s">
        <v>202</v>
      </c>
    </row>
    <row r="326" spans="2:51" s="13" customFormat="1" ht="11.25">
      <c r="B326" s="196"/>
      <c r="C326" s="197"/>
      <c r="D326" s="190" t="s">
        <v>216</v>
      </c>
      <c r="E326" s="198" t="s">
        <v>19</v>
      </c>
      <c r="F326" s="199" t="s">
        <v>256</v>
      </c>
      <c r="G326" s="197"/>
      <c r="H326" s="198" t="s">
        <v>19</v>
      </c>
      <c r="I326" s="200"/>
      <c r="J326" s="197"/>
      <c r="K326" s="197"/>
      <c r="L326" s="201"/>
      <c r="M326" s="202"/>
      <c r="N326" s="203"/>
      <c r="O326" s="203"/>
      <c r="P326" s="203"/>
      <c r="Q326" s="203"/>
      <c r="R326" s="203"/>
      <c r="S326" s="203"/>
      <c r="T326" s="204"/>
      <c r="AT326" s="205" t="s">
        <v>216</v>
      </c>
      <c r="AU326" s="205" t="s">
        <v>86</v>
      </c>
      <c r="AV326" s="13" t="s">
        <v>84</v>
      </c>
      <c r="AW326" s="13" t="s">
        <v>37</v>
      </c>
      <c r="AX326" s="13" t="s">
        <v>76</v>
      </c>
      <c r="AY326" s="205" t="s">
        <v>202</v>
      </c>
    </row>
    <row r="327" spans="2:51" s="14" customFormat="1" ht="11.25">
      <c r="B327" s="206"/>
      <c r="C327" s="207"/>
      <c r="D327" s="190" t="s">
        <v>216</v>
      </c>
      <c r="E327" s="208" t="s">
        <v>19</v>
      </c>
      <c r="F327" s="209" t="s">
        <v>417</v>
      </c>
      <c r="G327" s="207"/>
      <c r="H327" s="210">
        <v>33.463999999999999</v>
      </c>
      <c r="I327" s="211"/>
      <c r="J327" s="207"/>
      <c r="K327" s="207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216</v>
      </c>
      <c r="AU327" s="216" t="s">
        <v>86</v>
      </c>
      <c r="AV327" s="14" t="s">
        <v>86</v>
      </c>
      <c r="AW327" s="14" t="s">
        <v>37</v>
      </c>
      <c r="AX327" s="14" t="s">
        <v>76</v>
      </c>
      <c r="AY327" s="216" t="s">
        <v>202</v>
      </c>
    </row>
    <row r="328" spans="2:51" s="14" customFormat="1" ht="11.25">
      <c r="B328" s="206"/>
      <c r="C328" s="207"/>
      <c r="D328" s="190" t="s">
        <v>216</v>
      </c>
      <c r="E328" s="208" t="s">
        <v>19</v>
      </c>
      <c r="F328" s="209" t="s">
        <v>418</v>
      </c>
      <c r="G328" s="207"/>
      <c r="H328" s="210">
        <v>5.0599999999999996</v>
      </c>
      <c r="I328" s="211"/>
      <c r="J328" s="207"/>
      <c r="K328" s="207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216</v>
      </c>
      <c r="AU328" s="216" t="s">
        <v>86</v>
      </c>
      <c r="AV328" s="14" t="s">
        <v>86</v>
      </c>
      <c r="AW328" s="14" t="s">
        <v>37</v>
      </c>
      <c r="AX328" s="14" t="s">
        <v>76</v>
      </c>
      <c r="AY328" s="216" t="s">
        <v>202</v>
      </c>
    </row>
    <row r="329" spans="2:51" s="14" customFormat="1" ht="11.25">
      <c r="B329" s="206"/>
      <c r="C329" s="207"/>
      <c r="D329" s="190" t="s">
        <v>216</v>
      </c>
      <c r="E329" s="208" t="s">
        <v>19</v>
      </c>
      <c r="F329" s="209" t="s">
        <v>419</v>
      </c>
      <c r="G329" s="207"/>
      <c r="H329" s="210">
        <v>12.19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216</v>
      </c>
      <c r="AU329" s="216" t="s">
        <v>86</v>
      </c>
      <c r="AV329" s="14" t="s">
        <v>86</v>
      </c>
      <c r="AW329" s="14" t="s">
        <v>37</v>
      </c>
      <c r="AX329" s="14" t="s">
        <v>76</v>
      </c>
      <c r="AY329" s="216" t="s">
        <v>202</v>
      </c>
    </row>
    <row r="330" spans="2:51" s="14" customFormat="1" ht="11.25">
      <c r="B330" s="206"/>
      <c r="C330" s="207"/>
      <c r="D330" s="190" t="s">
        <v>216</v>
      </c>
      <c r="E330" s="208" t="s">
        <v>19</v>
      </c>
      <c r="F330" s="209" t="s">
        <v>420</v>
      </c>
      <c r="G330" s="207"/>
      <c r="H330" s="210">
        <v>12.768000000000001</v>
      </c>
      <c r="I330" s="211"/>
      <c r="J330" s="207"/>
      <c r="K330" s="207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216</v>
      </c>
      <c r="AU330" s="216" t="s">
        <v>86</v>
      </c>
      <c r="AV330" s="14" t="s">
        <v>86</v>
      </c>
      <c r="AW330" s="14" t="s">
        <v>37</v>
      </c>
      <c r="AX330" s="14" t="s">
        <v>76</v>
      </c>
      <c r="AY330" s="216" t="s">
        <v>202</v>
      </c>
    </row>
    <row r="331" spans="2:51" s="14" customFormat="1" ht="11.25">
      <c r="B331" s="206"/>
      <c r="C331" s="207"/>
      <c r="D331" s="190" t="s">
        <v>216</v>
      </c>
      <c r="E331" s="208" t="s">
        <v>19</v>
      </c>
      <c r="F331" s="209" t="s">
        <v>421</v>
      </c>
      <c r="G331" s="207"/>
      <c r="H331" s="210">
        <v>3.56</v>
      </c>
      <c r="I331" s="211"/>
      <c r="J331" s="207"/>
      <c r="K331" s="207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216</v>
      </c>
      <c r="AU331" s="216" t="s">
        <v>86</v>
      </c>
      <c r="AV331" s="14" t="s">
        <v>86</v>
      </c>
      <c r="AW331" s="14" t="s">
        <v>37</v>
      </c>
      <c r="AX331" s="14" t="s">
        <v>76</v>
      </c>
      <c r="AY331" s="216" t="s">
        <v>202</v>
      </c>
    </row>
    <row r="332" spans="2:51" s="15" customFormat="1" ht="11.25">
      <c r="B332" s="217"/>
      <c r="C332" s="218"/>
      <c r="D332" s="190" t="s">
        <v>216</v>
      </c>
      <c r="E332" s="219" t="s">
        <v>19</v>
      </c>
      <c r="F332" s="220" t="s">
        <v>219</v>
      </c>
      <c r="G332" s="218"/>
      <c r="H332" s="221">
        <v>217.51900000000001</v>
      </c>
      <c r="I332" s="222"/>
      <c r="J332" s="218"/>
      <c r="K332" s="218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216</v>
      </c>
      <c r="AU332" s="227" t="s">
        <v>86</v>
      </c>
      <c r="AV332" s="15" t="s">
        <v>220</v>
      </c>
      <c r="AW332" s="15" t="s">
        <v>37</v>
      </c>
      <c r="AX332" s="15" t="s">
        <v>76</v>
      </c>
      <c r="AY332" s="227" t="s">
        <v>202</v>
      </c>
    </row>
    <row r="333" spans="2:51" s="13" customFormat="1" ht="11.25">
      <c r="B333" s="196"/>
      <c r="C333" s="197"/>
      <c r="D333" s="190" t="s">
        <v>216</v>
      </c>
      <c r="E333" s="198" t="s">
        <v>19</v>
      </c>
      <c r="F333" s="199" t="s">
        <v>221</v>
      </c>
      <c r="G333" s="197"/>
      <c r="H333" s="198" t="s">
        <v>19</v>
      </c>
      <c r="I333" s="200"/>
      <c r="J333" s="197"/>
      <c r="K333" s="197"/>
      <c r="L333" s="201"/>
      <c r="M333" s="202"/>
      <c r="N333" s="203"/>
      <c r="O333" s="203"/>
      <c r="P333" s="203"/>
      <c r="Q333" s="203"/>
      <c r="R333" s="203"/>
      <c r="S333" s="203"/>
      <c r="T333" s="204"/>
      <c r="AT333" s="205" t="s">
        <v>216</v>
      </c>
      <c r="AU333" s="205" t="s">
        <v>86</v>
      </c>
      <c r="AV333" s="13" t="s">
        <v>84</v>
      </c>
      <c r="AW333" s="13" t="s">
        <v>37</v>
      </c>
      <c r="AX333" s="13" t="s">
        <v>76</v>
      </c>
      <c r="AY333" s="205" t="s">
        <v>202</v>
      </c>
    </row>
    <row r="334" spans="2:51" s="14" customFormat="1" ht="11.25">
      <c r="B334" s="206"/>
      <c r="C334" s="207"/>
      <c r="D334" s="190" t="s">
        <v>216</v>
      </c>
      <c r="E334" s="208" t="s">
        <v>19</v>
      </c>
      <c r="F334" s="209" t="s">
        <v>422</v>
      </c>
      <c r="G334" s="207"/>
      <c r="H334" s="210">
        <v>4.0380000000000003</v>
      </c>
      <c r="I334" s="211"/>
      <c r="J334" s="207"/>
      <c r="K334" s="207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216</v>
      </c>
      <c r="AU334" s="216" t="s">
        <v>86</v>
      </c>
      <c r="AV334" s="14" t="s">
        <v>86</v>
      </c>
      <c r="AW334" s="14" t="s">
        <v>37</v>
      </c>
      <c r="AX334" s="14" t="s">
        <v>76</v>
      </c>
      <c r="AY334" s="216" t="s">
        <v>202</v>
      </c>
    </row>
    <row r="335" spans="2:51" s="14" customFormat="1" ht="11.25">
      <c r="B335" s="206"/>
      <c r="C335" s="207"/>
      <c r="D335" s="190" t="s">
        <v>216</v>
      </c>
      <c r="E335" s="208" t="s">
        <v>19</v>
      </c>
      <c r="F335" s="209" t="s">
        <v>423</v>
      </c>
      <c r="G335" s="207"/>
      <c r="H335" s="210">
        <v>50.588999999999999</v>
      </c>
      <c r="I335" s="211"/>
      <c r="J335" s="207"/>
      <c r="K335" s="207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216</v>
      </c>
      <c r="AU335" s="216" t="s">
        <v>86</v>
      </c>
      <c r="AV335" s="14" t="s">
        <v>86</v>
      </c>
      <c r="AW335" s="14" t="s">
        <v>37</v>
      </c>
      <c r="AX335" s="14" t="s">
        <v>76</v>
      </c>
      <c r="AY335" s="216" t="s">
        <v>202</v>
      </c>
    </row>
    <row r="336" spans="2:51" s="14" customFormat="1" ht="11.25">
      <c r="B336" s="206"/>
      <c r="C336" s="207"/>
      <c r="D336" s="190" t="s">
        <v>216</v>
      </c>
      <c r="E336" s="208" t="s">
        <v>19</v>
      </c>
      <c r="F336" s="209" t="s">
        <v>424</v>
      </c>
      <c r="G336" s="207"/>
      <c r="H336" s="210">
        <v>153.26400000000001</v>
      </c>
      <c r="I336" s="211"/>
      <c r="J336" s="207"/>
      <c r="K336" s="207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216</v>
      </c>
      <c r="AU336" s="216" t="s">
        <v>86</v>
      </c>
      <c r="AV336" s="14" t="s">
        <v>86</v>
      </c>
      <c r="AW336" s="14" t="s">
        <v>37</v>
      </c>
      <c r="AX336" s="14" t="s">
        <v>76</v>
      </c>
      <c r="AY336" s="216" t="s">
        <v>202</v>
      </c>
    </row>
    <row r="337" spans="2:51" s="14" customFormat="1" ht="11.25">
      <c r="B337" s="206"/>
      <c r="C337" s="207"/>
      <c r="D337" s="190" t="s">
        <v>216</v>
      </c>
      <c r="E337" s="208" t="s">
        <v>19</v>
      </c>
      <c r="F337" s="209" t="s">
        <v>425</v>
      </c>
      <c r="G337" s="207"/>
      <c r="H337" s="210">
        <v>8.2680000000000007</v>
      </c>
      <c r="I337" s="211"/>
      <c r="J337" s="207"/>
      <c r="K337" s="207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216</v>
      </c>
      <c r="AU337" s="216" t="s">
        <v>86</v>
      </c>
      <c r="AV337" s="14" t="s">
        <v>86</v>
      </c>
      <c r="AW337" s="14" t="s">
        <v>37</v>
      </c>
      <c r="AX337" s="14" t="s">
        <v>76</v>
      </c>
      <c r="AY337" s="216" t="s">
        <v>202</v>
      </c>
    </row>
    <row r="338" spans="2:51" s="14" customFormat="1" ht="11.25">
      <c r="B338" s="206"/>
      <c r="C338" s="207"/>
      <c r="D338" s="190" t="s">
        <v>216</v>
      </c>
      <c r="E338" s="208" t="s">
        <v>19</v>
      </c>
      <c r="F338" s="209" t="s">
        <v>426</v>
      </c>
      <c r="G338" s="207"/>
      <c r="H338" s="210">
        <v>9.5920000000000005</v>
      </c>
      <c r="I338" s="211"/>
      <c r="J338" s="207"/>
      <c r="K338" s="207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216</v>
      </c>
      <c r="AU338" s="216" t="s">
        <v>86</v>
      </c>
      <c r="AV338" s="14" t="s">
        <v>86</v>
      </c>
      <c r="AW338" s="14" t="s">
        <v>37</v>
      </c>
      <c r="AX338" s="14" t="s">
        <v>76</v>
      </c>
      <c r="AY338" s="216" t="s">
        <v>202</v>
      </c>
    </row>
    <row r="339" spans="2:51" s="14" customFormat="1" ht="11.25">
      <c r="B339" s="206"/>
      <c r="C339" s="207"/>
      <c r="D339" s="190" t="s">
        <v>216</v>
      </c>
      <c r="E339" s="208" t="s">
        <v>19</v>
      </c>
      <c r="F339" s="209" t="s">
        <v>427</v>
      </c>
      <c r="G339" s="207"/>
      <c r="H339" s="210">
        <v>5.45</v>
      </c>
      <c r="I339" s="211"/>
      <c r="J339" s="207"/>
      <c r="K339" s="207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216</v>
      </c>
      <c r="AU339" s="216" t="s">
        <v>86</v>
      </c>
      <c r="AV339" s="14" t="s">
        <v>86</v>
      </c>
      <c r="AW339" s="14" t="s">
        <v>37</v>
      </c>
      <c r="AX339" s="14" t="s">
        <v>76</v>
      </c>
      <c r="AY339" s="216" t="s">
        <v>202</v>
      </c>
    </row>
    <row r="340" spans="2:51" s="14" customFormat="1" ht="11.25">
      <c r="B340" s="206"/>
      <c r="C340" s="207"/>
      <c r="D340" s="190" t="s">
        <v>216</v>
      </c>
      <c r="E340" s="208" t="s">
        <v>19</v>
      </c>
      <c r="F340" s="209" t="s">
        <v>428</v>
      </c>
      <c r="G340" s="207"/>
      <c r="H340" s="210">
        <v>20.928000000000001</v>
      </c>
      <c r="I340" s="211"/>
      <c r="J340" s="207"/>
      <c r="K340" s="207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216</v>
      </c>
      <c r="AU340" s="216" t="s">
        <v>86</v>
      </c>
      <c r="AV340" s="14" t="s">
        <v>86</v>
      </c>
      <c r="AW340" s="14" t="s">
        <v>37</v>
      </c>
      <c r="AX340" s="14" t="s">
        <v>76</v>
      </c>
      <c r="AY340" s="216" t="s">
        <v>202</v>
      </c>
    </row>
    <row r="341" spans="2:51" s="14" customFormat="1" ht="11.25">
      <c r="B341" s="206"/>
      <c r="C341" s="207"/>
      <c r="D341" s="190" t="s">
        <v>216</v>
      </c>
      <c r="E341" s="208" t="s">
        <v>19</v>
      </c>
      <c r="F341" s="209" t="s">
        <v>429</v>
      </c>
      <c r="G341" s="207"/>
      <c r="H341" s="210">
        <v>8.14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216</v>
      </c>
      <c r="AU341" s="216" t="s">
        <v>86</v>
      </c>
      <c r="AV341" s="14" t="s">
        <v>86</v>
      </c>
      <c r="AW341" s="14" t="s">
        <v>37</v>
      </c>
      <c r="AX341" s="14" t="s">
        <v>76</v>
      </c>
      <c r="AY341" s="216" t="s">
        <v>202</v>
      </c>
    </row>
    <row r="342" spans="2:51" s="14" customFormat="1" ht="11.25">
      <c r="B342" s="206"/>
      <c r="C342" s="207"/>
      <c r="D342" s="190" t="s">
        <v>216</v>
      </c>
      <c r="E342" s="208" t="s">
        <v>19</v>
      </c>
      <c r="F342" s="209" t="s">
        <v>430</v>
      </c>
      <c r="G342" s="207"/>
      <c r="H342" s="210">
        <v>16.72</v>
      </c>
      <c r="I342" s="211"/>
      <c r="J342" s="207"/>
      <c r="K342" s="207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216</v>
      </c>
      <c r="AU342" s="216" t="s">
        <v>86</v>
      </c>
      <c r="AV342" s="14" t="s">
        <v>86</v>
      </c>
      <c r="AW342" s="14" t="s">
        <v>37</v>
      </c>
      <c r="AX342" s="14" t="s">
        <v>76</v>
      </c>
      <c r="AY342" s="216" t="s">
        <v>202</v>
      </c>
    </row>
    <row r="343" spans="2:51" s="15" customFormat="1" ht="11.25">
      <c r="B343" s="217"/>
      <c r="C343" s="218"/>
      <c r="D343" s="190" t="s">
        <v>216</v>
      </c>
      <c r="E343" s="219" t="s">
        <v>19</v>
      </c>
      <c r="F343" s="220" t="s">
        <v>219</v>
      </c>
      <c r="G343" s="218"/>
      <c r="H343" s="221">
        <v>276.98899999999998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216</v>
      </c>
      <c r="AU343" s="227" t="s">
        <v>86</v>
      </c>
      <c r="AV343" s="15" t="s">
        <v>220</v>
      </c>
      <c r="AW343" s="15" t="s">
        <v>37</v>
      </c>
      <c r="AX343" s="15" t="s">
        <v>76</v>
      </c>
      <c r="AY343" s="227" t="s">
        <v>202</v>
      </c>
    </row>
    <row r="344" spans="2:51" s="13" customFormat="1" ht="11.25">
      <c r="B344" s="196"/>
      <c r="C344" s="197"/>
      <c r="D344" s="190" t="s">
        <v>216</v>
      </c>
      <c r="E344" s="198" t="s">
        <v>19</v>
      </c>
      <c r="F344" s="199" t="s">
        <v>223</v>
      </c>
      <c r="G344" s="197"/>
      <c r="H344" s="198" t="s">
        <v>19</v>
      </c>
      <c r="I344" s="200"/>
      <c r="J344" s="197"/>
      <c r="K344" s="197"/>
      <c r="L344" s="201"/>
      <c r="M344" s="202"/>
      <c r="N344" s="203"/>
      <c r="O344" s="203"/>
      <c r="P344" s="203"/>
      <c r="Q344" s="203"/>
      <c r="R344" s="203"/>
      <c r="S344" s="203"/>
      <c r="T344" s="204"/>
      <c r="AT344" s="205" t="s">
        <v>216</v>
      </c>
      <c r="AU344" s="205" t="s">
        <v>86</v>
      </c>
      <c r="AV344" s="13" t="s">
        <v>84</v>
      </c>
      <c r="AW344" s="13" t="s">
        <v>37</v>
      </c>
      <c r="AX344" s="13" t="s">
        <v>76</v>
      </c>
      <c r="AY344" s="205" t="s">
        <v>202</v>
      </c>
    </row>
    <row r="345" spans="2:51" s="14" customFormat="1" ht="11.25">
      <c r="B345" s="206"/>
      <c r="C345" s="207"/>
      <c r="D345" s="190" t="s">
        <v>216</v>
      </c>
      <c r="E345" s="208" t="s">
        <v>19</v>
      </c>
      <c r="F345" s="209" t="s">
        <v>431</v>
      </c>
      <c r="G345" s="207"/>
      <c r="H345" s="210">
        <v>96.382000000000005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216</v>
      </c>
      <c r="AU345" s="216" t="s">
        <v>86</v>
      </c>
      <c r="AV345" s="14" t="s">
        <v>86</v>
      </c>
      <c r="AW345" s="14" t="s">
        <v>37</v>
      </c>
      <c r="AX345" s="14" t="s">
        <v>76</v>
      </c>
      <c r="AY345" s="216" t="s">
        <v>202</v>
      </c>
    </row>
    <row r="346" spans="2:51" s="14" customFormat="1" ht="11.25">
      <c r="B346" s="206"/>
      <c r="C346" s="207"/>
      <c r="D346" s="190" t="s">
        <v>216</v>
      </c>
      <c r="E346" s="208" t="s">
        <v>19</v>
      </c>
      <c r="F346" s="209" t="s">
        <v>432</v>
      </c>
      <c r="G346" s="207"/>
      <c r="H346" s="210">
        <v>160.114</v>
      </c>
      <c r="I346" s="211"/>
      <c r="J346" s="207"/>
      <c r="K346" s="207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216</v>
      </c>
      <c r="AU346" s="216" t="s">
        <v>86</v>
      </c>
      <c r="AV346" s="14" t="s">
        <v>86</v>
      </c>
      <c r="AW346" s="14" t="s">
        <v>37</v>
      </c>
      <c r="AX346" s="14" t="s">
        <v>76</v>
      </c>
      <c r="AY346" s="216" t="s">
        <v>202</v>
      </c>
    </row>
    <row r="347" spans="2:51" s="14" customFormat="1" ht="11.25">
      <c r="B347" s="206"/>
      <c r="C347" s="207"/>
      <c r="D347" s="190" t="s">
        <v>216</v>
      </c>
      <c r="E347" s="208" t="s">
        <v>19</v>
      </c>
      <c r="F347" s="209" t="s">
        <v>433</v>
      </c>
      <c r="G347" s="207"/>
      <c r="H347" s="210">
        <v>154.56</v>
      </c>
      <c r="I347" s="211"/>
      <c r="J347" s="207"/>
      <c r="K347" s="207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216</v>
      </c>
      <c r="AU347" s="216" t="s">
        <v>86</v>
      </c>
      <c r="AV347" s="14" t="s">
        <v>86</v>
      </c>
      <c r="AW347" s="14" t="s">
        <v>37</v>
      </c>
      <c r="AX347" s="14" t="s">
        <v>76</v>
      </c>
      <c r="AY347" s="216" t="s">
        <v>202</v>
      </c>
    </row>
    <row r="348" spans="2:51" s="14" customFormat="1" ht="11.25">
      <c r="B348" s="206"/>
      <c r="C348" s="207"/>
      <c r="D348" s="190" t="s">
        <v>216</v>
      </c>
      <c r="E348" s="208" t="s">
        <v>19</v>
      </c>
      <c r="F348" s="209" t="s">
        <v>434</v>
      </c>
      <c r="G348" s="207"/>
      <c r="H348" s="210">
        <v>1.962</v>
      </c>
      <c r="I348" s="211"/>
      <c r="J348" s="207"/>
      <c r="K348" s="207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216</v>
      </c>
      <c r="AU348" s="216" t="s">
        <v>86</v>
      </c>
      <c r="AV348" s="14" t="s">
        <v>86</v>
      </c>
      <c r="AW348" s="14" t="s">
        <v>37</v>
      </c>
      <c r="AX348" s="14" t="s">
        <v>76</v>
      </c>
      <c r="AY348" s="216" t="s">
        <v>202</v>
      </c>
    </row>
    <row r="349" spans="2:51" s="14" customFormat="1" ht="11.25">
      <c r="B349" s="206"/>
      <c r="C349" s="207"/>
      <c r="D349" s="190" t="s">
        <v>216</v>
      </c>
      <c r="E349" s="208" t="s">
        <v>19</v>
      </c>
      <c r="F349" s="209" t="s">
        <v>435</v>
      </c>
      <c r="G349" s="207"/>
      <c r="H349" s="210">
        <v>8.14</v>
      </c>
      <c r="I349" s="211"/>
      <c r="J349" s="207"/>
      <c r="K349" s="207"/>
      <c r="L349" s="212"/>
      <c r="M349" s="213"/>
      <c r="N349" s="214"/>
      <c r="O349" s="214"/>
      <c r="P349" s="214"/>
      <c r="Q349" s="214"/>
      <c r="R349" s="214"/>
      <c r="S349" s="214"/>
      <c r="T349" s="215"/>
      <c r="AT349" s="216" t="s">
        <v>216</v>
      </c>
      <c r="AU349" s="216" t="s">
        <v>86</v>
      </c>
      <c r="AV349" s="14" t="s">
        <v>86</v>
      </c>
      <c r="AW349" s="14" t="s">
        <v>37</v>
      </c>
      <c r="AX349" s="14" t="s">
        <v>76</v>
      </c>
      <c r="AY349" s="216" t="s">
        <v>202</v>
      </c>
    </row>
    <row r="350" spans="2:51" s="14" customFormat="1" ht="11.25">
      <c r="B350" s="206"/>
      <c r="C350" s="207"/>
      <c r="D350" s="190" t="s">
        <v>216</v>
      </c>
      <c r="E350" s="208" t="s">
        <v>19</v>
      </c>
      <c r="F350" s="209" t="s">
        <v>436</v>
      </c>
      <c r="G350" s="207"/>
      <c r="H350" s="210">
        <v>12.32</v>
      </c>
      <c r="I350" s="211"/>
      <c r="J350" s="207"/>
      <c r="K350" s="207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216</v>
      </c>
      <c r="AU350" s="216" t="s">
        <v>86</v>
      </c>
      <c r="AV350" s="14" t="s">
        <v>86</v>
      </c>
      <c r="AW350" s="14" t="s">
        <v>37</v>
      </c>
      <c r="AX350" s="14" t="s">
        <v>76</v>
      </c>
      <c r="AY350" s="216" t="s">
        <v>202</v>
      </c>
    </row>
    <row r="351" spans="2:51" s="14" customFormat="1" ht="11.25">
      <c r="B351" s="206"/>
      <c r="C351" s="207"/>
      <c r="D351" s="190" t="s">
        <v>216</v>
      </c>
      <c r="E351" s="208" t="s">
        <v>19</v>
      </c>
      <c r="F351" s="209" t="s">
        <v>437</v>
      </c>
      <c r="G351" s="207"/>
      <c r="H351" s="210">
        <v>8.7360000000000007</v>
      </c>
      <c r="I351" s="211"/>
      <c r="J351" s="207"/>
      <c r="K351" s="207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216</v>
      </c>
      <c r="AU351" s="216" t="s">
        <v>86</v>
      </c>
      <c r="AV351" s="14" t="s">
        <v>86</v>
      </c>
      <c r="AW351" s="14" t="s">
        <v>37</v>
      </c>
      <c r="AX351" s="14" t="s">
        <v>76</v>
      </c>
      <c r="AY351" s="216" t="s">
        <v>202</v>
      </c>
    </row>
    <row r="352" spans="2:51" s="14" customFormat="1" ht="11.25">
      <c r="B352" s="206"/>
      <c r="C352" s="207"/>
      <c r="D352" s="190" t="s">
        <v>216</v>
      </c>
      <c r="E352" s="208" t="s">
        <v>19</v>
      </c>
      <c r="F352" s="209" t="s">
        <v>438</v>
      </c>
      <c r="G352" s="207"/>
      <c r="H352" s="210">
        <v>6.6639999999999997</v>
      </c>
      <c r="I352" s="211"/>
      <c r="J352" s="207"/>
      <c r="K352" s="207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216</v>
      </c>
      <c r="AU352" s="216" t="s">
        <v>86</v>
      </c>
      <c r="AV352" s="14" t="s">
        <v>86</v>
      </c>
      <c r="AW352" s="14" t="s">
        <v>37</v>
      </c>
      <c r="AX352" s="14" t="s">
        <v>76</v>
      </c>
      <c r="AY352" s="216" t="s">
        <v>202</v>
      </c>
    </row>
    <row r="353" spans="2:51" s="14" customFormat="1" ht="11.25">
      <c r="B353" s="206"/>
      <c r="C353" s="207"/>
      <c r="D353" s="190" t="s">
        <v>216</v>
      </c>
      <c r="E353" s="208" t="s">
        <v>19</v>
      </c>
      <c r="F353" s="209" t="s">
        <v>439</v>
      </c>
      <c r="G353" s="207"/>
      <c r="H353" s="210">
        <v>8.4239999999999995</v>
      </c>
      <c r="I353" s="211"/>
      <c r="J353" s="207"/>
      <c r="K353" s="207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216</v>
      </c>
      <c r="AU353" s="216" t="s">
        <v>86</v>
      </c>
      <c r="AV353" s="14" t="s">
        <v>86</v>
      </c>
      <c r="AW353" s="14" t="s">
        <v>37</v>
      </c>
      <c r="AX353" s="14" t="s">
        <v>76</v>
      </c>
      <c r="AY353" s="216" t="s">
        <v>202</v>
      </c>
    </row>
    <row r="354" spans="2:51" s="14" customFormat="1" ht="11.25">
      <c r="B354" s="206"/>
      <c r="C354" s="207"/>
      <c r="D354" s="190" t="s">
        <v>216</v>
      </c>
      <c r="E354" s="208" t="s">
        <v>19</v>
      </c>
      <c r="F354" s="209" t="s">
        <v>440</v>
      </c>
      <c r="G354" s="207"/>
      <c r="H354" s="210">
        <v>14.28</v>
      </c>
      <c r="I354" s="211"/>
      <c r="J354" s="207"/>
      <c r="K354" s="207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216</v>
      </c>
      <c r="AU354" s="216" t="s">
        <v>86</v>
      </c>
      <c r="AV354" s="14" t="s">
        <v>86</v>
      </c>
      <c r="AW354" s="14" t="s">
        <v>37</v>
      </c>
      <c r="AX354" s="14" t="s">
        <v>76</v>
      </c>
      <c r="AY354" s="216" t="s">
        <v>202</v>
      </c>
    </row>
    <row r="355" spans="2:51" s="14" customFormat="1" ht="11.25">
      <c r="B355" s="206"/>
      <c r="C355" s="207"/>
      <c r="D355" s="190" t="s">
        <v>216</v>
      </c>
      <c r="E355" s="208" t="s">
        <v>19</v>
      </c>
      <c r="F355" s="209" t="s">
        <v>441</v>
      </c>
      <c r="G355" s="207"/>
      <c r="H355" s="210">
        <v>9.9359999999999999</v>
      </c>
      <c r="I355" s="211"/>
      <c r="J355" s="207"/>
      <c r="K355" s="207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216</v>
      </c>
      <c r="AU355" s="216" t="s">
        <v>86</v>
      </c>
      <c r="AV355" s="14" t="s">
        <v>86</v>
      </c>
      <c r="AW355" s="14" t="s">
        <v>37</v>
      </c>
      <c r="AX355" s="14" t="s">
        <v>76</v>
      </c>
      <c r="AY355" s="216" t="s">
        <v>202</v>
      </c>
    </row>
    <row r="356" spans="2:51" s="14" customFormat="1" ht="11.25">
      <c r="B356" s="206"/>
      <c r="C356" s="207"/>
      <c r="D356" s="190" t="s">
        <v>216</v>
      </c>
      <c r="E356" s="208" t="s">
        <v>19</v>
      </c>
      <c r="F356" s="209" t="s">
        <v>442</v>
      </c>
      <c r="G356" s="207"/>
      <c r="H356" s="210">
        <v>10.234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216</v>
      </c>
      <c r="AU356" s="216" t="s">
        <v>86</v>
      </c>
      <c r="AV356" s="14" t="s">
        <v>86</v>
      </c>
      <c r="AW356" s="14" t="s">
        <v>37</v>
      </c>
      <c r="AX356" s="14" t="s">
        <v>76</v>
      </c>
      <c r="AY356" s="216" t="s">
        <v>202</v>
      </c>
    </row>
    <row r="357" spans="2:51" s="14" customFormat="1" ht="11.25">
      <c r="B357" s="206"/>
      <c r="C357" s="207"/>
      <c r="D357" s="190" t="s">
        <v>216</v>
      </c>
      <c r="E357" s="208" t="s">
        <v>19</v>
      </c>
      <c r="F357" s="209" t="s">
        <v>443</v>
      </c>
      <c r="G357" s="207"/>
      <c r="H357" s="210">
        <v>11.8</v>
      </c>
      <c r="I357" s="211"/>
      <c r="J357" s="207"/>
      <c r="K357" s="207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216</v>
      </c>
      <c r="AU357" s="216" t="s">
        <v>86</v>
      </c>
      <c r="AV357" s="14" t="s">
        <v>86</v>
      </c>
      <c r="AW357" s="14" t="s">
        <v>37</v>
      </c>
      <c r="AX357" s="14" t="s">
        <v>76</v>
      </c>
      <c r="AY357" s="216" t="s">
        <v>202</v>
      </c>
    </row>
    <row r="358" spans="2:51" s="14" customFormat="1" ht="11.25">
      <c r="B358" s="206"/>
      <c r="C358" s="207"/>
      <c r="D358" s="190" t="s">
        <v>216</v>
      </c>
      <c r="E358" s="208" t="s">
        <v>19</v>
      </c>
      <c r="F358" s="209" t="s">
        <v>444</v>
      </c>
      <c r="G358" s="207"/>
      <c r="H358" s="210">
        <v>8.9600000000000009</v>
      </c>
      <c r="I358" s="211"/>
      <c r="J358" s="207"/>
      <c r="K358" s="207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216</v>
      </c>
      <c r="AU358" s="216" t="s">
        <v>86</v>
      </c>
      <c r="AV358" s="14" t="s">
        <v>86</v>
      </c>
      <c r="AW358" s="14" t="s">
        <v>37</v>
      </c>
      <c r="AX358" s="14" t="s">
        <v>76</v>
      </c>
      <c r="AY358" s="216" t="s">
        <v>202</v>
      </c>
    </row>
    <row r="359" spans="2:51" s="15" customFormat="1" ht="11.25">
      <c r="B359" s="217"/>
      <c r="C359" s="218"/>
      <c r="D359" s="190" t="s">
        <v>216</v>
      </c>
      <c r="E359" s="219" t="s">
        <v>19</v>
      </c>
      <c r="F359" s="220" t="s">
        <v>219</v>
      </c>
      <c r="G359" s="218"/>
      <c r="H359" s="221">
        <v>512.51199999999994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216</v>
      </c>
      <c r="AU359" s="227" t="s">
        <v>86</v>
      </c>
      <c r="AV359" s="15" t="s">
        <v>220</v>
      </c>
      <c r="AW359" s="15" t="s">
        <v>37</v>
      </c>
      <c r="AX359" s="15" t="s">
        <v>76</v>
      </c>
      <c r="AY359" s="227" t="s">
        <v>202</v>
      </c>
    </row>
    <row r="360" spans="2:51" s="13" customFormat="1" ht="11.25">
      <c r="B360" s="196"/>
      <c r="C360" s="197"/>
      <c r="D360" s="190" t="s">
        <v>216</v>
      </c>
      <c r="E360" s="198" t="s">
        <v>19</v>
      </c>
      <c r="F360" s="199" t="s">
        <v>229</v>
      </c>
      <c r="G360" s="197"/>
      <c r="H360" s="198" t="s">
        <v>19</v>
      </c>
      <c r="I360" s="200"/>
      <c r="J360" s="197"/>
      <c r="K360" s="197"/>
      <c r="L360" s="201"/>
      <c r="M360" s="202"/>
      <c r="N360" s="203"/>
      <c r="O360" s="203"/>
      <c r="P360" s="203"/>
      <c r="Q360" s="203"/>
      <c r="R360" s="203"/>
      <c r="S360" s="203"/>
      <c r="T360" s="204"/>
      <c r="AT360" s="205" t="s">
        <v>216</v>
      </c>
      <c r="AU360" s="205" t="s">
        <v>86</v>
      </c>
      <c r="AV360" s="13" t="s">
        <v>84</v>
      </c>
      <c r="AW360" s="13" t="s">
        <v>37</v>
      </c>
      <c r="AX360" s="13" t="s">
        <v>76</v>
      </c>
      <c r="AY360" s="205" t="s">
        <v>202</v>
      </c>
    </row>
    <row r="361" spans="2:51" s="14" customFormat="1" ht="11.25">
      <c r="B361" s="206"/>
      <c r="C361" s="207"/>
      <c r="D361" s="190" t="s">
        <v>216</v>
      </c>
      <c r="E361" s="208" t="s">
        <v>19</v>
      </c>
      <c r="F361" s="209" t="s">
        <v>445</v>
      </c>
      <c r="G361" s="207"/>
      <c r="H361" s="210">
        <v>2.996</v>
      </c>
      <c r="I361" s="211"/>
      <c r="J361" s="207"/>
      <c r="K361" s="207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216</v>
      </c>
      <c r="AU361" s="216" t="s">
        <v>86</v>
      </c>
      <c r="AV361" s="14" t="s">
        <v>86</v>
      </c>
      <c r="AW361" s="14" t="s">
        <v>37</v>
      </c>
      <c r="AX361" s="14" t="s">
        <v>76</v>
      </c>
      <c r="AY361" s="216" t="s">
        <v>202</v>
      </c>
    </row>
    <row r="362" spans="2:51" s="14" customFormat="1" ht="11.25">
      <c r="B362" s="206"/>
      <c r="C362" s="207"/>
      <c r="D362" s="190" t="s">
        <v>216</v>
      </c>
      <c r="E362" s="208" t="s">
        <v>19</v>
      </c>
      <c r="F362" s="209" t="s">
        <v>446</v>
      </c>
      <c r="G362" s="207"/>
      <c r="H362" s="210">
        <v>19.7</v>
      </c>
      <c r="I362" s="211"/>
      <c r="J362" s="207"/>
      <c r="K362" s="207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216</v>
      </c>
      <c r="AU362" s="216" t="s">
        <v>86</v>
      </c>
      <c r="AV362" s="14" t="s">
        <v>86</v>
      </c>
      <c r="AW362" s="14" t="s">
        <v>37</v>
      </c>
      <c r="AX362" s="14" t="s">
        <v>76</v>
      </c>
      <c r="AY362" s="216" t="s">
        <v>202</v>
      </c>
    </row>
    <row r="363" spans="2:51" s="15" customFormat="1" ht="11.25">
      <c r="B363" s="217"/>
      <c r="C363" s="218"/>
      <c r="D363" s="190" t="s">
        <v>216</v>
      </c>
      <c r="E363" s="219" t="s">
        <v>19</v>
      </c>
      <c r="F363" s="220" t="s">
        <v>219</v>
      </c>
      <c r="G363" s="218"/>
      <c r="H363" s="221">
        <v>22.696000000000002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216</v>
      </c>
      <c r="AU363" s="227" t="s">
        <v>86</v>
      </c>
      <c r="AV363" s="15" t="s">
        <v>220</v>
      </c>
      <c r="AW363" s="15" t="s">
        <v>37</v>
      </c>
      <c r="AX363" s="15" t="s">
        <v>76</v>
      </c>
      <c r="AY363" s="227" t="s">
        <v>202</v>
      </c>
    </row>
    <row r="364" spans="2:51" s="13" customFormat="1" ht="11.25">
      <c r="B364" s="196"/>
      <c r="C364" s="197"/>
      <c r="D364" s="190" t="s">
        <v>216</v>
      </c>
      <c r="E364" s="198" t="s">
        <v>19</v>
      </c>
      <c r="F364" s="199" t="s">
        <v>231</v>
      </c>
      <c r="G364" s="197"/>
      <c r="H364" s="198" t="s">
        <v>19</v>
      </c>
      <c r="I364" s="200"/>
      <c r="J364" s="197"/>
      <c r="K364" s="197"/>
      <c r="L364" s="201"/>
      <c r="M364" s="202"/>
      <c r="N364" s="203"/>
      <c r="O364" s="203"/>
      <c r="P364" s="203"/>
      <c r="Q364" s="203"/>
      <c r="R364" s="203"/>
      <c r="S364" s="203"/>
      <c r="T364" s="204"/>
      <c r="AT364" s="205" t="s">
        <v>216</v>
      </c>
      <c r="AU364" s="205" t="s">
        <v>86</v>
      </c>
      <c r="AV364" s="13" t="s">
        <v>84</v>
      </c>
      <c r="AW364" s="13" t="s">
        <v>37</v>
      </c>
      <c r="AX364" s="13" t="s">
        <v>76</v>
      </c>
      <c r="AY364" s="205" t="s">
        <v>202</v>
      </c>
    </row>
    <row r="365" spans="2:51" s="14" customFormat="1" ht="11.25">
      <c r="B365" s="206"/>
      <c r="C365" s="207"/>
      <c r="D365" s="190" t="s">
        <v>216</v>
      </c>
      <c r="E365" s="208" t="s">
        <v>19</v>
      </c>
      <c r="F365" s="209" t="s">
        <v>447</v>
      </c>
      <c r="G365" s="207"/>
      <c r="H365" s="210">
        <v>27.952999999999999</v>
      </c>
      <c r="I365" s="211"/>
      <c r="J365" s="207"/>
      <c r="K365" s="207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216</v>
      </c>
      <c r="AU365" s="216" t="s">
        <v>86</v>
      </c>
      <c r="AV365" s="14" t="s">
        <v>86</v>
      </c>
      <c r="AW365" s="14" t="s">
        <v>37</v>
      </c>
      <c r="AX365" s="14" t="s">
        <v>76</v>
      </c>
      <c r="AY365" s="216" t="s">
        <v>202</v>
      </c>
    </row>
    <row r="366" spans="2:51" s="14" customFormat="1" ht="11.25">
      <c r="B366" s="206"/>
      <c r="C366" s="207"/>
      <c r="D366" s="190" t="s">
        <v>216</v>
      </c>
      <c r="E366" s="208" t="s">
        <v>19</v>
      </c>
      <c r="F366" s="209" t="s">
        <v>448</v>
      </c>
      <c r="G366" s="207"/>
      <c r="H366" s="210">
        <v>15.57</v>
      </c>
      <c r="I366" s="211"/>
      <c r="J366" s="207"/>
      <c r="K366" s="207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216</v>
      </c>
      <c r="AU366" s="216" t="s">
        <v>86</v>
      </c>
      <c r="AV366" s="14" t="s">
        <v>86</v>
      </c>
      <c r="AW366" s="14" t="s">
        <v>37</v>
      </c>
      <c r="AX366" s="14" t="s">
        <v>76</v>
      </c>
      <c r="AY366" s="216" t="s">
        <v>202</v>
      </c>
    </row>
    <row r="367" spans="2:51" s="14" customFormat="1" ht="11.25">
      <c r="B367" s="206"/>
      <c r="C367" s="207"/>
      <c r="D367" s="190" t="s">
        <v>216</v>
      </c>
      <c r="E367" s="208" t="s">
        <v>19</v>
      </c>
      <c r="F367" s="209" t="s">
        <v>449</v>
      </c>
      <c r="G367" s="207"/>
      <c r="H367" s="210">
        <v>10.090999999999999</v>
      </c>
      <c r="I367" s="211"/>
      <c r="J367" s="207"/>
      <c r="K367" s="207"/>
      <c r="L367" s="212"/>
      <c r="M367" s="213"/>
      <c r="N367" s="214"/>
      <c r="O367" s="214"/>
      <c r="P367" s="214"/>
      <c r="Q367" s="214"/>
      <c r="R367" s="214"/>
      <c r="S367" s="214"/>
      <c r="T367" s="215"/>
      <c r="AT367" s="216" t="s">
        <v>216</v>
      </c>
      <c r="AU367" s="216" t="s">
        <v>86</v>
      </c>
      <c r="AV367" s="14" t="s">
        <v>86</v>
      </c>
      <c r="AW367" s="14" t="s">
        <v>37</v>
      </c>
      <c r="AX367" s="14" t="s">
        <v>76</v>
      </c>
      <c r="AY367" s="216" t="s">
        <v>202</v>
      </c>
    </row>
    <row r="368" spans="2:51" s="14" customFormat="1" ht="11.25">
      <c r="B368" s="206"/>
      <c r="C368" s="207"/>
      <c r="D368" s="190" t="s">
        <v>216</v>
      </c>
      <c r="E368" s="208" t="s">
        <v>19</v>
      </c>
      <c r="F368" s="209" t="s">
        <v>450</v>
      </c>
      <c r="G368" s="207"/>
      <c r="H368" s="210">
        <v>6.7430000000000003</v>
      </c>
      <c r="I368" s="211"/>
      <c r="J368" s="207"/>
      <c r="K368" s="207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216</v>
      </c>
      <c r="AU368" s="216" t="s">
        <v>86</v>
      </c>
      <c r="AV368" s="14" t="s">
        <v>86</v>
      </c>
      <c r="AW368" s="14" t="s">
        <v>37</v>
      </c>
      <c r="AX368" s="14" t="s">
        <v>76</v>
      </c>
      <c r="AY368" s="216" t="s">
        <v>202</v>
      </c>
    </row>
    <row r="369" spans="1:65" s="14" customFormat="1" ht="11.25">
      <c r="B369" s="206"/>
      <c r="C369" s="207"/>
      <c r="D369" s="190" t="s">
        <v>216</v>
      </c>
      <c r="E369" s="208" t="s">
        <v>19</v>
      </c>
      <c r="F369" s="209" t="s">
        <v>451</v>
      </c>
      <c r="G369" s="207"/>
      <c r="H369" s="210">
        <v>58.314999999999998</v>
      </c>
      <c r="I369" s="211"/>
      <c r="J369" s="207"/>
      <c r="K369" s="207"/>
      <c r="L369" s="212"/>
      <c r="M369" s="213"/>
      <c r="N369" s="214"/>
      <c r="O369" s="214"/>
      <c r="P369" s="214"/>
      <c r="Q369" s="214"/>
      <c r="R369" s="214"/>
      <c r="S369" s="214"/>
      <c r="T369" s="215"/>
      <c r="AT369" s="216" t="s">
        <v>216</v>
      </c>
      <c r="AU369" s="216" t="s">
        <v>86</v>
      </c>
      <c r="AV369" s="14" t="s">
        <v>86</v>
      </c>
      <c r="AW369" s="14" t="s">
        <v>37</v>
      </c>
      <c r="AX369" s="14" t="s">
        <v>76</v>
      </c>
      <c r="AY369" s="216" t="s">
        <v>202</v>
      </c>
    </row>
    <row r="370" spans="1:65" s="14" customFormat="1" ht="11.25">
      <c r="B370" s="206"/>
      <c r="C370" s="207"/>
      <c r="D370" s="190" t="s">
        <v>216</v>
      </c>
      <c r="E370" s="208" t="s">
        <v>19</v>
      </c>
      <c r="F370" s="209" t="s">
        <v>452</v>
      </c>
      <c r="G370" s="207"/>
      <c r="H370" s="210">
        <v>38.491999999999997</v>
      </c>
      <c r="I370" s="211"/>
      <c r="J370" s="207"/>
      <c r="K370" s="207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216</v>
      </c>
      <c r="AU370" s="216" t="s">
        <v>86</v>
      </c>
      <c r="AV370" s="14" t="s">
        <v>86</v>
      </c>
      <c r="AW370" s="14" t="s">
        <v>37</v>
      </c>
      <c r="AX370" s="14" t="s">
        <v>76</v>
      </c>
      <c r="AY370" s="216" t="s">
        <v>202</v>
      </c>
    </row>
    <row r="371" spans="1:65" s="14" customFormat="1" ht="11.25">
      <c r="B371" s="206"/>
      <c r="C371" s="207"/>
      <c r="D371" s="190" t="s">
        <v>216</v>
      </c>
      <c r="E371" s="208" t="s">
        <v>19</v>
      </c>
      <c r="F371" s="209" t="s">
        <v>453</v>
      </c>
      <c r="G371" s="207"/>
      <c r="H371" s="210">
        <v>12.348000000000001</v>
      </c>
      <c r="I371" s="211"/>
      <c r="J371" s="207"/>
      <c r="K371" s="207"/>
      <c r="L371" s="212"/>
      <c r="M371" s="213"/>
      <c r="N371" s="214"/>
      <c r="O371" s="214"/>
      <c r="P371" s="214"/>
      <c r="Q371" s="214"/>
      <c r="R371" s="214"/>
      <c r="S371" s="214"/>
      <c r="T371" s="215"/>
      <c r="AT371" s="216" t="s">
        <v>216</v>
      </c>
      <c r="AU371" s="216" t="s">
        <v>86</v>
      </c>
      <c r="AV371" s="14" t="s">
        <v>86</v>
      </c>
      <c r="AW371" s="14" t="s">
        <v>37</v>
      </c>
      <c r="AX371" s="14" t="s">
        <v>76</v>
      </c>
      <c r="AY371" s="216" t="s">
        <v>202</v>
      </c>
    </row>
    <row r="372" spans="1:65" s="14" customFormat="1" ht="11.25">
      <c r="B372" s="206"/>
      <c r="C372" s="207"/>
      <c r="D372" s="190" t="s">
        <v>216</v>
      </c>
      <c r="E372" s="208" t="s">
        <v>19</v>
      </c>
      <c r="F372" s="209" t="s">
        <v>454</v>
      </c>
      <c r="G372" s="207"/>
      <c r="H372" s="210">
        <v>18.396000000000001</v>
      </c>
      <c r="I372" s="211"/>
      <c r="J372" s="207"/>
      <c r="K372" s="207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216</v>
      </c>
      <c r="AU372" s="216" t="s">
        <v>86</v>
      </c>
      <c r="AV372" s="14" t="s">
        <v>86</v>
      </c>
      <c r="AW372" s="14" t="s">
        <v>37</v>
      </c>
      <c r="AX372" s="14" t="s">
        <v>76</v>
      </c>
      <c r="AY372" s="216" t="s">
        <v>202</v>
      </c>
    </row>
    <row r="373" spans="1:65" s="14" customFormat="1" ht="11.25">
      <c r="B373" s="206"/>
      <c r="C373" s="207"/>
      <c r="D373" s="190" t="s">
        <v>216</v>
      </c>
      <c r="E373" s="208" t="s">
        <v>19</v>
      </c>
      <c r="F373" s="209" t="s">
        <v>455</v>
      </c>
      <c r="G373" s="207"/>
      <c r="H373" s="210">
        <v>7.6260000000000003</v>
      </c>
      <c r="I373" s="211"/>
      <c r="J373" s="207"/>
      <c r="K373" s="207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216</v>
      </c>
      <c r="AU373" s="216" t="s">
        <v>86</v>
      </c>
      <c r="AV373" s="14" t="s">
        <v>86</v>
      </c>
      <c r="AW373" s="14" t="s">
        <v>37</v>
      </c>
      <c r="AX373" s="14" t="s">
        <v>76</v>
      </c>
      <c r="AY373" s="216" t="s">
        <v>202</v>
      </c>
    </row>
    <row r="374" spans="1:65" s="14" customFormat="1" ht="11.25">
      <c r="B374" s="206"/>
      <c r="C374" s="207"/>
      <c r="D374" s="190" t="s">
        <v>216</v>
      </c>
      <c r="E374" s="208" t="s">
        <v>19</v>
      </c>
      <c r="F374" s="209" t="s">
        <v>456</v>
      </c>
      <c r="G374" s="207"/>
      <c r="H374" s="210">
        <v>3.952</v>
      </c>
      <c r="I374" s="211"/>
      <c r="J374" s="207"/>
      <c r="K374" s="207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216</v>
      </c>
      <c r="AU374" s="216" t="s">
        <v>86</v>
      </c>
      <c r="AV374" s="14" t="s">
        <v>86</v>
      </c>
      <c r="AW374" s="14" t="s">
        <v>37</v>
      </c>
      <c r="AX374" s="14" t="s">
        <v>76</v>
      </c>
      <c r="AY374" s="216" t="s">
        <v>202</v>
      </c>
    </row>
    <row r="375" spans="1:65" s="14" customFormat="1" ht="11.25">
      <c r="B375" s="206"/>
      <c r="C375" s="207"/>
      <c r="D375" s="190" t="s">
        <v>216</v>
      </c>
      <c r="E375" s="208" t="s">
        <v>19</v>
      </c>
      <c r="F375" s="209" t="s">
        <v>457</v>
      </c>
      <c r="G375" s="207"/>
      <c r="H375" s="210">
        <v>5.0999999999999996</v>
      </c>
      <c r="I375" s="211"/>
      <c r="J375" s="207"/>
      <c r="K375" s="207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216</v>
      </c>
      <c r="AU375" s="216" t="s">
        <v>86</v>
      </c>
      <c r="AV375" s="14" t="s">
        <v>86</v>
      </c>
      <c r="AW375" s="14" t="s">
        <v>37</v>
      </c>
      <c r="AX375" s="14" t="s">
        <v>76</v>
      </c>
      <c r="AY375" s="216" t="s">
        <v>202</v>
      </c>
    </row>
    <row r="376" spans="1:65" s="14" customFormat="1" ht="11.25">
      <c r="B376" s="206"/>
      <c r="C376" s="207"/>
      <c r="D376" s="190" t="s">
        <v>216</v>
      </c>
      <c r="E376" s="208" t="s">
        <v>19</v>
      </c>
      <c r="F376" s="209" t="s">
        <v>458</v>
      </c>
      <c r="G376" s="207"/>
      <c r="H376" s="210">
        <v>6.54</v>
      </c>
      <c r="I376" s="211"/>
      <c r="J376" s="207"/>
      <c r="K376" s="207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216</v>
      </c>
      <c r="AU376" s="216" t="s">
        <v>86</v>
      </c>
      <c r="AV376" s="14" t="s">
        <v>86</v>
      </c>
      <c r="AW376" s="14" t="s">
        <v>37</v>
      </c>
      <c r="AX376" s="14" t="s">
        <v>76</v>
      </c>
      <c r="AY376" s="216" t="s">
        <v>202</v>
      </c>
    </row>
    <row r="377" spans="1:65" s="15" customFormat="1" ht="11.25">
      <c r="B377" s="217"/>
      <c r="C377" s="218"/>
      <c r="D377" s="190" t="s">
        <v>216</v>
      </c>
      <c r="E377" s="219" t="s">
        <v>19</v>
      </c>
      <c r="F377" s="220" t="s">
        <v>219</v>
      </c>
      <c r="G377" s="218"/>
      <c r="H377" s="221">
        <v>211.126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216</v>
      </c>
      <c r="AU377" s="227" t="s">
        <v>86</v>
      </c>
      <c r="AV377" s="15" t="s">
        <v>220</v>
      </c>
      <c r="AW377" s="15" t="s">
        <v>37</v>
      </c>
      <c r="AX377" s="15" t="s">
        <v>76</v>
      </c>
      <c r="AY377" s="227" t="s">
        <v>202</v>
      </c>
    </row>
    <row r="378" spans="1:65" s="16" customFormat="1" ht="11.25">
      <c r="B378" s="228"/>
      <c r="C378" s="229"/>
      <c r="D378" s="190" t="s">
        <v>216</v>
      </c>
      <c r="E378" s="230" t="s">
        <v>132</v>
      </c>
      <c r="F378" s="231" t="s">
        <v>235</v>
      </c>
      <c r="G378" s="229"/>
      <c r="H378" s="232">
        <v>1240.8420000000001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AT378" s="238" t="s">
        <v>216</v>
      </c>
      <c r="AU378" s="238" t="s">
        <v>86</v>
      </c>
      <c r="AV378" s="16" t="s">
        <v>208</v>
      </c>
      <c r="AW378" s="16" t="s">
        <v>37</v>
      </c>
      <c r="AX378" s="16" t="s">
        <v>84</v>
      </c>
      <c r="AY378" s="238" t="s">
        <v>202</v>
      </c>
    </row>
    <row r="379" spans="1:65" s="2" customFormat="1" ht="14.45" customHeight="1">
      <c r="A379" s="36"/>
      <c r="B379" s="37"/>
      <c r="C379" s="177" t="s">
        <v>459</v>
      </c>
      <c r="D379" s="177" t="s">
        <v>204</v>
      </c>
      <c r="E379" s="178" t="s">
        <v>460</v>
      </c>
      <c r="F379" s="179" t="s">
        <v>461</v>
      </c>
      <c r="G379" s="180" t="s">
        <v>130</v>
      </c>
      <c r="H379" s="181">
        <v>191.203</v>
      </c>
      <c r="I379" s="182"/>
      <c r="J379" s="183">
        <f>ROUND(I379*H379,2)</f>
        <v>0</v>
      </c>
      <c r="K379" s="179" t="s">
        <v>207</v>
      </c>
      <c r="L379" s="41"/>
      <c r="M379" s="184" t="s">
        <v>19</v>
      </c>
      <c r="N379" s="185" t="s">
        <v>47</v>
      </c>
      <c r="O379" s="66"/>
      <c r="P379" s="186">
        <f>O379*H379</f>
        <v>0</v>
      </c>
      <c r="Q379" s="186">
        <v>5.9000000000000003E-4</v>
      </c>
      <c r="R379" s="186">
        <f>Q379*H379</f>
        <v>0.11280977</v>
      </c>
      <c r="S379" s="186">
        <v>0</v>
      </c>
      <c r="T379" s="187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8" t="s">
        <v>208</v>
      </c>
      <c r="AT379" s="188" t="s">
        <v>204</v>
      </c>
      <c r="AU379" s="188" t="s">
        <v>86</v>
      </c>
      <c r="AY379" s="19" t="s">
        <v>202</v>
      </c>
      <c r="BE379" s="189">
        <f>IF(N379="základní",J379,0)</f>
        <v>0</v>
      </c>
      <c r="BF379" s="189">
        <f>IF(N379="snížená",J379,0)</f>
        <v>0</v>
      </c>
      <c r="BG379" s="189">
        <f>IF(N379="zákl. přenesená",J379,0)</f>
        <v>0</v>
      </c>
      <c r="BH379" s="189">
        <f>IF(N379="sníž. přenesená",J379,0)</f>
        <v>0</v>
      </c>
      <c r="BI379" s="189">
        <f>IF(N379="nulová",J379,0)</f>
        <v>0</v>
      </c>
      <c r="BJ379" s="19" t="s">
        <v>84</v>
      </c>
      <c r="BK379" s="189">
        <f>ROUND(I379*H379,2)</f>
        <v>0</v>
      </c>
      <c r="BL379" s="19" t="s">
        <v>208</v>
      </c>
      <c r="BM379" s="188" t="s">
        <v>462</v>
      </c>
    </row>
    <row r="380" spans="1:65" s="2" customFormat="1" ht="11.25">
      <c r="A380" s="36"/>
      <c r="B380" s="37"/>
      <c r="C380" s="38"/>
      <c r="D380" s="190" t="s">
        <v>210</v>
      </c>
      <c r="E380" s="38"/>
      <c r="F380" s="191" t="s">
        <v>463</v>
      </c>
      <c r="G380" s="38"/>
      <c r="H380" s="38"/>
      <c r="I380" s="192"/>
      <c r="J380" s="38"/>
      <c r="K380" s="38"/>
      <c r="L380" s="41"/>
      <c r="M380" s="193"/>
      <c r="N380" s="194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210</v>
      </c>
      <c r="AU380" s="19" t="s">
        <v>86</v>
      </c>
    </row>
    <row r="381" spans="1:65" s="2" customFormat="1" ht="29.25">
      <c r="A381" s="36"/>
      <c r="B381" s="37"/>
      <c r="C381" s="38"/>
      <c r="D381" s="190" t="s">
        <v>212</v>
      </c>
      <c r="E381" s="38"/>
      <c r="F381" s="195" t="s">
        <v>411</v>
      </c>
      <c r="G381" s="38"/>
      <c r="H381" s="38"/>
      <c r="I381" s="192"/>
      <c r="J381" s="38"/>
      <c r="K381" s="38"/>
      <c r="L381" s="41"/>
      <c r="M381" s="193"/>
      <c r="N381" s="194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212</v>
      </c>
      <c r="AU381" s="19" t="s">
        <v>86</v>
      </c>
    </row>
    <row r="382" spans="1:65" s="13" customFormat="1" ht="11.25">
      <c r="B382" s="196"/>
      <c r="C382" s="197"/>
      <c r="D382" s="190" t="s">
        <v>216</v>
      </c>
      <c r="E382" s="198" t="s">
        <v>19</v>
      </c>
      <c r="F382" s="199" t="s">
        <v>223</v>
      </c>
      <c r="G382" s="197"/>
      <c r="H382" s="198" t="s">
        <v>19</v>
      </c>
      <c r="I382" s="200"/>
      <c r="J382" s="197"/>
      <c r="K382" s="197"/>
      <c r="L382" s="201"/>
      <c r="M382" s="202"/>
      <c r="N382" s="203"/>
      <c r="O382" s="203"/>
      <c r="P382" s="203"/>
      <c r="Q382" s="203"/>
      <c r="R382" s="203"/>
      <c r="S382" s="203"/>
      <c r="T382" s="204"/>
      <c r="AT382" s="205" t="s">
        <v>216</v>
      </c>
      <c r="AU382" s="205" t="s">
        <v>86</v>
      </c>
      <c r="AV382" s="13" t="s">
        <v>84</v>
      </c>
      <c r="AW382" s="13" t="s">
        <v>37</v>
      </c>
      <c r="AX382" s="13" t="s">
        <v>76</v>
      </c>
      <c r="AY382" s="205" t="s">
        <v>202</v>
      </c>
    </row>
    <row r="383" spans="1:65" s="14" customFormat="1" ht="11.25">
      <c r="B383" s="206"/>
      <c r="C383" s="207"/>
      <c r="D383" s="190" t="s">
        <v>216</v>
      </c>
      <c r="E383" s="208" t="s">
        <v>19</v>
      </c>
      <c r="F383" s="209" t="s">
        <v>464</v>
      </c>
      <c r="G383" s="207"/>
      <c r="H383" s="210">
        <v>40.192</v>
      </c>
      <c r="I383" s="211"/>
      <c r="J383" s="207"/>
      <c r="K383" s="207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216</v>
      </c>
      <c r="AU383" s="216" t="s">
        <v>86</v>
      </c>
      <c r="AV383" s="14" t="s">
        <v>86</v>
      </c>
      <c r="AW383" s="14" t="s">
        <v>37</v>
      </c>
      <c r="AX383" s="14" t="s">
        <v>76</v>
      </c>
      <c r="AY383" s="216" t="s">
        <v>202</v>
      </c>
    </row>
    <row r="384" spans="1:65" s="14" customFormat="1" ht="11.25">
      <c r="B384" s="206"/>
      <c r="C384" s="207"/>
      <c r="D384" s="190" t="s">
        <v>216</v>
      </c>
      <c r="E384" s="208" t="s">
        <v>19</v>
      </c>
      <c r="F384" s="209" t="s">
        <v>465</v>
      </c>
      <c r="G384" s="207"/>
      <c r="H384" s="210">
        <v>151.011</v>
      </c>
      <c r="I384" s="211"/>
      <c r="J384" s="207"/>
      <c r="K384" s="207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216</v>
      </c>
      <c r="AU384" s="216" t="s">
        <v>86</v>
      </c>
      <c r="AV384" s="14" t="s">
        <v>86</v>
      </c>
      <c r="AW384" s="14" t="s">
        <v>37</v>
      </c>
      <c r="AX384" s="14" t="s">
        <v>76</v>
      </c>
      <c r="AY384" s="216" t="s">
        <v>202</v>
      </c>
    </row>
    <row r="385" spans="1:65" s="16" customFormat="1" ht="11.25">
      <c r="B385" s="228"/>
      <c r="C385" s="229"/>
      <c r="D385" s="190" t="s">
        <v>216</v>
      </c>
      <c r="E385" s="230" t="s">
        <v>135</v>
      </c>
      <c r="F385" s="231" t="s">
        <v>235</v>
      </c>
      <c r="G385" s="229"/>
      <c r="H385" s="232">
        <v>191.203</v>
      </c>
      <c r="I385" s="233"/>
      <c r="J385" s="229"/>
      <c r="K385" s="229"/>
      <c r="L385" s="234"/>
      <c r="M385" s="235"/>
      <c r="N385" s="236"/>
      <c r="O385" s="236"/>
      <c r="P385" s="236"/>
      <c r="Q385" s="236"/>
      <c r="R385" s="236"/>
      <c r="S385" s="236"/>
      <c r="T385" s="237"/>
      <c r="AT385" s="238" t="s">
        <v>216</v>
      </c>
      <c r="AU385" s="238" t="s">
        <v>86</v>
      </c>
      <c r="AV385" s="16" t="s">
        <v>208</v>
      </c>
      <c r="AW385" s="16" t="s">
        <v>37</v>
      </c>
      <c r="AX385" s="16" t="s">
        <v>84</v>
      </c>
      <c r="AY385" s="238" t="s">
        <v>202</v>
      </c>
    </row>
    <row r="386" spans="1:65" s="2" customFormat="1" ht="14.45" customHeight="1">
      <c r="A386" s="36"/>
      <c r="B386" s="37"/>
      <c r="C386" s="177" t="s">
        <v>466</v>
      </c>
      <c r="D386" s="177" t="s">
        <v>204</v>
      </c>
      <c r="E386" s="178" t="s">
        <v>467</v>
      </c>
      <c r="F386" s="179" t="s">
        <v>468</v>
      </c>
      <c r="G386" s="180" t="s">
        <v>130</v>
      </c>
      <c r="H386" s="181">
        <v>1240.8420000000001</v>
      </c>
      <c r="I386" s="182"/>
      <c r="J386" s="183">
        <f>ROUND(I386*H386,2)</f>
        <v>0</v>
      </c>
      <c r="K386" s="179" t="s">
        <v>207</v>
      </c>
      <c r="L386" s="41"/>
      <c r="M386" s="184" t="s">
        <v>19</v>
      </c>
      <c r="N386" s="185" t="s">
        <v>47</v>
      </c>
      <c r="O386" s="66"/>
      <c r="P386" s="186">
        <f>O386*H386</f>
        <v>0</v>
      </c>
      <c r="Q386" s="186">
        <v>0</v>
      </c>
      <c r="R386" s="186">
        <f>Q386*H386</f>
        <v>0</v>
      </c>
      <c r="S386" s="186">
        <v>0</v>
      </c>
      <c r="T386" s="187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8" t="s">
        <v>208</v>
      </c>
      <c r="AT386" s="188" t="s">
        <v>204</v>
      </c>
      <c r="AU386" s="188" t="s">
        <v>86</v>
      </c>
      <c r="AY386" s="19" t="s">
        <v>202</v>
      </c>
      <c r="BE386" s="189">
        <f>IF(N386="základní",J386,0)</f>
        <v>0</v>
      </c>
      <c r="BF386" s="189">
        <f>IF(N386="snížená",J386,0)</f>
        <v>0</v>
      </c>
      <c r="BG386" s="189">
        <f>IF(N386="zákl. přenesená",J386,0)</f>
        <v>0</v>
      </c>
      <c r="BH386" s="189">
        <f>IF(N386="sníž. přenesená",J386,0)</f>
        <v>0</v>
      </c>
      <c r="BI386" s="189">
        <f>IF(N386="nulová",J386,0)</f>
        <v>0</v>
      </c>
      <c r="BJ386" s="19" t="s">
        <v>84</v>
      </c>
      <c r="BK386" s="189">
        <f>ROUND(I386*H386,2)</f>
        <v>0</v>
      </c>
      <c r="BL386" s="19" t="s">
        <v>208</v>
      </c>
      <c r="BM386" s="188" t="s">
        <v>469</v>
      </c>
    </row>
    <row r="387" spans="1:65" s="2" customFormat="1" ht="11.25">
      <c r="A387" s="36"/>
      <c r="B387" s="37"/>
      <c r="C387" s="38"/>
      <c r="D387" s="190" t="s">
        <v>210</v>
      </c>
      <c r="E387" s="38"/>
      <c r="F387" s="191" t="s">
        <v>470</v>
      </c>
      <c r="G387" s="38"/>
      <c r="H387" s="38"/>
      <c r="I387" s="192"/>
      <c r="J387" s="38"/>
      <c r="K387" s="38"/>
      <c r="L387" s="41"/>
      <c r="M387" s="193"/>
      <c r="N387" s="194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210</v>
      </c>
      <c r="AU387" s="19" t="s">
        <v>86</v>
      </c>
    </row>
    <row r="388" spans="1:65" s="14" customFormat="1" ht="11.25">
      <c r="B388" s="206"/>
      <c r="C388" s="207"/>
      <c r="D388" s="190" t="s">
        <v>216</v>
      </c>
      <c r="E388" s="208" t="s">
        <v>19</v>
      </c>
      <c r="F388" s="209" t="s">
        <v>132</v>
      </c>
      <c r="G388" s="207"/>
      <c r="H388" s="210">
        <v>1240.8420000000001</v>
      </c>
      <c r="I388" s="211"/>
      <c r="J388" s="207"/>
      <c r="K388" s="207"/>
      <c r="L388" s="212"/>
      <c r="M388" s="213"/>
      <c r="N388" s="214"/>
      <c r="O388" s="214"/>
      <c r="P388" s="214"/>
      <c r="Q388" s="214"/>
      <c r="R388" s="214"/>
      <c r="S388" s="214"/>
      <c r="T388" s="215"/>
      <c r="AT388" s="216" t="s">
        <v>216</v>
      </c>
      <c r="AU388" s="216" t="s">
        <v>86</v>
      </c>
      <c r="AV388" s="14" t="s">
        <v>86</v>
      </c>
      <c r="AW388" s="14" t="s">
        <v>37</v>
      </c>
      <c r="AX388" s="14" t="s">
        <v>84</v>
      </c>
      <c r="AY388" s="216" t="s">
        <v>202</v>
      </c>
    </row>
    <row r="389" spans="1:65" s="2" customFormat="1" ht="14.45" customHeight="1">
      <c r="A389" s="36"/>
      <c r="B389" s="37"/>
      <c r="C389" s="177" t="s">
        <v>119</v>
      </c>
      <c r="D389" s="177" t="s">
        <v>204</v>
      </c>
      <c r="E389" s="178" t="s">
        <v>471</v>
      </c>
      <c r="F389" s="179" t="s">
        <v>472</v>
      </c>
      <c r="G389" s="180" t="s">
        <v>130</v>
      </c>
      <c r="H389" s="181">
        <v>191.203</v>
      </c>
      <c r="I389" s="182"/>
      <c r="J389" s="183">
        <f>ROUND(I389*H389,2)</f>
        <v>0</v>
      </c>
      <c r="K389" s="179" t="s">
        <v>207</v>
      </c>
      <c r="L389" s="41"/>
      <c r="M389" s="184" t="s">
        <v>19</v>
      </c>
      <c r="N389" s="185" t="s">
        <v>47</v>
      </c>
      <c r="O389" s="66"/>
      <c r="P389" s="186">
        <f>O389*H389</f>
        <v>0</v>
      </c>
      <c r="Q389" s="186">
        <v>0</v>
      </c>
      <c r="R389" s="186">
        <f>Q389*H389</f>
        <v>0</v>
      </c>
      <c r="S389" s="186">
        <v>0</v>
      </c>
      <c r="T389" s="187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88" t="s">
        <v>208</v>
      </c>
      <c r="AT389" s="188" t="s">
        <v>204</v>
      </c>
      <c r="AU389" s="188" t="s">
        <v>86</v>
      </c>
      <c r="AY389" s="19" t="s">
        <v>202</v>
      </c>
      <c r="BE389" s="189">
        <f>IF(N389="základní",J389,0)</f>
        <v>0</v>
      </c>
      <c r="BF389" s="189">
        <f>IF(N389="snížená",J389,0)</f>
        <v>0</v>
      </c>
      <c r="BG389" s="189">
        <f>IF(N389="zákl. přenesená",J389,0)</f>
        <v>0</v>
      </c>
      <c r="BH389" s="189">
        <f>IF(N389="sníž. přenesená",J389,0)</f>
        <v>0</v>
      </c>
      <c r="BI389" s="189">
        <f>IF(N389="nulová",J389,0)</f>
        <v>0</v>
      </c>
      <c r="BJ389" s="19" t="s">
        <v>84</v>
      </c>
      <c r="BK389" s="189">
        <f>ROUND(I389*H389,2)</f>
        <v>0</v>
      </c>
      <c r="BL389" s="19" t="s">
        <v>208</v>
      </c>
      <c r="BM389" s="188" t="s">
        <v>473</v>
      </c>
    </row>
    <row r="390" spans="1:65" s="2" customFormat="1" ht="11.25">
      <c r="A390" s="36"/>
      <c r="B390" s="37"/>
      <c r="C390" s="38"/>
      <c r="D390" s="190" t="s">
        <v>210</v>
      </c>
      <c r="E390" s="38"/>
      <c r="F390" s="191" t="s">
        <v>474</v>
      </c>
      <c r="G390" s="38"/>
      <c r="H390" s="38"/>
      <c r="I390" s="192"/>
      <c r="J390" s="38"/>
      <c r="K390" s="38"/>
      <c r="L390" s="41"/>
      <c r="M390" s="193"/>
      <c r="N390" s="194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210</v>
      </c>
      <c r="AU390" s="19" t="s">
        <v>86</v>
      </c>
    </row>
    <row r="391" spans="1:65" s="14" customFormat="1" ht="11.25">
      <c r="B391" s="206"/>
      <c r="C391" s="207"/>
      <c r="D391" s="190" t="s">
        <v>216</v>
      </c>
      <c r="E391" s="208" t="s">
        <v>19</v>
      </c>
      <c r="F391" s="209" t="s">
        <v>135</v>
      </c>
      <c r="G391" s="207"/>
      <c r="H391" s="210">
        <v>191.203</v>
      </c>
      <c r="I391" s="211"/>
      <c r="J391" s="207"/>
      <c r="K391" s="207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216</v>
      </c>
      <c r="AU391" s="216" t="s">
        <v>86</v>
      </c>
      <c r="AV391" s="14" t="s">
        <v>86</v>
      </c>
      <c r="AW391" s="14" t="s">
        <v>37</v>
      </c>
      <c r="AX391" s="14" t="s">
        <v>84</v>
      </c>
      <c r="AY391" s="216" t="s">
        <v>202</v>
      </c>
    </row>
    <row r="392" spans="1:65" s="2" customFormat="1" ht="14.45" customHeight="1">
      <c r="A392" s="36"/>
      <c r="B392" s="37"/>
      <c r="C392" s="177" t="s">
        <v>475</v>
      </c>
      <c r="D392" s="177" t="s">
        <v>204</v>
      </c>
      <c r="E392" s="178" t="s">
        <v>476</v>
      </c>
      <c r="F392" s="179" t="s">
        <v>477</v>
      </c>
      <c r="G392" s="180" t="s">
        <v>115</v>
      </c>
      <c r="H392" s="181">
        <v>920.84400000000005</v>
      </c>
      <c r="I392" s="182"/>
      <c r="J392" s="183">
        <f>ROUND(I392*H392,2)</f>
        <v>0</v>
      </c>
      <c r="K392" s="179" t="s">
        <v>207</v>
      </c>
      <c r="L392" s="41"/>
      <c r="M392" s="184" t="s">
        <v>19</v>
      </c>
      <c r="N392" s="185" t="s">
        <v>47</v>
      </c>
      <c r="O392" s="66"/>
      <c r="P392" s="186">
        <f>O392*H392</f>
        <v>0</v>
      </c>
      <c r="Q392" s="186">
        <v>0</v>
      </c>
      <c r="R392" s="186">
        <f>Q392*H392</f>
        <v>0</v>
      </c>
      <c r="S392" s="186">
        <v>0</v>
      </c>
      <c r="T392" s="187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88" t="s">
        <v>208</v>
      </c>
      <c r="AT392" s="188" t="s">
        <v>204</v>
      </c>
      <c r="AU392" s="188" t="s">
        <v>86</v>
      </c>
      <c r="AY392" s="19" t="s">
        <v>202</v>
      </c>
      <c r="BE392" s="189">
        <f>IF(N392="základní",J392,0)</f>
        <v>0</v>
      </c>
      <c r="BF392" s="189">
        <f>IF(N392="snížená",J392,0)</f>
        <v>0</v>
      </c>
      <c r="BG392" s="189">
        <f>IF(N392="zákl. přenesená",J392,0)</f>
        <v>0</v>
      </c>
      <c r="BH392" s="189">
        <f>IF(N392="sníž. přenesená",J392,0)</f>
        <v>0</v>
      </c>
      <c r="BI392" s="189">
        <f>IF(N392="nulová",J392,0)</f>
        <v>0</v>
      </c>
      <c r="BJ392" s="19" t="s">
        <v>84</v>
      </c>
      <c r="BK392" s="189">
        <f>ROUND(I392*H392,2)</f>
        <v>0</v>
      </c>
      <c r="BL392" s="19" t="s">
        <v>208</v>
      </c>
      <c r="BM392" s="188" t="s">
        <v>478</v>
      </c>
    </row>
    <row r="393" spans="1:65" s="2" customFormat="1" ht="19.5">
      <c r="A393" s="36"/>
      <c r="B393" s="37"/>
      <c r="C393" s="38"/>
      <c r="D393" s="190" t="s">
        <v>210</v>
      </c>
      <c r="E393" s="38"/>
      <c r="F393" s="191" t="s">
        <v>479</v>
      </c>
      <c r="G393" s="38"/>
      <c r="H393" s="38"/>
      <c r="I393" s="192"/>
      <c r="J393" s="38"/>
      <c r="K393" s="38"/>
      <c r="L393" s="41"/>
      <c r="M393" s="193"/>
      <c r="N393" s="194"/>
      <c r="O393" s="66"/>
      <c r="P393" s="66"/>
      <c r="Q393" s="66"/>
      <c r="R393" s="66"/>
      <c r="S393" s="66"/>
      <c r="T393" s="67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9" t="s">
        <v>210</v>
      </c>
      <c r="AU393" s="19" t="s">
        <v>86</v>
      </c>
    </row>
    <row r="394" spans="1:65" s="2" customFormat="1" ht="58.5">
      <c r="A394" s="36"/>
      <c r="B394" s="37"/>
      <c r="C394" s="38"/>
      <c r="D394" s="190" t="s">
        <v>212</v>
      </c>
      <c r="E394" s="38"/>
      <c r="F394" s="195" t="s">
        <v>480</v>
      </c>
      <c r="G394" s="38"/>
      <c r="H394" s="38"/>
      <c r="I394" s="192"/>
      <c r="J394" s="38"/>
      <c r="K394" s="38"/>
      <c r="L394" s="41"/>
      <c r="M394" s="193"/>
      <c r="N394" s="194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212</v>
      </c>
      <c r="AU394" s="19" t="s">
        <v>86</v>
      </c>
    </row>
    <row r="395" spans="1:65" s="13" customFormat="1" ht="11.25">
      <c r="B395" s="196"/>
      <c r="C395" s="197"/>
      <c r="D395" s="190" t="s">
        <v>216</v>
      </c>
      <c r="E395" s="198" t="s">
        <v>19</v>
      </c>
      <c r="F395" s="199" t="s">
        <v>126</v>
      </c>
      <c r="G395" s="197"/>
      <c r="H395" s="198" t="s">
        <v>19</v>
      </c>
      <c r="I395" s="200"/>
      <c r="J395" s="197"/>
      <c r="K395" s="197"/>
      <c r="L395" s="201"/>
      <c r="M395" s="202"/>
      <c r="N395" s="203"/>
      <c r="O395" s="203"/>
      <c r="P395" s="203"/>
      <c r="Q395" s="203"/>
      <c r="R395" s="203"/>
      <c r="S395" s="203"/>
      <c r="T395" s="204"/>
      <c r="AT395" s="205" t="s">
        <v>216</v>
      </c>
      <c r="AU395" s="205" t="s">
        <v>86</v>
      </c>
      <c r="AV395" s="13" t="s">
        <v>84</v>
      </c>
      <c r="AW395" s="13" t="s">
        <v>37</v>
      </c>
      <c r="AX395" s="13" t="s">
        <v>76</v>
      </c>
      <c r="AY395" s="205" t="s">
        <v>202</v>
      </c>
    </row>
    <row r="396" spans="1:65" s="14" customFormat="1" ht="11.25">
      <c r="B396" s="206"/>
      <c r="C396" s="207"/>
      <c r="D396" s="190" t="s">
        <v>216</v>
      </c>
      <c r="E396" s="208" t="s">
        <v>19</v>
      </c>
      <c r="F396" s="209" t="s">
        <v>481</v>
      </c>
      <c r="G396" s="207"/>
      <c r="H396" s="210">
        <v>880.60500000000002</v>
      </c>
      <c r="I396" s="211"/>
      <c r="J396" s="207"/>
      <c r="K396" s="207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216</v>
      </c>
      <c r="AU396" s="216" t="s">
        <v>86</v>
      </c>
      <c r="AV396" s="14" t="s">
        <v>86</v>
      </c>
      <c r="AW396" s="14" t="s">
        <v>37</v>
      </c>
      <c r="AX396" s="14" t="s">
        <v>76</v>
      </c>
      <c r="AY396" s="216" t="s">
        <v>202</v>
      </c>
    </row>
    <row r="397" spans="1:65" s="14" customFormat="1" ht="11.25">
      <c r="B397" s="206"/>
      <c r="C397" s="207"/>
      <c r="D397" s="190" t="s">
        <v>216</v>
      </c>
      <c r="E397" s="208" t="s">
        <v>19</v>
      </c>
      <c r="F397" s="209" t="s">
        <v>482</v>
      </c>
      <c r="G397" s="207"/>
      <c r="H397" s="210">
        <v>64.263000000000005</v>
      </c>
      <c r="I397" s="211"/>
      <c r="J397" s="207"/>
      <c r="K397" s="207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216</v>
      </c>
      <c r="AU397" s="216" t="s">
        <v>86</v>
      </c>
      <c r="AV397" s="14" t="s">
        <v>86</v>
      </c>
      <c r="AW397" s="14" t="s">
        <v>37</v>
      </c>
      <c r="AX397" s="14" t="s">
        <v>76</v>
      </c>
      <c r="AY397" s="216" t="s">
        <v>202</v>
      </c>
    </row>
    <row r="398" spans="1:65" s="14" customFormat="1" ht="11.25">
      <c r="B398" s="206"/>
      <c r="C398" s="207"/>
      <c r="D398" s="190" t="s">
        <v>216</v>
      </c>
      <c r="E398" s="208" t="s">
        <v>19</v>
      </c>
      <c r="F398" s="209" t="s">
        <v>483</v>
      </c>
      <c r="G398" s="207"/>
      <c r="H398" s="210">
        <v>-24.024000000000001</v>
      </c>
      <c r="I398" s="211"/>
      <c r="J398" s="207"/>
      <c r="K398" s="207"/>
      <c r="L398" s="212"/>
      <c r="M398" s="213"/>
      <c r="N398" s="214"/>
      <c r="O398" s="214"/>
      <c r="P398" s="214"/>
      <c r="Q398" s="214"/>
      <c r="R398" s="214"/>
      <c r="S398" s="214"/>
      <c r="T398" s="215"/>
      <c r="AT398" s="216" t="s">
        <v>216</v>
      </c>
      <c r="AU398" s="216" t="s">
        <v>86</v>
      </c>
      <c r="AV398" s="14" t="s">
        <v>86</v>
      </c>
      <c r="AW398" s="14" t="s">
        <v>37</v>
      </c>
      <c r="AX398" s="14" t="s">
        <v>76</v>
      </c>
      <c r="AY398" s="216" t="s">
        <v>202</v>
      </c>
    </row>
    <row r="399" spans="1:65" s="16" customFormat="1" ht="11.25">
      <c r="B399" s="228"/>
      <c r="C399" s="229"/>
      <c r="D399" s="190" t="s">
        <v>216</v>
      </c>
      <c r="E399" s="230" t="s">
        <v>125</v>
      </c>
      <c r="F399" s="231" t="s">
        <v>235</v>
      </c>
      <c r="G399" s="229"/>
      <c r="H399" s="232">
        <v>920.84400000000005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AT399" s="238" t="s">
        <v>216</v>
      </c>
      <c r="AU399" s="238" t="s">
        <v>86</v>
      </c>
      <c r="AV399" s="16" t="s">
        <v>208</v>
      </c>
      <c r="AW399" s="16" t="s">
        <v>37</v>
      </c>
      <c r="AX399" s="16" t="s">
        <v>84</v>
      </c>
      <c r="AY399" s="238" t="s">
        <v>202</v>
      </c>
    </row>
    <row r="400" spans="1:65" s="2" customFormat="1" ht="24.2" customHeight="1">
      <c r="A400" s="36"/>
      <c r="B400" s="37"/>
      <c r="C400" s="177" t="s">
        <v>484</v>
      </c>
      <c r="D400" s="177" t="s">
        <v>204</v>
      </c>
      <c r="E400" s="178" t="s">
        <v>485</v>
      </c>
      <c r="F400" s="179" t="s">
        <v>486</v>
      </c>
      <c r="G400" s="180" t="s">
        <v>115</v>
      </c>
      <c r="H400" s="181">
        <v>9208.44</v>
      </c>
      <c r="I400" s="182"/>
      <c r="J400" s="183">
        <f>ROUND(I400*H400,2)</f>
        <v>0</v>
      </c>
      <c r="K400" s="179" t="s">
        <v>207</v>
      </c>
      <c r="L400" s="41"/>
      <c r="M400" s="184" t="s">
        <v>19</v>
      </c>
      <c r="N400" s="185" t="s">
        <v>47</v>
      </c>
      <c r="O400" s="66"/>
      <c r="P400" s="186">
        <f>O400*H400</f>
        <v>0</v>
      </c>
      <c r="Q400" s="186">
        <v>0</v>
      </c>
      <c r="R400" s="186">
        <f>Q400*H400</f>
        <v>0</v>
      </c>
      <c r="S400" s="186">
        <v>0</v>
      </c>
      <c r="T400" s="187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8" t="s">
        <v>208</v>
      </c>
      <c r="AT400" s="188" t="s">
        <v>204</v>
      </c>
      <c r="AU400" s="188" t="s">
        <v>86</v>
      </c>
      <c r="AY400" s="19" t="s">
        <v>202</v>
      </c>
      <c r="BE400" s="189">
        <f>IF(N400="základní",J400,0)</f>
        <v>0</v>
      </c>
      <c r="BF400" s="189">
        <f>IF(N400="snížená",J400,0)</f>
        <v>0</v>
      </c>
      <c r="BG400" s="189">
        <f>IF(N400="zákl. přenesená",J400,0)</f>
        <v>0</v>
      </c>
      <c r="BH400" s="189">
        <f>IF(N400="sníž. přenesená",J400,0)</f>
        <v>0</v>
      </c>
      <c r="BI400" s="189">
        <f>IF(N400="nulová",J400,0)</f>
        <v>0</v>
      </c>
      <c r="BJ400" s="19" t="s">
        <v>84</v>
      </c>
      <c r="BK400" s="189">
        <f>ROUND(I400*H400,2)</f>
        <v>0</v>
      </c>
      <c r="BL400" s="19" t="s">
        <v>208</v>
      </c>
      <c r="BM400" s="188" t="s">
        <v>487</v>
      </c>
    </row>
    <row r="401" spans="1:65" s="2" customFormat="1" ht="19.5">
      <c r="A401" s="36"/>
      <c r="B401" s="37"/>
      <c r="C401" s="38"/>
      <c r="D401" s="190" t="s">
        <v>210</v>
      </c>
      <c r="E401" s="38"/>
      <c r="F401" s="191" t="s">
        <v>488</v>
      </c>
      <c r="G401" s="38"/>
      <c r="H401" s="38"/>
      <c r="I401" s="192"/>
      <c r="J401" s="38"/>
      <c r="K401" s="38"/>
      <c r="L401" s="41"/>
      <c r="M401" s="193"/>
      <c r="N401" s="194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210</v>
      </c>
      <c r="AU401" s="19" t="s">
        <v>86</v>
      </c>
    </row>
    <row r="402" spans="1:65" s="2" customFormat="1" ht="58.5">
      <c r="A402" s="36"/>
      <c r="B402" s="37"/>
      <c r="C402" s="38"/>
      <c r="D402" s="190" t="s">
        <v>212</v>
      </c>
      <c r="E402" s="38"/>
      <c r="F402" s="195" t="s">
        <v>480</v>
      </c>
      <c r="G402" s="38"/>
      <c r="H402" s="38"/>
      <c r="I402" s="192"/>
      <c r="J402" s="38"/>
      <c r="K402" s="38"/>
      <c r="L402" s="41"/>
      <c r="M402" s="193"/>
      <c r="N402" s="194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212</v>
      </c>
      <c r="AU402" s="19" t="s">
        <v>86</v>
      </c>
    </row>
    <row r="403" spans="1:65" s="14" customFormat="1" ht="11.25">
      <c r="B403" s="206"/>
      <c r="C403" s="207"/>
      <c r="D403" s="190" t="s">
        <v>216</v>
      </c>
      <c r="E403" s="208" t="s">
        <v>19</v>
      </c>
      <c r="F403" s="209" t="s">
        <v>489</v>
      </c>
      <c r="G403" s="207"/>
      <c r="H403" s="210">
        <v>9208.44</v>
      </c>
      <c r="I403" s="211"/>
      <c r="J403" s="207"/>
      <c r="K403" s="207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216</v>
      </c>
      <c r="AU403" s="216" t="s">
        <v>86</v>
      </c>
      <c r="AV403" s="14" t="s">
        <v>86</v>
      </c>
      <c r="AW403" s="14" t="s">
        <v>37</v>
      </c>
      <c r="AX403" s="14" t="s">
        <v>84</v>
      </c>
      <c r="AY403" s="216" t="s">
        <v>202</v>
      </c>
    </row>
    <row r="404" spans="1:65" s="2" customFormat="1" ht="14.45" customHeight="1">
      <c r="A404" s="36"/>
      <c r="B404" s="37"/>
      <c r="C404" s="177" t="s">
        <v>490</v>
      </c>
      <c r="D404" s="177" t="s">
        <v>204</v>
      </c>
      <c r="E404" s="178" t="s">
        <v>491</v>
      </c>
      <c r="F404" s="179" t="s">
        <v>492</v>
      </c>
      <c r="G404" s="180" t="s">
        <v>115</v>
      </c>
      <c r="H404" s="181">
        <v>404.94299999999998</v>
      </c>
      <c r="I404" s="182"/>
      <c r="J404" s="183">
        <f>ROUND(I404*H404,2)</f>
        <v>0</v>
      </c>
      <c r="K404" s="179" t="s">
        <v>207</v>
      </c>
      <c r="L404" s="41"/>
      <c r="M404" s="184" t="s">
        <v>19</v>
      </c>
      <c r="N404" s="185" t="s">
        <v>47</v>
      </c>
      <c r="O404" s="66"/>
      <c r="P404" s="186">
        <f>O404*H404</f>
        <v>0</v>
      </c>
      <c r="Q404" s="186">
        <v>0</v>
      </c>
      <c r="R404" s="186">
        <f>Q404*H404</f>
        <v>0</v>
      </c>
      <c r="S404" s="186">
        <v>0</v>
      </c>
      <c r="T404" s="187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8" t="s">
        <v>208</v>
      </c>
      <c r="AT404" s="188" t="s">
        <v>204</v>
      </c>
      <c r="AU404" s="188" t="s">
        <v>86</v>
      </c>
      <c r="AY404" s="19" t="s">
        <v>202</v>
      </c>
      <c r="BE404" s="189">
        <f>IF(N404="základní",J404,0)</f>
        <v>0</v>
      </c>
      <c r="BF404" s="189">
        <f>IF(N404="snížená",J404,0)</f>
        <v>0</v>
      </c>
      <c r="BG404" s="189">
        <f>IF(N404="zákl. přenesená",J404,0)</f>
        <v>0</v>
      </c>
      <c r="BH404" s="189">
        <f>IF(N404="sníž. přenesená",J404,0)</f>
        <v>0</v>
      </c>
      <c r="BI404" s="189">
        <f>IF(N404="nulová",J404,0)</f>
        <v>0</v>
      </c>
      <c r="BJ404" s="19" t="s">
        <v>84</v>
      </c>
      <c r="BK404" s="189">
        <f>ROUND(I404*H404,2)</f>
        <v>0</v>
      </c>
      <c r="BL404" s="19" t="s">
        <v>208</v>
      </c>
      <c r="BM404" s="188" t="s">
        <v>493</v>
      </c>
    </row>
    <row r="405" spans="1:65" s="2" customFormat="1" ht="19.5">
      <c r="A405" s="36"/>
      <c r="B405" s="37"/>
      <c r="C405" s="38"/>
      <c r="D405" s="190" t="s">
        <v>210</v>
      </c>
      <c r="E405" s="38"/>
      <c r="F405" s="191" t="s">
        <v>494</v>
      </c>
      <c r="G405" s="38"/>
      <c r="H405" s="38"/>
      <c r="I405" s="192"/>
      <c r="J405" s="38"/>
      <c r="K405" s="38"/>
      <c r="L405" s="41"/>
      <c r="M405" s="193"/>
      <c r="N405" s="194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210</v>
      </c>
      <c r="AU405" s="19" t="s">
        <v>86</v>
      </c>
    </row>
    <row r="406" spans="1:65" s="2" customFormat="1" ht="58.5">
      <c r="A406" s="36"/>
      <c r="B406" s="37"/>
      <c r="C406" s="38"/>
      <c r="D406" s="190" t="s">
        <v>212</v>
      </c>
      <c r="E406" s="38"/>
      <c r="F406" s="195" t="s">
        <v>480</v>
      </c>
      <c r="G406" s="38"/>
      <c r="H406" s="38"/>
      <c r="I406" s="192"/>
      <c r="J406" s="38"/>
      <c r="K406" s="38"/>
      <c r="L406" s="41"/>
      <c r="M406" s="193"/>
      <c r="N406" s="194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212</v>
      </c>
      <c r="AU406" s="19" t="s">
        <v>86</v>
      </c>
    </row>
    <row r="407" spans="1:65" s="13" customFormat="1" ht="11.25">
      <c r="B407" s="196"/>
      <c r="C407" s="197"/>
      <c r="D407" s="190" t="s">
        <v>216</v>
      </c>
      <c r="E407" s="198" t="s">
        <v>19</v>
      </c>
      <c r="F407" s="199" t="s">
        <v>174</v>
      </c>
      <c r="G407" s="197"/>
      <c r="H407" s="198" t="s">
        <v>19</v>
      </c>
      <c r="I407" s="200"/>
      <c r="J407" s="197"/>
      <c r="K407" s="197"/>
      <c r="L407" s="201"/>
      <c r="M407" s="202"/>
      <c r="N407" s="203"/>
      <c r="O407" s="203"/>
      <c r="P407" s="203"/>
      <c r="Q407" s="203"/>
      <c r="R407" s="203"/>
      <c r="S407" s="203"/>
      <c r="T407" s="204"/>
      <c r="AT407" s="205" t="s">
        <v>216</v>
      </c>
      <c r="AU407" s="205" t="s">
        <v>86</v>
      </c>
      <c r="AV407" s="13" t="s">
        <v>84</v>
      </c>
      <c r="AW407" s="13" t="s">
        <v>37</v>
      </c>
      <c r="AX407" s="13" t="s">
        <v>76</v>
      </c>
      <c r="AY407" s="205" t="s">
        <v>202</v>
      </c>
    </row>
    <row r="408" spans="1:65" s="14" customFormat="1" ht="11.25">
      <c r="B408" s="206"/>
      <c r="C408" s="207"/>
      <c r="D408" s="190" t="s">
        <v>216</v>
      </c>
      <c r="E408" s="208" t="s">
        <v>19</v>
      </c>
      <c r="F408" s="209" t="s">
        <v>495</v>
      </c>
      <c r="G408" s="207"/>
      <c r="H408" s="210">
        <v>377.40199999999999</v>
      </c>
      <c r="I408" s="211"/>
      <c r="J408" s="207"/>
      <c r="K408" s="207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216</v>
      </c>
      <c r="AU408" s="216" t="s">
        <v>86</v>
      </c>
      <c r="AV408" s="14" t="s">
        <v>86</v>
      </c>
      <c r="AW408" s="14" t="s">
        <v>37</v>
      </c>
      <c r="AX408" s="14" t="s">
        <v>76</v>
      </c>
      <c r="AY408" s="216" t="s">
        <v>202</v>
      </c>
    </row>
    <row r="409" spans="1:65" s="14" customFormat="1" ht="11.25">
      <c r="B409" s="206"/>
      <c r="C409" s="207"/>
      <c r="D409" s="190" t="s">
        <v>216</v>
      </c>
      <c r="E409" s="208" t="s">
        <v>19</v>
      </c>
      <c r="F409" s="209" t="s">
        <v>496</v>
      </c>
      <c r="G409" s="207"/>
      <c r="H409" s="210">
        <v>27.541</v>
      </c>
      <c r="I409" s="211"/>
      <c r="J409" s="207"/>
      <c r="K409" s="207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216</v>
      </c>
      <c r="AU409" s="216" t="s">
        <v>86</v>
      </c>
      <c r="AV409" s="14" t="s">
        <v>86</v>
      </c>
      <c r="AW409" s="14" t="s">
        <v>37</v>
      </c>
      <c r="AX409" s="14" t="s">
        <v>76</v>
      </c>
      <c r="AY409" s="216" t="s">
        <v>202</v>
      </c>
    </row>
    <row r="410" spans="1:65" s="16" customFormat="1" ht="11.25">
      <c r="B410" s="228"/>
      <c r="C410" s="229"/>
      <c r="D410" s="190" t="s">
        <v>216</v>
      </c>
      <c r="E410" s="230" t="s">
        <v>173</v>
      </c>
      <c r="F410" s="231" t="s">
        <v>235</v>
      </c>
      <c r="G410" s="229"/>
      <c r="H410" s="232">
        <v>404.94299999999998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AT410" s="238" t="s">
        <v>216</v>
      </c>
      <c r="AU410" s="238" t="s">
        <v>86</v>
      </c>
      <c r="AV410" s="16" t="s">
        <v>208</v>
      </c>
      <c r="AW410" s="16" t="s">
        <v>37</v>
      </c>
      <c r="AX410" s="16" t="s">
        <v>84</v>
      </c>
      <c r="AY410" s="238" t="s">
        <v>202</v>
      </c>
    </row>
    <row r="411" spans="1:65" s="2" customFormat="1" ht="24.2" customHeight="1">
      <c r="A411" s="36"/>
      <c r="B411" s="37"/>
      <c r="C411" s="177" t="s">
        <v>109</v>
      </c>
      <c r="D411" s="177" t="s">
        <v>204</v>
      </c>
      <c r="E411" s="178" t="s">
        <v>497</v>
      </c>
      <c r="F411" s="179" t="s">
        <v>498</v>
      </c>
      <c r="G411" s="180" t="s">
        <v>115</v>
      </c>
      <c r="H411" s="181">
        <v>4049.43</v>
      </c>
      <c r="I411" s="182"/>
      <c r="J411" s="183">
        <f>ROUND(I411*H411,2)</f>
        <v>0</v>
      </c>
      <c r="K411" s="179" t="s">
        <v>207</v>
      </c>
      <c r="L411" s="41"/>
      <c r="M411" s="184" t="s">
        <v>19</v>
      </c>
      <c r="N411" s="185" t="s">
        <v>47</v>
      </c>
      <c r="O411" s="66"/>
      <c r="P411" s="186">
        <f>O411*H411</f>
        <v>0</v>
      </c>
      <c r="Q411" s="186">
        <v>0</v>
      </c>
      <c r="R411" s="186">
        <f>Q411*H411</f>
        <v>0</v>
      </c>
      <c r="S411" s="186">
        <v>0</v>
      </c>
      <c r="T411" s="187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88" t="s">
        <v>208</v>
      </c>
      <c r="AT411" s="188" t="s">
        <v>204</v>
      </c>
      <c r="AU411" s="188" t="s">
        <v>86</v>
      </c>
      <c r="AY411" s="19" t="s">
        <v>202</v>
      </c>
      <c r="BE411" s="189">
        <f>IF(N411="základní",J411,0)</f>
        <v>0</v>
      </c>
      <c r="BF411" s="189">
        <f>IF(N411="snížená",J411,0)</f>
        <v>0</v>
      </c>
      <c r="BG411" s="189">
        <f>IF(N411="zákl. přenesená",J411,0)</f>
        <v>0</v>
      </c>
      <c r="BH411" s="189">
        <f>IF(N411="sníž. přenesená",J411,0)</f>
        <v>0</v>
      </c>
      <c r="BI411" s="189">
        <f>IF(N411="nulová",J411,0)</f>
        <v>0</v>
      </c>
      <c r="BJ411" s="19" t="s">
        <v>84</v>
      </c>
      <c r="BK411" s="189">
        <f>ROUND(I411*H411,2)</f>
        <v>0</v>
      </c>
      <c r="BL411" s="19" t="s">
        <v>208</v>
      </c>
      <c r="BM411" s="188" t="s">
        <v>499</v>
      </c>
    </row>
    <row r="412" spans="1:65" s="2" customFormat="1" ht="29.25">
      <c r="A412" s="36"/>
      <c r="B412" s="37"/>
      <c r="C412" s="38"/>
      <c r="D412" s="190" t="s">
        <v>210</v>
      </c>
      <c r="E412" s="38"/>
      <c r="F412" s="191" t="s">
        <v>500</v>
      </c>
      <c r="G412" s="38"/>
      <c r="H412" s="38"/>
      <c r="I412" s="192"/>
      <c r="J412" s="38"/>
      <c r="K412" s="38"/>
      <c r="L412" s="41"/>
      <c r="M412" s="193"/>
      <c r="N412" s="194"/>
      <c r="O412" s="66"/>
      <c r="P412" s="66"/>
      <c r="Q412" s="66"/>
      <c r="R412" s="66"/>
      <c r="S412" s="66"/>
      <c r="T412" s="67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9" t="s">
        <v>210</v>
      </c>
      <c r="AU412" s="19" t="s">
        <v>86</v>
      </c>
    </row>
    <row r="413" spans="1:65" s="2" customFormat="1" ht="58.5">
      <c r="A413" s="36"/>
      <c r="B413" s="37"/>
      <c r="C413" s="38"/>
      <c r="D413" s="190" t="s">
        <v>212</v>
      </c>
      <c r="E413" s="38"/>
      <c r="F413" s="195" t="s">
        <v>480</v>
      </c>
      <c r="G413" s="38"/>
      <c r="H413" s="38"/>
      <c r="I413" s="192"/>
      <c r="J413" s="38"/>
      <c r="K413" s="38"/>
      <c r="L413" s="41"/>
      <c r="M413" s="193"/>
      <c r="N413" s="194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212</v>
      </c>
      <c r="AU413" s="19" t="s">
        <v>86</v>
      </c>
    </row>
    <row r="414" spans="1:65" s="14" customFormat="1" ht="11.25">
      <c r="B414" s="206"/>
      <c r="C414" s="207"/>
      <c r="D414" s="190" t="s">
        <v>216</v>
      </c>
      <c r="E414" s="208" t="s">
        <v>19</v>
      </c>
      <c r="F414" s="209" t="s">
        <v>501</v>
      </c>
      <c r="G414" s="207"/>
      <c r="H414" s="210">
        <v>4049.43</v>
      </c>
      <c r="I414" s="211"/>
      <c r="J414" s="207"/>
      <c r="K414" s="207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216</v>
      </c>
      <c r="AU414" s="216" t="s">
        <v>86</v>
      </c>
      <c r="AV414" s="14" t="s">
        <v>86</v>
      </c>
      <c r="AW414" s="14" t="s">
        <v>37</v>
      </c>
      <c r="AX414" s="14" t="s">
        <v>84</v>
      </c>
      <c r="AY414" s="216" t="s">
        <v>202</v>
      </c>
    </row>
    <row r="415" spans="1:65" s="2" customFormat="1" ht="14.45" customHeight="1">
      <c r="A415" s="36"/>
      <c r="B415" s="37"/>
      <c r="C415" s="177" t="s">
        <v>502</v>
      </c>
      <c r="D415" s="177" t="s">
        <v>204</v>
      </c>
      <c r="E415" s="178" t="s">
        <v>503</v>
      </c>
      <c r="F415" s="179" t="s">
        <v>504</v>
      </c>
      <c r="G415" s="180" t="s">
        <v>115</v>
      </c>
      <c r="H415" s="181">
        <v>24.024000000000001</v>
      </c>
      <c r="I415" s="182"/>
      <c r="J415" s="183">
        <f>ROUND(I415*H415,2)</f>
        <v>0</v>
      </c>
      <c r="K415" s="179" t="s">
        <v>207</v>
      </c>
      <c r="L415" s="41"/>
      <c r="M415" s="184" t="s">
        <v>19</v>
      </c>
      <c r="N415" s="185" t="s">
        <v>47</v>
      </c>
      <c r="O415" s="66"/>
      <c r="P415" s="186">
        <f>O415*H415</f>
        <v>0</v>
      </c>
      <c r="Q415" s="186">
        <v>0</v>
      </c>
      <c r="R415" s="186">
        <f>Q415*H415</f>
        <v>0</v>
      </c>
      <c r="S415" s="186">
        <v>0</v>
      </c>
      <c r="T415" s="187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8" t="s">
        <v>208</v>
      </c>
      <c r="AT415" s="188" t="s">
        <v>204</v>
      </c>
      <c r="AU415" s="188" t="s">
        <v>86</v>
      </c>
      <c r="AY415" s="19" t="s">
        <v>202</v>
      </c>
      <c r="BE415" s="189">
        <f>IF(N415="základní",J415,0)</f>
        <v>0</v>
      </c>
      <c r="BF415" s="189">
        <f>IF(N415="snížená",J415,0)</f>
        <v>0</v>
      </c>
      <c r="BG415" s="189">
        <f>IF(N415="zákl. přenesená",J415,0)</f>
        <v>0</v>
      </c>
      <c r="BH415" s="189">
        <f>IF(N415="sníž. přenesená",J415,0)</f>
        <v>0</v>
      </c>
      <c r="BI415" s="189">
        <f>IF(N415="nulová",J415,0)</f>
        <v>0</v>
      </c>
      <c r="BJ415" s="19" t="s">
        <v>84</v>
      </c>
      <c r="BK415" s="189">
        <f>ROUND(I415*H415,2)</f>
        <v>0</v>
      </c>
      <c r="BL415" s="19" t="s">
        <v>208</v>
      </c>
      <c r="BM415" s="188" t="s">
        <v>505</v>
      </c>
    </row>
    <row r="416" spans="1:65" s="2" customFormat="1" ht="19.5">
      <c r="A416" s="36"/>
      <c r="B416" s="37"/>
      <c r="C416" s="38"/>
      <c r="D416" s="190" t="s">
        <v>210</v>
      </c>
      <c r="E416" s="38"/>
      <c r="F416" s="191" t="s">
        <v>506</v>
      </c>
      <c r="G416" s="38"/>
      <c r="H416" s="38"/>
      <c r="I416" s="192"/>
      <c r="J416" s="38"/>
      <c r="K416" s="38"/>
      <c r="L416" s="41"/>
      <c r="M416" s="193"/>
      <c r="N416" s="194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210</v>
      </c>
      <c r="AU416" s="19" t="s">
        <v>86</v>
      </c>
    </row>
    <row r="417" spans="1:65" s="2" customFormat="1" ht="87.75">
      <c r="A417" s="36"/>
      <c r="B417" s="37"/>
      <c r="C417" s="38"/>
      <c r="D417" s="190" t="s">
        <v>212</v>
      </c>
      <c r="E417" s="38"/>
      <c r="F417" s="195" t="s">
        <v>507</v>
      </c>
      <c r="G417" s="38"/>
      <c r="H417" s="38"/>
      <c r="I417" s="192"/>
      <c r="J417" s="38"/>
      <c r="K417" s="38"/>
      <c r="L417" s="41"/>
      <c r="M417" s="193"/>
      <c r="N417" s="194"/>
      <c r="O417" s="66"/>
      <c r="P417" s="66"/>
      <c r="Q417" s="66"/>
      <c r="R417" s="66"/>
      <c r="S417" s="66"/>
      <c r="T417" s="67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9" t="s">
        <v>212</v>
      </c>
      <c r="AU417" s="19" t="s">
        <v>86</v>
      </c>
    </row>
    <row r="418" spans="1:65" s="14" customFormat="1" ht="11.25">
      <c r="B418" s="206"/>
      <c r="C418" s="207"/>
      <c r="D418" s="190" t="s">
        <v>216</v>
      </c>
      <c r="E418" s="208" t="s">
        <v>19</v>
      </c>
      <c r="F418" s="209" t="s">
        <v>508</v>
      </c>
      <c r="G418" s="207"/>
      <c r="H418" s="210">
        <v>24.024000000000001</v>
      </c>
      <c r="I418" s="211"/>
      <c r="J418" s="207"/>
      <c r="K418" s="207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216</v>
      </c>
      <c r="AU418" s="216" t="s">
        <v>86</v>
      </c>
      <c r="AV418" s="14" t="s">
        <v>86</v>
      </c>
      <c r="AW418" s="14" t="s">
        <v>37</v>
      </c>
      <c r="AX418" s="14" t="s">
        <v>84</v>
      </c>
      <c r="AY418" s="216" t="s">
        <v>202</v>
      </c>
    </row>
    <row r="419" spans="1:65" s="2" customFormat="1" ht="14.45" customHeight="1">
      <c r="A419" s="36"/>
      <c r="B419" s="37"/>
      <c r="C419" s="177" t="s">
        <v>8</v>
      </c>
      <c r="D419" s="177" t="s">
        <v>204</v>
      </c>
      <c r="E419" s="178" t="s">
        <v>509</v>
      </c>
      <c r="F419" s="179" t="s">
        <v>510</v>
      </c>
      <c r="G419" s="180" t="s">
        <v>115</v>
      </c>
      <c r="H419" s="181">
        <v>24.024000000000001</v>
      </c>
      <c r="I419" s="182"/>
      <c r="J419" s="183">
        <f>ROUND(I419*H419,2)</f>
        <v>0</v>
      </c>
      <c r="K419" s="179" t="s">
        <v>207</v>
      </c>
      <c r="L419" s="41"/>
      <c r="M419" s="184" t="s">
        <v>19</v>
      </c>
      <c r="N419" s="185" t="s">
        <v>47</v>
      </c>
      <c r="O419" s="66"/>
      <c r="P419" s="186">
        <f>O419*H419</f>
        <v>0</v>
      </c>
      <c r="Q419" s="186">
        <v>0</v>
      </c>
      <c r="R419" s="186">
        <f>Q419*H419</f>
        <v>0</v>
      </c>
      <c r="S419" s="186">
        <v>0</v>
      </c>
      <c r="T419" s="187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8" t="s">
        <v>208</v>
      </c>
      <c r="AT419" s="188" t="s">
        <v>204</v>
      </c>
      <c r="AU419" s="188" t="s">
        <v>86</v>
      </c>
      <c r="AY419" s="19" t="s">
        <v>202</v>
      </c>
      <c r="BE419" s="189">
        <f>IF(N419="základní",J419,0)</f>
        <v>0</v>
      </c>
      <c r="BF419" s="189">
        <f>IF(N419="snížená",J419,0)</f>
        <v>0</v>
      </c>
      <c r="BG419" s="189">
        <f>IF(N419="zákl. přenesená",J419,0)</f>
        <v>0</v>
      </c>
      <c r="BH419" s="189">
        <f>IF(N419="sníž. přenesená",J419,0)</f>
        <v>0</v>
      </c>
      <c r="BI419" s="189">
        <f>IF(N419="nulová",J419,0)</f>
        <v>0</v>
      </c>
      <c r="BJ419" s="19" t="s">
        <v>84</v>
      </c>
      <c r="BK419" s="189">
        <f>ROUND(I419*H419,2)</f>
        <v>0</v>
      </c>
      <c r="BL419" s="19" t="s">
        <v>208</v>
      </c>
      <c r="BM419" s="188" t="s">
        <v>511</v>
      </c>
    </row>
    <row r="420" spans="1:65" s="2" customFormat="1" ht="11.25">
      <c r="A420" s="36"/>
      <c r="B420" s="37"/>
      <c r="C420" s="38"/>
      <c r="D420" s="190" t="s">
        <v>210</v>
      </c>
      <c r="E420" s="38"/>
      <c r="F420" s="191" t="s">
        <v>512</v>
      </c>
      <c r="G420" s="38"/>
      <c r="H420" s="38"/>
      <c r="I420" s="192"/>
      <c r="J420" s="38"/>
      <c r="K420" s="38"/>
      <c r="L420" s="41"/>
      <c r="M420" s="193"/>
      <c r="N420" s="194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210</v>
      </c>
      <c r="AU420" s="19" t="s">
        <v>86</v>
      </c>
    </row>
    <row r="421" spans="1:65" s="2" customFormat="1" ht="97.5">
      <c r="A421" s="36"/>
      <c r="B421" s="37"/>
      <c r="C421" s="38"/>
      <c r="D421" s="190" t="s">
        <v>212</v>
      </c>
      <c r="E421" s="38"/>
      <c r="F421" s="195" t="s">
        <v>513</v>
      </c>
      <c r="G421" s="38"/>
      <c r="H421" s="38"/>
      <c r="I421" s="192"/>
      <c r="J421" s="38"/>
      <c r="K421" s="38"/>
      <c r="L421" s="41"/>
      <c r="M421" s="193"/>
      <c r="N421" s="194"/>
      <c r="O421" s="66"/>
      <c r="P421" s="66"/>
      <c r="Q421" s="66"/>
      <c r="R421" s="66"/>
      <c r="S421" s="66"/>
      <c r="T421" s="67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9" t="s">
        <v>212</v>
      </c>
      <c r="AU421" s="19" t="s">
        <v>86</v>
      </c>
    </row>
    <row r="422" spans="1:65" s="14" customFormat="1" ht="11.25">
      <c r="B422" s="206"/>
      <c r="C422" s="207"/>
      <c r="D422" s="190" t="s">
        <v>216</v>
      </c>
      <c r="E422" s="208" t="s">
        <v>19</v>
      </c>
      <c r="F422" s="209" t="s">
        <v>514</v>
      </c>
      <c r="G422" s="207"/>
      <c r="H422" s="210">
        <v>24.024000000000001</v>
      </c>
      <c r="I422" s="211"/>
      <c r="J422" s="207"/>
      <c r="K422" s="207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216</v>
      </c>
      <c r="AU422" s="216" t="s">
        <v>86</v>
      </c>
      <c r="AV422" s="14" t="s">
        <v>86</v>
      </c>
      <c r="AW422" s="14" t="s">
        <v>37</v>
      </c>
      <c r="AX422" s="14" t="s">
        <v>84</v>
      </c>
      <c r="AY422" s="216" t="s">
        <v>202</v>
      </c>
    </row>
    <row r="423" spans="1:65" s="2" customFormat="1" ht="14.45" customHeight="1">
      <c r="A423" s="36"/>
      <c r="B423" s="37"/>
      <c r="C423" s="177" t="s">
        <v>515</v>
      </c>
      <c r="D423" s="177" t="s">
        <v>204</v>
      </c>
      <c r="E423" s="178" t="s">
        <v>516</v>
      </c>
      <c r="F423" s="179" t="s">
        <v>517</v>
      </c>
      <c r="G423" s="180" t="s">
        <v>518</v>
      </c>
      <c r="H423" s="181">
        <v>2386.4160000000002</v>
      </c>
      <c r="I423" s="182"/>
      <c r="J423" s="183">
        <f>ROUND(I423*H423,2)</f>
        <v>0</v>
      </c>
      <c r="K423" s="179" t="s">
        <v>207</v>
      </c>
      <c r="L423" s="41"/>
      <c r="M423" s="184" t="s">
        <v>19</v>
      </c>
      <c r="N423" s="185" t="s">
        <v>47</v>
      </c>
      <c r="O423" s="66"/>
      <c r="P423" s="186">
        <f>O423*H423</f>
        <v>0</v>
      </c>
      <c r="Q423" s="186">
        <v>0</v>
      </c>
      <c r="R423" s="186">
        <f>Q423*H423</f>
        <v>0</v>
      </c>
      <c r="S423" s="186">
        <v>0</v>
      </c>
      <c r="T423" s="187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88" t="s">
        <v>208</v>
      </c>
      <c r="AT423" s="188" t="s">
        <v>204</v>
      </c>
      <c r="AU423" s="188" t="s">
        <v>86</v>
      </c>
      <c r="AY423" s="19" t="s">
        <v>202</v>
      </c>
      <c r="BE423" s="189">
        <f>IF(N423="základní",J423,0)</f>
        <v>0</v>
      </c>
      <c r="BF423" s="189">
        <f>IF(N423="snížená",J423,0)</f>
        <v>0</v>
      </c>
      <c r="BG423" s="189">
        <f>IF(N423="zákl. přenesená",J423,0)</f>
        <v>0</v>
      </c>
      <c r="BH423" s="189">
        <f>IF(N423="sníž. přenesená",J423,0)</f>
        <v>0</v>
      </c>
      <c r="BI423" s="189">
        <f>IF(N423="nulová",J423,0)</f>
        <v>0</v>
      </c>
      <c r="BJ423" s="19" t="s">
        <v>84</v>
      </c>
      <c r="BK423" s="189">
        <f>ROUND(I423*H423,2)</f>
        <v>0</v>
      </c>
      <c r="BL423" s="19" t="s">
        <v>208</v>
      </c>
      <c r="BM423" s="188" t="s">
        <v>519</v>
      </c>
    </row>
    <row r="424" spans="1:65" s="2" customFormat="1" ht="19.5">
      <c r="A424" s="36"/>
      <c r="B424" s="37"/>
      <c r="C424" s="38"/>
      <c r="D424" s="190" t="s">
        <v>210</v>
      </c>
      <c r="E424" s="38"/>
      <c r="F424" s="191" t="s">
        <v>520</v>
      </c>
      <c r="G424" s="38"/>
      <c r="H424" s="38"/>
      <c r="I424" s="192"/>
      <c r="J424" s="38"/>
      <c r="K424" s="38"/>
      <c r="L424" s="41"/>
      <c r="M424" s="193"/>
      <c r="N424" s="194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210</v>
      </c>
      <c r="AU424" s="19" t="s">
        <v>86</v>
      </c>
    </row>
    <row r="425" spans="1:65" s="2" customFormat="1" ht="39">
      <c r="A425" s="36"/>
      <c r="B425" s="37"/>
      <c r="C425" s="38"/>
      <c r="D425" s="190" t="s">
        <v>212</v>
      </c>
      <c r="E425" s="38"/>
      <c r="F425" s="195" t="s">
        <v>521</v>
      </c>
      <c r="G425" s="38"/>
      <c r="H425" s="38"/>
      <c r="I425" s="192"/>
      <c r="J425" s="38"/>
      <c r="K425" s="38"/>
      <c r="L425" s="41"/>
      <c r="M425" s="193"/>
      <c r="N425" s="194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212</v>
      </c>
      <c r="AU425" s="19" t="s">
        <v>86</v>
      </c>
    </row>
    <row r="426" spans="1:65" s="14" customFormat="1" ht="11.25">
      <c r="B426" s="206"/>
      <c r="C426" s="207"/>
      <c r="D426" s="190" t="s">
        <v>216</v>
      </c>
      <c r="E426" s="208" t="s">
        <v>19</v>
      </c>
      <c r="F426" s="209" t="s">
        <v>522</v>
      </c>
      <c r="G426" s="207"/>
      <c r="H426" s="210">
        <v>1657.519</v>
      </c>
      <c r="I426" s="211"/>
      <c r="J426" s="207"/>
      <c r="K426" s="207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216</v>
      </c>
      <c r="AU426" s="216" t="s">
        <v>86</v>
      </c>
      <c r="AV426" s="14" t="s">
        <v>86</v>
      </c>
      <c r="AW426" s="14" t="s">
        <v>37</v>
      </c>
      <c r="AX426" s="14" t="s">
        <v>76</v>
      </c>
      <c r="AY426" s="216" t="s">
        <v>202</v>
      </c>
    </row>
    <row r="427" spans="1:65" s="14" customFormat="1" ht="11.25">
      <c r="B427" s="206"/>
      <c r="C427" s="207"/>
      <c r="D427" s="190" t="s">
        <v>216</v>
      </c>
      <c r="E427" s="208" t="s">
        <v>19</v>
      </c>
      <c r="F427" s="209" t="s">
        <v>523</v>
      </c>
      <c r="G427" s="207"/>
      <c r="H427" s="210">
        <v>728.89700000000005</v>
      </c>
      <c r="I427" s="211"/>
      <c r="J427" s="207"/>
      <c r="K427" s="207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216</v>
      </c>
      <c r="AU427" s="216" t="s">
        <v>86</v>
      </c>
      <c r="AV427" s="14" t="s">
        <v>86</v>
      </c>
      <c r="AW427" s="14" t="s">
        <v>37</v>
      </c>
      <c r="AX427" s="14" t="s">
        <v>76</v>
      </c>
      <c r="AY427" s="216" t="s">
        <v>202</v>
      </c>
    </row>
    <row r="428" spans="1:65" s="16" customFormat="1" ht="11.25">
      <c r="B428" s="228"/>
      <c r="C428" s="229"/>
      <c r="D428" s="190" t="s">
        <v>216</v>
      </c>
      <c r="E428" s="230" t="s">
        <v>19</v>
      </c>
      <c r="F428" s="231" t="s">
        <v>235</v>
      </c>
      <c r="G428" s="229"/>
      <c r="H428" s="232">
        <v>2386.4160000000002</v>
      </c>
      <c r="I428" s="233"/>
      <c r="J428" s="229"/>
      <c r="K428" s="229"/>
      <c r="L428" s="234"/>
      <c r="M428" s="235"/>
      <c r="N428" s="236"/>
      <c r="O428" s="236"/>
      <c r="P428" s="236"/>
      <c r="Q428" s="236"/>
      <c r="R428" s="236"/>
      <c r="S428" s="236"/>
      <c r="T428" s="237"/>
      <c r="AT428" s="238" t="s">
        <v>216</v>
      </c>
      <c r="AU428" s="238" t="s">
        <v>86</v>
      </c>
      <c r="AV428" s="16" t="s">
        <v>208</v>
      </c>
      <c r="AW428" s="16" t="s">
        <v>37</v>
      </c>
      <c r="AX428" s="16" t="s">
        <v>84</v>
      </c>
      <c r="AY428" s="238" t="s">
        <v>202</v>
      </c>
    </row>
    <row r="429" spans="1:65" s="2" customFormat="1" ht="14.45" customHeight="1">
      <c r="A429" s="36"/>
      <c r="B429" s="37"/>
      <c r="C429" s="177" t="s">
        <v>524</v>
      </c>
      <c r="D429" s="177" t="s">
        <v>204</v>
      </c>
      <c r="E429" s="178" t="s">
        <v>525</v>
      </c>
      <c r="F429" s="179" t="s">
        <v>526</v>
      </c>
      <c r="G429" s="180" t="s">
        <v>115</v>
      </c>
      <c r="H429" s="181">
        <v>24.024000000000001</v>
      </c>
      <c r="I429" s="182"/>
      <c r="J429" s="183">
        <f>ROUND(I429*H429,2)</f>
        <v>0</v>
      </c>
      <c r="K429" s="179" t="s">
        <v>207</v>
      </c>
      <c r="L429" s="41"/>
      <c r="M429" s="184" t="s">
        <v>19</v>
      </c>
      <c r="N429" s="185" t="s">
        <v>47</v>
      </c>
      <c r="O429" s="66"/>
      <c r="P429" s="186">
        <f>O429*H429</f>
        <v>0</v>
      </c>
      <c r="Q429" s="186">
        <v>0</v>
      </c>
      <c r="R429" s="186">
        <f>Q429*H429</f>
        <v>0</v>
      </c>
      <c r="S429" s="186">
        <v>0</v>
      </c>
      <c r="T429" s="187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88" t="s">
        <v>208</v>
      </c>
      <c r="AT429" s="188" t="s">
        <v>204</v>
      </c>
      <c r="AU429" s="188" t="s">
        <v>86</v>
      </c>
      <c r="AY429" s="19" t="s">
        <v>202</v>
      </c>
      <c r="BE429" s="189">
        <f>IF(N429="základní",J429,0)</f>
        <v>0</v>
      </c>
      <c r="BF429" s="189">
        <f>IF(N429="snížená",J429,0)</f>
        <v>0</v>
      </c>
      <c r="BG429" s="189">
        <f>IF(N429="zákl. přenesená",J429,0)</f>
        <v>0</v>
      </c>
      <c r="BH429" s="189">
        <f>IF(N429="sníž. přenesená",J429,0)</f>
        <v>0</v>
      </c>
      <c r="BI429" s="189">
        <f>IF(N429="nulová",J429,0)</f>
        <v>0</v>
      </c>
      <c r="BJ429" s="19" t="s">
        <v>84</v>
      </c>
      <c r="BK429" s="189">
        <f>ROUND(I429*H429,2)</f>
        <v>0</v>
      </c>
      <c r="BL429" s="19" t="s">
        <v>208</v>
      </c>
      <c r="BM429" s="188" t="s">
        <v>527</v>
      </c>
    </row>
    <row r="430" spans="1:65" s="2" customFormat="1" ht="19.5">
      <c r="A430" s="36"/>
      <c r="B430" s="37"/>
      <c r="C430" s="38"/>
      <c r="D430" s="190" t="s">
        <v>210</v>
      </c>
      <c r="E430" s="38"/>
      <c r="F430" s="191" t="s">
        <v>528</v>
      </c>
      <c r="G430" s="38"/>
      <c r="H430" s="38"/>
      <c r="I430" s="192"/>
      <c r="J430" s="38"/>
      <c r="K430" s="38"/>
      <c r="L430" s="41"/>
      <c r="M430" s="193"/>
      <c r="N430" s="194"/>
      <c r="O430" s="66"/>
      <c r="P430" s="66"/>
      <c r="Q430" s="66"/>
      <c r="R430" s="66"/>
      <c r="S430" s="66"/>
      <c r="T430" s="67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9" t="s">
        <v>210</v>
      </c>
      <c r="AU430" s="19" t="s">
        <v>86</v>
      </c>
    </row>
    <row r="431" spans="1:65" s="2" customFormat="1" ht="331.5">
      <c r="A431" s="36"/>
      <c r="B431" s="37"/>
      <c r="C431" s="38"/>
      <c r="D431" s="190" t="s">
        <v>212</v>
      </c>
      <c r="E431" s="38"/>
      <c r="F431" s="195" t="s">
        <v>529</v>
      </c>
      <c r="G431" s="38"/>
      <c r="H431" s="38"/>
      <c r="I431" s="192"/>
      <c r="J431" s="38"/>
      <c r="K431" s="38"/>
      <c r="L431" s="41"/>
      <c r="M431" s="193"/>
      <c r="N431" s="194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212</v>
      </c>
      <c r="AU431" s="19" t="s">
        <v>86</v>
      </c>
    </row>
    <row r="432" spans="1:65" s="2" customFormat="1" ht="29.25">
      <c r="A432" s="36"/>
      <c r="B432" s="37"/>
      <c r="C432" s="38"/>
      <c r="D432" s="190" t="s">
        <v>214</v>
      </c>
      <c r="E432" s="38"/>
      <c r="F432" s="195" t="s">
        <v>530</v>
      </c>
      <c r="G432" s="38"/>
      <c r="H432" s="38"/>
      <c r="I432" s="192"/>
      <c r="J432" s="38"/>
      <c r="K432" s="38"/>
      <c r="L432" s="41"/>
      <c r="M432" s="193"/>
      <c r="N432" s="194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214</v>
      </c>
      <c r="AU432" s="19" t="s">
        <v>86</v>
      </c>
    </row>
    <row r="433" spans="2:51" s="13" customFormat="1" ht="11.25">
      <c r="B433" s="196"/>
      <c r="C433" s="197"/>
      <c r="D433" s="190" t="s">
        <v>216</v>
      </c>
      <c r="E433" s="198" t="s">
        <v>19</v>
      </c>
      <c r="F433" s="199" t="s">
        <v>217</v>
      </c>
      <c r="G433" s="197"/>
      <c r="H433" s="198" t="s">
        <v>19</v>
      </c>
      <c r="I433" s="200"/>
      <c r="J433" s="197"/>
      <c r="K433" s="197"/>
      <c r="L433" s="201"/>
      <c r="M433" s="202"/>
      <c r="N433" s="203"/>
      <c r="O433" s="203"/>
      <c r="P433" s="203"/>
      <c r="Q433" s="203"/>
      <c r="R433" s="203"/>
      <c r="S433" s="203"/>
      <c r="T433" s="204"/>
      <c r="AT433" s="205" t="s">
        <v>216</v>
      </c>
      <c r="AU433" s="205" t="s">
        <v>86</v>
      </c>
      <c r="AV433" s="13" t="s">
        <v>84</v>
      </c>
      <c r="AW433" s="13" t="s">
        <v>37</v>
      </c>
      <c r="AX433" s="13" t="s">
        <v>76</v>
      </c>
      <c r="AY433" s="205" t="s">
        <v>202</v>
      </c>
    </row>
    <row r="434" spans="2:51" s="14" customFormat="1" ht="11.25">
      <c r="B434" s="206"/>
      <c r="C434" s="207"/>
      <c r="D434" s="190" t="s">
        <v>216</v>
      </c>
      <c r="E434" s="208" t="s">
        <v>19</v>
      </c>
      <c r="F434" s="209" t="s">
        <v>531</v>
      </c>
      <c r="G434" s="207"/>
      <c r="H434" s="210">
        <v>5.734</v>
      </c>
      <c r="I434" s="211"/>
      <c r="J434" s="207"/>
      <c r="K434" s="207"/>
      <c r="L434" s="212"/>
      <c r="M434" s="213"/>
      <c r="N434" s="214"/>
      <c r="O434" s="214"/>
      <c r="P434" s="214"/>
      <c r="Q434" s="214"/>
      <c r="R434" s="214"/>
      <c r="S434" s="214"/>
      <c r="T434" s="215"/>
      <c r="AT434" s="216" t="s">
        <v>216</v>
      </c>
      <c r="AU434" s="216" t="s">
        <v>86</v>
      </c>
      <c r="AV434" s="14" t="s">
        <v>86</v>
      </c>
      <c r="AW434" s="14" t="s">
        <v>37</v>
      </c>
      <c r="AX434" s="14" t="s">
        <v>76</v>
      </c>
      <c r="AY434" s="216" t="s">
        <v>202</v>
      </c>
    </row>
    <row r="435" spans="2:51" s="15" customFormat="1" ht="11.25">
      <c r="B435" s="217"/>
      <c r="C435" s="218"/>
      <c r="D435" s="190" t="s">
        <v>216</v>
      </c>
      <c r="E435" s="219" t="s">
        <v>19</v>
      </c>
      <c r="F435" s="220" t="s">
        <v>219</v>
      </c>
      <c r="G435" s="218"/>
      <c r="H435" s="221">
        <v>5.734</v>
      </c>
      <c r="I435" s="222"/>
      <c r="J435" s="218"/>
      <c r="K435" s="218"/>
      <c r="L435" s="223"/>
      <c r="M435" s="224"/>
      <c r="N435" s="225"/>
      <c r="O435" s="225"/>
      <c r="P435" s="225"/>
      <c r="Q435" s="225"/>
      <c r="R435" s="225"/>
      <c r="S435" s="225"/>
      <c r="T435" s="226"/>
      <c r="AT435" s="227" t="s">
        <v>216</v>
      </c>
      <c r="AU435" s="227" t="s">
        <v>86</v>
      </c>
      <c r="AV435" s="15" t="s">
        <v>220</v>
      </c>
      <c r="AW435" s="15" t="s">
        <v>37</v>
      </c>
      <c r="AX435" s="15" t="s">
        <v>76</v>
      </c>
      <c r="AY435" s="227" t="s">
        <v>202</v>
      </c>
    </row>
    <row r="436" spans="2:51" s="13" customFormat="1" ht="11.25">
      <c r="B436" s="196"/>
      <c r="C436" s="197"/>
      <c r="D436" s="190" t="s">
        <v>216</v>
      </c>
      <c r="E436" s="198" t="s">
        <v>19</v>
      </c>
      <c r="F436" s="199" t="s">
        <v>221</v>
      </c>
      <c r="G436" s="197"/>
      <c r="H436" s="198" t="s">
        <v>19</v>
      </c>
      <c r="I436" s="200"/>
      <c r="J436" s="197"/>
      <c r="K436" s="197"/>
      <c r="L436" s="201"/>
      <c r="M436" s="202"/>
      <c r="N436" s="203"/>
      <c r="O436" s="203"/>
      <c r="P436" s="203"/>
      <c r="Q436" s="203"/>
      <c r="R436" s="203"/>
      <c r="S436" s="203"/>
      <c r="T436" s="204"/>
      <c r="AT436" s="205" t="s">
        <v>216</v>
      </c>
      <c r="AU436" s="205" t="s">
        <v>86</v>
      </c>
      <c r="AV436" s="13" t="s">
        <v>84</v>
      </c>
      <c r="AW436" s="13" t="s">
        <v>37</v>
      </c>
      <c r="AX436" s="13" t="s">
        <v>76</v>
      </c>
      <c r="AY436" s="205" t="s">
        <v>202</v>
      </c>
    </row>
    <row r="437" spans="2:51" s="14" customFormat="1" ht="11.25">
      <c r="B437" s="206"/>
      <c r="C437" s="207"/>
      <c r="D437" s="190" t="s">
        <v>216</v>
      </c>
      <c r="E437" s="208" t="s">
        <v>19</v>
      </c>
      <c r="F437" s="209" t="s">
        <v>532</v>
      </c>
      <c r="G437" s="207"/>
      <c r="H437" s="210">
        <v>-2.032</v>
      </c>
      <c r="I437" s="211"/>
      <c r="J437" s="207"/>
      <c r="K437" s="207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216</v>
      </c>
      <c r="AU437" s="216" t="s">
        <v>86</v>
      </c>
      <c r="AV437" s="14" t="s">
        <v>86</v>
      </c>
      <c r="AW437" s="14" t="s">
        <v>37</v>
      </c>
      <c r="AX437" s="14" t="s">
        <v>76</v>
      </c>
      <c r="AY437" s="216" t="s">
        <v>202</v>
      </c>
    </row>
    <row r="438" spans="2:51" s="15" customFormat="1" ht="11.25">
      <c r="B438" s="217"/>
      <c r="C438" s="218"/>
      <c r="D438" s="190" t="s">
        <v>216</v>
      </c>
      <c r="E438" s="219" t="s">
        <v>19</v>
      </c>
      <c r="F438" s="220" t="s">
        <v>219</v>
      </c>
      <c r="G438" s="218"/>
      <c r="H438" s="221">
        <v>-2.032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216</v>
      </c>
      <c r="AU438" s="227" t="s">
        <v>86</v>
      </c>
      <c r="AV438" s="15" t="s">
        <v>220</v>
      </c>
      <c r="AW438" s="15" t="s">
        <v>37</v>
      </c>
      <c r="AX438" s="15" t="s">
        <v>76</v>
      </c>
      <c r="AY438" s="227" t="s">
        <v>202</v>
      </c>
    </row>
    <row r="439" spans="2:51" s="13" customFormat="1" ht="11.25">
      <c r="B439" s="196"/>
      <c r="C439" s="197"/>
      <c r="D439" s="190" t="s">
        <v>216</v>
      </c>
      <c r="E439" s="198" t="s">
        <v>19</v>
      </c>
      <c r="F439" s="199" t="s">
        <v>223</v>
      </c>
      <c r="G439" s="197"/>
      <c r="H439" s="198" t="s">
        <v>19</v>
      </c>
      <c r="I439" s="200"/>
      <c r="J439" s="197"/>
      <c r="K439" s="197"/>
      <c r="L439" s="201"/>
      <c r="M439" s="202"/>
      <c r="N439" s="203"/>
      <c r="O439" s="203"/>
      <c r="P439" s="203"/>
      <c r="Q439" s="203"/>
      <c r="R439" s="203"/>
      <c r="S439" s="203"/>
      <c r="T439" s="204"/>
      <c r="AT439" s="205" t="s">
        <v>216</v>
      </c>
      <c r="AU439" s="205" t="s">
        <v>86</v>
      </c>
      <c r="AV439" s="13" t="s">
        <v>84</v>
      </c>
      <c r="AW439" s="13" t="s">
        <v>37</v>
      </c>
      <c r="AX439" s="13" t="s">
        <v>76</v>
      </c>
      <c r="AY439" s="205" t="s">
        <v>202</v>
      </c>
    </row>
    <row r="440" spans="2:51" s="14" customFormat="1" ht="11.25">
      <c r="B440" s="206"/>
      <c r="C440" s="207"/>
      <c r="D440" s="190" t="s">
        <v>216</v>
      </c>
      <c r="E440" s="208" t="s">
        <v>19</v>
      </c>
      <c r="F440" s="209" t="s">
        <v>533</v>
      </c>
      <c r="G440" s="207"/>
      <c r="H440" s="210">
        <v>5.6130000000000004</v>
      </c>
      <c r="I440" s="211"/>
      <c r="J440" s="207"/>
      <c r="K440" s="207"/>
      <c r="L440" s="212"/>
      <c r="M440" s="213"/>
      <c r="N440" s="214"/>
      <c r="O440" s="214"/>
      <c r="P440" s="214"/>
      <c r="Q440" s="214"/>
      <c r="R440" s="214"/>
      <c r="S440" s="214"/>
      <c r="T440" s="215"/>
      <c r="AT440" s="216" t="s">
        <v>216</v>
      </c>
      <c r="AU440" s="216" t="s">
        <v>86</v>
      </c>
      <c r="AV440" s="14" t="s">
        <v>86</v>
      </c>
      <c r="AW440" s="14" t="s">
        <v>37</v>
      </c>
      <c r="AX440" s="14" t="s">
        <v>76</v>
      </c>
      <c r="AY440" s="216" t="s">
        <v>202</v>
      </c>
    </row>
    <row r="441" spans="2:51" s="15" customFormat="1" ht="11.25">
      <c r="B441" s="217"/>
      <c r="C441" s="218"/>
      <c r="D441" s="190" t="s">
        <v>216</v>
      </c>
      <c r="E441" s="219" t="s">
        <v>19</v>
      </c>
      <c r="F441" s="220" t="s">
        <v>219</v>
      </c>
      <c r="G441" s="218"/>
      <c r="H441" s="221">
        <v>5.6130000000000004</v>
      </c>
      <c r="I441" s="222"/>
      <c r="J441" s="218"/>
      <c r="K441" s="218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216</v>
      </c>
      <c r="AU441" s="227" t="s">
        <v>86</v>
      </c>
      <c r="AV441" s="15" t="s">
        <v>220</v>
      </c>
      <c r="AW441" s="15" t="s">
        <v>37</v>
      </c>
      <c r="AX441" s="15" t="s">
        <v>76</v>
      </c>
      <c r="AY441" s="227" t="s">
        <v>202</v>
      </c>
    </row>
    <row r="442" spans="2:51" s="13" customFormat="1" ht="11.25">
      <c r="B442" s="196"/>
      <c r="C442" s="197"/>
      <c r="D442" s="190" t="s">
        <v>216</v>
      </c>
      <c r="E442" s="198" t="s">
        <v>19</v>
      </c>
      <c r="F442" s="199" t="s">
        <v>225</v>
      </c>
      <c r="G442" s="197"/>
      <c r="H442" s="198" t="s">
        <v>19</v>
      </c>
      <c r="I442" s="200"/>
      <c r="J442" s="197"/>
      <c r="K442" s="197"/>
      <c r="L442" s="201"/>
      <c r="M442" s="202"/>
      <c r="N442" s="203"/>
      <c r="O442" s="203"/>
      <c r="P442" s="203"/>
      <c r="Q442" s="203"/>
      <c r="R442" s="203"/>
      <c r="S442" s="203"/>
      <c r="T442" s="204"/>
      <c r="AT442" s="205" t="s">
        <v>216</v>
      </c>
      <c r="AU442" s="205" t="s">
        <v>86</v>
      </c>
      <c r="AV442" s="13" t="s">
        <v>84</v>
      </c>
      <c r="AW442" s="13" t="s">
        <v>37</v>
      </c>
      <c r="AX442" s="13" t="s">
        <v>76</v>
      </c>
      <c r="AY442" s="205" t="s">
        <v>202</v>
      </c>
    </row>
    <row r="443" spans="2:51" s="14" customFormat="1" ht="11.25">
      <c r="B443" s="206"/>
      <c r="C443" s="207"/>
      <c r="D443" s="190" t="s">
        <v>216</v>
      </c>
      <c r="E443" s="208" t="s">
        <v>19</v>
      </c>
      <c r="F443" s="209" t="s">
        <v>534</v>
      </c>
      <c r="G443" s="207"/>
      <c r="H443" s="210">
        <v>2.468</v>
      </c>
      <c r="I443" s="211"/>
      <c r="J443" s="207"/>
      <c r="K443" s="207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216</v>
      </c>
      <c r="AU443" s="216" t="s">
        <v>86</v>
      </c>
      <c r="AV443" s="14" t="s">
        <v>86</v>
      </c>
      <c r="AW443" s="14" t="s">
        <v>37</v>
      </c>
      <c r="AX443" s="14" t="s">
        <v>76</v>
      </c>
      <c r="AY443" s="216" t="s">
        <v>202</v>
      </c>
    </row>
    <row r="444" spans="2:51" s="15" customFormat="1" ht="11.25">
      <c r="B444" s="217"/>
      <c r="C444" s="218"/>
      <c r="D444" s="190" t="s">
        <v>216</v>
      </c>
      <c r="E444" s="219" t="s">
        <v>19</v>
      </c>
      <c r="F444" s="220" t="s">
        <v>219</v>
      </c>
      <c r="G444" s="218"/>
      <c r="H444" s="221">
        <v>2.468</v>
      </c>
      <c r="I444" s="222"/>
      <c r="J444" s="218"/>
      <c r="K444" s="218"/>
      <c r="L444" s="223"/>
      <c r="M444" s="224"/>
      <c r="N444" s="225"/>
      <c r="O444" s="225"/>
      <c r="P444" s="225"/>
      <c r="Q444" s="225"/>
      <c r="R444" s="225"/>
      <c r="S444" s="225"/>
      <c r="T444" s="226"/>
      <c r="AT444" s="227" t="s">
        <v>216</v>
      </c>
      <c r="AU444" s="227" t="s">
        <v>86</v>
      </c>
      <c r="AV444" s="15" t="s">
        <v>220</v>
      </c>
      <c r="AW444" s="15" t="s">
        <v>37</v>
      </c>
      <c r="AX444" s="15" t="s">
        <v>76</v>
      </c>
      <c r="AY444" s="227" t="s">
        <v>202</v>
      </c>
    </row>
    <row r="445" spans="2:51" s="13" customFormat="1" ht="11.25">
      <c r="B445" s="196"/>
      <c r="C445" s="197"/>
      <c r="D445" s="190" t="s">
        <v>216</v>
      </c>
      <c r="E445" s="198" t="s">
        <v>19</v>
      </c>
      <c r="F445" s="199" t="s">
        <v>227</v>
      </c>
      <c r="G445" s="197"/>
      <c r="H445" s="198" t="s">
        <v>19</v>
      </c>
      <c r="I445" s="200"/>
      <c r="J445" s="197"/>
      <c r="K445" s="197"/>
      <c r="L445" s="201"/>
      <c r="M445" s="202"/>
      <c r="N445" s="203"/>
      <c r="O445" s="203"/>
      <c r="P445" s="203"/>
      <c r="Q445" s="203"/>
      <c r="R445" s="203"/>
      <c r="S445" s="203"/>
      <c r="T445" s="204"/>
      <c r="AT445" s="205" t="s">
        <v>216</v>
      </c>
      <c r="AU445" s="205" t="s">
        <v>86</v>
      </c>
      <c r="AV445" s="13" t="s">
        <v>84</v>
      </c>
      <c r="AW445" s="13" t="s">
        <v>37</v>
      </c>
      <c r="AX445" s="13" t="s">
        <v>76</v>
      </c>
      <c r="AY445" s="205" t="s">
        <v>202</v>
      </c>
    </row>
    <row r="446" spans="2:51" s="14" customFormat="1" ht="11.25">
      <c r="B446" s="206"/>
      <c r="C446" s="207"/>
      <c r="D446" s="190" t="s">
        <v>216</v>
      </c>
      <c r="E446" s="208" t="s">
        <v>19</v>
      </c>
      <c r="F446" s="209" t="s">
        <v>535</v>
      </c>
      <c r="G446" s="207"/>
      <c r="H446" s="210">
        <v>-0.39</v>
      </c>
      <c r="I446" s="211"/>
      <c r="J446" s="207"/>
      <c r="K446" s="207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216</v>
      </c>
      <c r="AU446" s="216" t="s">
        <v>86</v>
      </c>
      <c r="AV446" s="14" t="s">
        <v>86</v>
      </c>
      <c r="AW446" s="14" t="s">
        <v>37</v>
      </c>
      <c r="AX446" s="14" t="s">
        <v>76</v>
      </c>
      <c r="AY446" s="216" t="s">
        <v>202</v>
      </c>
    </row>
    <row r="447" spans="2:51" s="15" customFormat="1" ht="11.25">
      <c r="B447" s="217"/>
      <c r="C447" s="218"/>
      <c r="D447" s="190" t="s">
        <v>216</v>
      </c>
      <c r="E447" s="219" t="s">
        <v>19</v>
      </c>
      <c r="F447" s="220" t="s">
        <v>219</v>
      </c>
      <c r="G447" s="218"/>
      <c r="H447" s="221">
        <v>-0.39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216</v>
      </c>
      <c r="AU447" s="227" t="s">
        <v>86</v>
      </c>
      <c r="AV447" s="15" t="s">
        <v>220</v>
      </c>
      <c r="AW447" s="15" t="s">
        <v>37</v>
      </c>
      <c r="AX447" s="15" t="s">
        <v>76</v>
      </c>
      <c r="AY447" s="227" t="s">
        <v>202</v>
      </c>
    </row>
    <row r="448" spans="2:51" s="13" customFormat="1" ht="11.25">
      <c r="B448" s="196"/>
      <c r="C448" s="197"/>
      <c r="D448" s="190" t="s">
        <v>216</v>
      </c>
      <c r="E448" s="198" t="s">
        <v>19</v>
      </c>
      <c r="F448" s="199" t="s">
        <v>229</v>
      </c>
      <c r="G448" s="197"/>
      <c r="H448" s="198" t="s">
        <v>19</v>
      </c>
      <c r="I448" s="200"/>
      <c r="J448" s="197"/>
      <c r="K448" s="197"/>
      <c r="L448" s="201"/>
      <c r="M448" s="202"/>
      <c r="N448" s="203"/>
      <c r="O448" s="203"/>
      <c r="P448" s="203"/>
      <c r="Q448" s="203"/>
      <c r="R448" s="203"/>
      <c r="S448" s="203"/>
      <c r="T448" s="204"/>
      <c r="AT448" s="205" t="s">
        <v>216</v>
      </c>
      <c r="AU448" s="205" t="s">
        <v>86</v>
      </c>
      <c r="AV448" s="13" t="s">
        <v>84</v>
      </c>
      <c r="AW448" s="13" t="s">
        <v>37</v>
      </c>
      <c r="AX448" s="13" t="s">
        <v>76</v>
      </c>
      <c r="AY448" s="205" t="s">
        <v>202</v>
      </c>
    </row>
    <row r="449" spans="1:65" s="14" customFormat="1" ht="11.25">
      <c r="B449" s="206"/>
      <c r="C449" s="207"/>
      <c r="D449" s="190" t="s">
        <v>216</v>
      </c>
      <c r="E449" s="208" t="s">
        <v>19</v>
      </c>
      <c r="F449" s="209" t="s">
        <v>536</v>
      </c>
      <c r="G449" s="207"/>
      <c r="H449" s="210">
        <v>0.42899999999999999</v>
      </c>
      <c r="I449" s="211"/>
      <c r="J449" s="207"/>
      <c r="K449" s="207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216</v>
      </c>
      <c r="AU449" s="216" t="s">
        <v>86</v>
      </c>
      <c r="AV449" s="14" t="s">
        <v>86</v>
      </c>
      <c r="AW449" s="14" t="s">
        <v>37</v>
      </c>
      <c r="AX449" s="14" t="s">
        <v>76</v>
      </c>
      <c r="AY449" s="216" t="s">
        <v>202</v>
      </c>
    </row>
    <row r="450" spans="1:65" s="15" customFormat="1" ht="11.25">
      <c r="B450" s="217"/>
      <c r="C450" s="218"/>
      <c r="D450" s="190" t="s">
        <v>216</v>
      </c>
      <c r="E450" s="219" t="s">
        <v>19</v>
      </c>
      <c r="F450" s="220" t="s">
        <v>219</v>
      </c>
      <c r="G450" s="218"/>
      <c r="H450" s="221">
        <v>0.42899999999999999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216</v>
      </c>
      <c r="AU450" s="227" t="s">
        <v>86</v>
      </c>
      <c r="AV450" s="15" t="s">
        <v>220</v>
      </c>
      <c r="AW450" s="15" t="s">
        <v>37</v>
      </c>
      <c r="AX450" s="15" t="s">
        <v>76</v>
      </c>
      <c r="AY450" s="227" t="s">
        <v>202</v>
      </c>
    </row>
    <row r="451" spans="1:65" s="13" customFormat="1" ht="11.25">
      <c r="B451" s="196"/>
      <c r="C451" s="197"/>
      <c r="D451" s="190" t="s">
        <v>216</v>
      </c>
      <c r="E451" s="198" t="s">
        <v>19</v>
      </c>
      <c r="F451" s="199" t="s">
        <v>231</v>
      </c>
      <c r="G451" s="197"/>
      <c r="H451" s="198" t="s">
        <v>19</v>
      </c>
      <c r="I451" s="200"/>
      <c r="J451" s="197"/>
      <c r="K451" s="197"/>
      <c r="L451" s="201"/>
      <c r="M451" s="202"/>
      <c r="N451" s="203"/>
      <c r="O451" s="203"/>
      <c r="P451" s="203"/>
      <c r="Q451" s="203"/>
      <c r="R451" s="203"/>
      <c r="S451" s="203"/>
      <c r="T451" s="204"/>
      <c r="AT451" s="205" t="s">
        <v>216</v>
      </c>
      <c r="AU451" s="205" t="s">
        <v>86</v>
      </c>
      <c r="AV451" s="13" t="s">
        <v>84</v>
      </c>
      <c r="AW451" s="13" t="s">
        <v>37</v>
      </c>
      <c r="AX451" s="13" t="s">
        <v>76</v>
      </c>
      <c r="AY451" s="205" t="s">
        <v>202</v>
      </c>
    </row>
    <row r="452" spans="1:65" s="14" customFormat="1" ht="11.25">
      <c r="B452" s="206"/>
      <c r="C452" s="207"/>
      <c r="D452" s="190" t="s">
        <v>216</v>
      </c>
      <c r="E452" s="208" t="s">
        <v>19</v>
      </c>
      <c r="F452" s="209" t="s">
        <v>537</v>
      </c>
      <c r="G452" s="207"/>
      <c r="H452" s="210">
        <v>4.3630000000000004</v>
      </c>
      <c r="I452" s="211"/>
      <c r="J452" s="207"/>
      <c r="K452" s="207"/>
      <c r="L452" s="212"/>
      <c r="M452" s="213"/>
      <c r="N452" s="214"/>
      <c r="O452" s="214"/>
      <c r="P452" s="214"/>
      <c r="Q452" s="214"/>
      <c r="R452" s="214"/>
      <c r="S452" s="214"/>
      <c r="T452" s="215"/>
      <c r="AT452" s="216" t="s">
        <v>216</v>
      </c>
      <c r="AU452" s="216" t="s">
        <v>86</v>
      </c>
      <c r="AV452" s="14" t="s">
        <v>86</v>
      </c>
      <c r="AW452" s="14" t="s">
        <v>37</v>
      </c>
      <c r="AX452" s="14" t="s">
        <v>76</v>
      </c>
      <c r="AY452" s="216" t="s">
        <v>202</v>
      </c>
    </row>
    <row r="453" spans="1:65" s="14" customFormat="1" ht="11.25">
      <c r="B453" s="206"/>
      <c r="C453" s="207"/>
      <c r="D453" s="190" t="s">
        <v>216</v>
      </c>
      <c r="E453" s="208" t="s">
        <v>19</v>
      </c>
      <c r="F453" s="209" t="s">
        <v>538</v>
      </c>
      <c r="G453" s="207"/>
      <c r="H453" s="210">
        <v>4.3659999999999997</v>
      </c>
      <c r="I453" s="211"/>
      <c r="J453" s="207"/>
      <c r="K453" s="207"/>
      <c r="L453" s="212"/>
      <c r="M453" s="213"/>
      <c r="N453" s="214"/>
      <c r="O453" s="214"/>
      <c r="P453" s="214"/>
      <c r="Q453" s="214"/>
      <c r="R453" s="214"/>
      <c r="S453" s="214"/>
      <c r="T453" s="215"/>
      <c r="AT453" s="216" t="s">
        <v>216</v>
      </c>
      <c r="AU453" s="216" t="s">
        <v>86</v>
      </c>
      <c r="AV453" s="14" t="s">
        <v>86</v>
      </c>
      <c r="AW453" s="14" t="s">
        <v>37</v>
      </c>
      <c r="AX453" s="14" t="s">
        <v>76</v>
      </c>
      <c r="AY453" s="216" t="s">
        <v>202</v>
      </c>
    </row>
    <row r="454" spans="1:65" s="14" customFormat="1" ht="11.25">
      <c r="B454" s="206"/>
      <c r="C454" s="207"/>
      <c r="D454" s="190" t="s">
        <v>216</v>
      </c>
      <c r="E454" s="208" t="s">
        <v>19</v>
      </c>
      <c r="F454" s="209" t="s">
        <v>539</v>
      </c>
      <c r="G454" s="207"/>
      <c r="H454" s="210">
        <v>3.4729999999999999</v>
      </c>
      <c r="I454" s="211"/>
      <c r="J454" s="207"/>
      <c r="K454" s="207"/>
      <c r="L454" s="212"/>
      <c r="M454" s="213"/>
      <c r="N454" s="214"/>
      <c r="O454" s="214"/>
      <c r="P454" s="214"/>
      <c r="Q454" s="214"/>
      <c r="R454" s="214"/>
      <c r="S454" s="214"/>
      <c r="T454" s="215"/>
      <c r="AT454" s="216" t="s">
        <v>216</v>
      </c>
      <c r="AU454" s="216" t="s">
        <v>86</v>
      </c>
      <c r="AV454" s="14" t="s">
        <v>86</v>
      </c>
      <c r="AW454" s="14" t="s">
        <v>37</v>
      </c>
      <c r="AX454" s="14" t="s">
        <v>76</v>
      </c>
      <c r="AY454" s="216" t="s">
        <v>202</v>
      </c>
    </row>
    <row r="455" spans="1:65" s="15" customFormat="1" ht="11.25">
      <c r="B455" s="217"/>
      <c r="C455" s="218"/>
      <c r="D455" s="190" t="s">
        <v>216</v>
      </c>
      <c r="E455" s="219" t="s">
        <v>19</v>
      </c>
      <c r="F455" s="220" t="s">
        <v>219</v>
      </c>
      <c r="G455" s="218"/>
      <c r="H455" s="221">
        <v>12.202</v>
      </c>
      <c r="I455" s="222"/>
      <c r="J455" s="218"/>
      <c r="K455" s="218"/>
      <c r="L455" s="223"/>
      <c r="M455" s="224"/>
      <c r="N455" s="225"/>
      <c r="O455" s="225"/>
      <c r="P455" s="225"/>
      <c r="Q455" s="225"/>
      <c r="R455" s="225"/>
      <c r="S455" s="225"/>
      <c r="T455" s="226"/>
      <c r="AT455" s="227" t="s">
        <v>216</v>
      </c>
      <c r="AU455" s="227" t="s">
        <v>86</v>
      </c>
      <c r="AV455" s="15" t="s">
        <v>220</v>
      </c>
      <c r="AW455" s="15" t="s">
        <v>37</v>
      </c>
      <c r="AX455" s="15" t="s">
        <v>76</v>
      </c>
      <c r="AY455" s="227" t="s">
        <v>202</v>
      </c>
    </row>
    <row r="456" spans="1:65" s="16" customFormat="1" ht="11.25">
      <c r="B456" s="228"/>
      <c r="C456" s="229"/>
      <c r="D456" s="190" t="s">
        <v>216</v>
      </c>
      <c r="E456" s="230" t="s">
        <v>167</v>
      </c>
      <c r="F456" s="231" t="s">
        <v>235</v>
      </c>
      <c r="G456" s="229"/>
      <c r="H456" s="232">
        <v>24.024000000000001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AT456" s="238" t="s">
        <v>216</v>
      </c>
      <c r="AU456" s="238" t="s">
        <v>86</v>
      </c>
      <c r="AV456" s="16" t="s">
        <v>208</v>
      </c>
      <c r="AW456" s="16" t="s">
        <v>37</v>
      </c>
      <c r="AX456" s="16" t="s">
        <v>84</v>
      </c>
      <c r="AY456" s="238" t="s">
        <v>202</v>
      </c>
    </row>
    <row r="457" spans="1:65" s="2" customFormat="1" ht="14.45" customHeight="1">
      <c r="A457" s="36"/>
      <c r="B457" s="37"/>
      <c r="C457" s="177" t="s">
        <v>540</v>
      </c>
      <c r="D457" s="177" t="s">
        <v>204</v>
      </c>
      <c r="E457" s="178" t="s">
        <v>541</v>
      </c>
      <c r="F457" s="179" t="s">
        <v>542</v>
      </c>
      <c r="G457" s="180" t="s">
        <v>115</v>
      </c>
      <c r="H457" s="181">
        <v>343.798</v>
      </c>
      <c r="I457" s="182"/>
      <c r="J457" s="183">
        <f>ROUND(I457*H457,2)</f>
        <v>0</v>
      </c>
      <c r="K457" s="179" t="s">
        <v>207</v>
      </c>
      <c r="L457" s="41"/>
      <c r="M457" s="184" t="s">
        <v>19</v>
      </c>
      <c r="N457" s="185" t="s">
        <v>47</v>
      </c>
      <c r="O457" s="66"/>
      <c r="P457" s="186">
        <f>O457*H457</f>
        <v>0</v>
      </c>
      <c r="Q457" s="186">
        <v>0</v>
      </c>
      <c r="R457" s="186">
        <f>Q457*H457</f>
        <v>0</v>
      </c>
      <c r="S457" s="186">
        <v>0</v>
      </c>
      <c r="T457" s="187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188" t="s">
        <v>208</v>
      </c>
      <c r="AT457" s="188" t="s">
        <v>204</v>
      </c>
      <c r="AU457" s="188" t="s">
        <v>86</v>
      </c>
      <c r="AY457" s="19" t="s">
        <v>202</v>
      </c>
      <c r="BE457" s="189">
        <f>IF(N457="základní",J457,0)</f>
        <v>0</v>
      </c>
      <c r="BF457" s="189">
        <f>IF(N457="snížená",J457,0)</f>
        <v>0</v>
      </c>
      <c r="BG457" s="189">
        <f>IF(N457="zákl. přenesená",J457,0)</f>
        <v>0</v>
      </c>
      <c r="BH457" s="189">
        <f>IF(N457="sníž. přenesená",J457,0)</f>
        <v>0</v>
      </c>
      <c r="BI457" s="189">
        <f>IF(N457="nulová",J457,0)</f>
        <v>0</v>
      </c>
      <c r="BJ457" s="19" t="s">
        <v>84</v>
      </c>
      <c r="BK457" s="189">
        <f>ROUND(I457*H457,2)</f>
        <v>0</v>
      </c>
      <c r="BL457" s="19" t="s">
        <v>208</v>
      </c>
      <c r="BM457" s="188" t="s">
        <v>543</v>
      </c>
    </row>
    <row r="458" spans="1:65" s="2" customFormat="1" ht="19.5">
      <c r="A458" s="36"/>
      <c r="B458" s="37"/>
      <c r="C458" s="38"/>
      <c r="D458" s="190" t="s">
        <v>210</v>
      </c>
      <c r="E458" s="38"/>
      <c r="F458" s="191" t="s">
        <v>528</v>
      </c>
      <c r="G458" s="38"/>
      <c r="H458" s="38"/>
      <c r="I458" s="192"/>
      <c r="J458" s="38"/>
      <c r="K458" s="38"/>
      <c r="L458" s="41"/>
      <c r="M458" s="193"/>
      <c r="N458" s="194"/>
      <c r="O458" s="66"/>
      <c r="P458" s="66"/>
      <c r="Q458" s="66"/>
      <c r="R458" s="66"/>
      <c r="S458" s="66"/>
      <c r="T458" s="67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T458" s="19" t="s">
        <v>210</v>
      </c>
      <c r="AU458" s="19" t="s">
        <v>86</v>
      </c>
    </row>
    <row r="459" spans="1:65" s="2" customFormat="1" ht="331.5">
      <c r="A459" s="36"/>
      <c r="B459" s="37"/>
      <c r="C459" s="38"/>
      <c r="D459" s="190" t="s">
        <v>212</v>
      </c>
      <c r="E459" s="38"/>
      <c r="F459" s="195" t="s">
        <v>529</v>
      </c>
      <c r="G459" s="38"/>
      <c r="H459" s="38"/>
      <c r="I459" s="192"/>
      <c r="J459" s="38"/>
      <c r="K459" s="38"/>
      <c r="L459" s="41"/>
      <c r="M459" s="193"/>
      <c r="N459" s="194"/>
      <c r="O459" s="66"/>
      <c r="P459" s="66"/>
      <c r="Q459" s="66"/>
      <c r="R459" s="66"/>
      <c r="S459" s="66"/>
      <c r="T459" s="67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212</v>
      </c>
      <c r="AU459" s="19" t="s">
        <v>86</v>
      </c>
    </row>
    <row r="460" spans="1:65" s="2" customFormat="1" ht="29.25">
      <c r="A460" s="36"/>
      <c r="B460" s="37"/>
      <c r="C460" s="38"/>
      <c r="D460" s="190" t="s">
        <v>214</v>
      </c>
      <c r="E460" s="38"/>
      <c r="F460" s="195" t="s">
        <v>544</v>
      </c>
      <c r="G460" s="38"/>
      <c r="H460" s="38"/>
      <c r="I460" s="192"/>
      <c r="J460" s="38"/>
      <c r="K460" s="38"/>
      <c r="L460" s="41"/>
      <c r="M460" s="193"/>
      <c r="N460" s="194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214</v>
      </c>
      <c r="AU460" s="19" t="s">
        <v>86</v>
      </c>
    </row>
    <row r="461" spans="1:65" s="13" customFormat="1" ht="11.25">
      <c r="B461" s="196"/>
      <c r="C461" s="197"/>
      <c r="D461" s="190" t="s">
        <v>216</v>
      </c>
      <c r="E461" s="198" t="s">
        <v>19</v>
      </c>
      <c r="F461" s="199" t="s">
        <v>241</v>
      </c>
      <c r="G461" s="197"/>
      <c r="H461" s="198" t="s">
        <v>19</v>
      </c>
      <c r="I461" s="200"/>
      <c r="J461" s="197"/>
      <c r="K461" s="197"/>
      <c r="L461" s="201"/>
      <c r="M461" s="202"/>
      <c r="N461" s="203"/>
      <c r="O461" s="203"/>
      <c r="P461" s="203"/>
      <c r="Q461" s="203"/>
      <c r="R461" s="203"/>
      <c r="S461" s="203"/>
      <c r="T461" s="204"/>
      <c r="AT461" s="205" t="s">
        <v>216</v>
      </c>
      <c r="AU461" s="205" t="s">
        <v>86</v>
      </c>
      <c r="AV461" s="13" t="s">
        <v>84</v>
      </c>
      <c r="AW461" s="13" t="s">
        <v>37</v>
      </c>
      <c r="AX461" s="13" t="s">
        <v>76</v>
      </c>
      <c r="AY461" s="205" t="s">
        <v>202</v>
      </c>
    </row>
    <row r="462" spans="1:65" s="14" customFormat="1" ht="11.25">
      <c r="B462" s="206"/>
      <c r="C462" s="207"/>
      <c r="D462" s="190" t="s">
        <v>216</v>
      </c>
      <c r="E462" s="208" t="s">
        <v>19</v>
      </c>
      <c r="F462" s="209" t="s">
        <v>545</v>
      </c>
      <c r="G462" s="207"/>
      <c r="H462" s="210">
        <v>0</v>
      </c>
      <c r="I462" s="211"/>
      <c r="J462" s="207"/>
      <c r="K462" s="207"/>
      <c r="L462" s="212"/>
      <c r="M462" s="213"/>
      <c r="N462" s="214"/>
      <c r="O462" s="214"/>
      <c r="P462" s="214"/>
      <c r="Q462" s="214"/>
      <c r="R462" s="214"/>
      <c r="S462" s="214"/>
      <c r="T462" s="215"/>
      <c r="AT462" s="216" t="s">
        <v>216</v>
      </c>
      <c r="AU462" s="216" t="s">
        <v>86</v>
      </c>
      <c r="AV462" s="14" t="s">
        <v>86</v>
      </c>
      <c r="AW462" s="14" t="s">
        <v>37</v>
      </c>
      <c r="AX462" s="14" t="s">
        <v>76</v>
      </c>
      <c r="AY462" s="216" t="s">
        <v>202</v>
      </c>
    </row>
    <row r="463" spans="1:65" s="14" customFormat="1" ht="11.25">
      <c r="B463" s="206"/>
      <c r="C463" s="207"/>
      <c r="D463" s="190" t="s">
        <v>216</v>
      </c>
      <c r="E463" s="208" t="s">
        <v>19</v>
      </c>
      <c r="F463" s="209" t="s">
        <v>546</v>
      </c>
      <c r="G463" s="207"/>
      <c r="H463" s="210">
        <v>0</v>
      </c>
      <c r="I463" s="211"/>
      <c r="J463" s="207"/>
      <c r="K463" s="207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216</v>
      </c>
      <c r="AU463" s="216" t="s">
        <v>86</v>
      </c>
      <c r="AV463" s="14" t="s">
        <v>86</v>
      </c>
      <c r="AW463" s="14" t="s">
        <v>37</v>
      </c>
      <c r="AX463" s="14" t="s">
        <v>76</v>
      </c>
      <c r="AY463" s="216" t="s">
        <v>202</v>
      </c>
    </row>
    <row r="464" spans="1:65" s="14" customFormat="1" ht="11.25">
      <c r="B464" s="206"/>
      <c r="C464" s="207"/>
      <c r="D464" s="190" t="s">
        <v>216</v>
      </c>
      <c r="E464" s="208" t="s">
        <v>19</v>
      </c>
      <c r="F464" s="209" t="s">
        <v>547</v>
      </c>
      <c r="G464" s="207"/>
      <c r="H464" s="210">
        <v>0</v>
      </c>
      <c r="I464" s="211"/>
      <c r="J464" s="207"/>
      <c r="K464" s="207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216</v>
      </c>
      <c r="AU464" s="216" t="s">
        <v>86</v>
      </c>
      <c r="AV464" s="14" t="s">
        <v>86</v>
      </c>
      <c r="AW464" s="14" t="s">
        <v>37</v>
      </c>
      <c r="AX464" s="14" t="s">
        <v>76</v>
      </c>
      <c r="AY464" s="216" t="s">
        <v>202</v>
      </c>
    </row>
    <row r="465" spans="2:51" s="14" customFormat="1" ht="11.25">
      <c r="B465" s="206"/>
      <c r="C465" s="207"/>
      <c r="D465" s="190" t="s">
        <v>216</v>
      </c>
      <c r="E465" s="208" t="s">
        <v>19</v>
      </c>
      <c r="F465" s="209" t="s">
        <v>548</v>
      </c>
      <c r="G465" s="207"/>
      <c r="H465" s="210">
        <v>0.65800000000000003</v>
      </c>
      <c r="I465" s="211"/>
      <c r="J465" s="207"/>
      <c r="K465" s="207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216</v>
      </c>
      <c r="AU465" s="216" t="s">
        <v>86</v>
      </c>
      <c r="AV465" s="14" t="s">
        <v>86</v>
      </c>
      <c r="AW465" s="14" t="s">
        <v>37</v>
      </c>
      <c r="AX465" s="14" t="s">
        <v>76</v>
      </c>
      <c r="AY465" s="216" t="s">
        <v>202</v>
      </c>
    </row>
    <row r="466" spans="2:51" s="14" customFormat="1" ht="11.25">
      <c r="B466" s="206"/>
      <c r="C466" s="207"/>
      <c r="D466" s="190" t="s">
        <v>216</v>
      </c>
      <c r="E466" s="208" t="s">
        <v>19</v>
      </c>
      <c r="F466" s="209" t="s">
        <v>549</v>
      </c>
      <c r="G466" s="207"/>
      <c r="H466" s="210">
        <v>0</v>
      </c>
      <c r="I466" s="211"/>
      <c r="J466" s="207"/>
      <c r="K466" s="207"/>
      <c r="L466" s="212"/>
      <c r="M466" s="213"/>
      <c r="N466" s="214"/>
      <c r="O466" s="214"/>
      <c r="P466" s="214"/>
      <c r="Q466" s="214"/>
      <c r="R466" s="214"/>
      <c r="S466" s="214"/>
      <c r="T466" s="215"/>
      <c r="AT466" s="216" t="s">
        <v>216</v>
      </c>
      <c r="AU466" s="216" t="s">
        <v>86</v>
      </c>
      <c r="AV466" s="14" t="s">
        <v>86</v>
      </c>
      <c r="AW466" s="14" t="s">
        <v>37</v>
      </c>
      <c r="AX466" s="14" t="s">
        <v>76</v>
      </c>
      <c r="AY466" s="216" t="s">
        <v>202</v>
      </c>
    </row>
    <row r="467" spans="2:51" s="14" customFormat="1" ht="11.25">
      <c r="B467" s="206"/>
      <c r="C467" s="207"/>
      <c r="D467" s="190" t="s">
        <v>216</v>
      </c>
      <c r="E467" s="208" t="s">
        <v>19</v>
      </c>
      <c r="F467" s="209" t="s">
        <v>247</v>
      </c>
      <c r="G467" s="207"/>
      <c r="H467" s="210">
        <v>6.1</v>
      </c>
      <c r="I467" s="211"/>
      <c r="J467" s="207"/>
      <c r="K467" s="207"/>
      <c r="L467" s="212"/>
      <c r="M467" s="213"/>
      <c r="N467" s="214"/>
      <c r="O467" s="214"/>
      <c r="P467" s="214"/>
      <c r="Q467" s="214"/>
      <c r="R467" s="214"/>
      <c r="S467" s="214"/>
      <c r="T467" s="215"/>
      <c r="AT467" s="216" t="s">
        <v>216</v>
      </c>
      <c r="AU467" s="216" t="s">
        <v>86</v>
      </c>
      <c r="AV467" s="14" t="s">
        <v>86</v>
      </c>
      <c r="AW467" s="14" t="s">
        <v>37</v>
      </c>
      <c r="AX467" s="14" t="s">
        <v>76</v>
      </c>
      <c r="AY467" s="216" t="s">
        <v>202</v>
      </c>
    </row>
    <row r="468" spans="2:51" s="14" customFormat="1" ht="11.25">
      <c r="B468" s="206"/>
      <c r="C468" s="207"/>
      <c r="D468" s="190" t="s">
        <v>216</v>
      </c>
      <c r="E468" s="208" t="s">
        <v>19</v>
      </c>
      <c r="F468" s="209" t="s">
        <v>550</v>
      </c>
      <c r="G468" s="207"/>
      <c r="H468" s="210">
        <v>-3.6829999999999998</v>
      </c>
      <c r="I468" s="211"/>
      <c r="J468" s="207"/>
      <c r="K468" s="207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216</v>
      </c>
      <c r="AU468" s="216" t="s">
        <v>86</v>
      </c>
      <c r="AV468" s="14" t="s">
        <v>86</v>
      </c>
      <c r="AW468" s="14" t="s">
        <v>37</v>
      </c>
      <c r="AX468" s="14" t="s">
        <v>76</v>
      </c>
      <c r="AY468" s="216" t="s">
        <v>202</v>
      </c>
    </row>
    <row r="469" spans="2:51" s="15" customFormat="1" ht="11.25">
      <c r="B469" s="217"/>
      <c r="C469" s="218"/>
      <c r="D469" s="190" t="s">
        <v>216</v>
      </c>
      <c r="E469" s="219" t="s">
        <v>19</v>
      </c>
      <c r="F469" s="220" t="s">
        <v>219</v>
      </c>
      <c r="G469" s="218"/>
      <c r="H469" s="221">
        <v>3.0750000000000002</v>
      </c>
      <c r="I469" s="222"/>
      <c r="J469" s="218"/>
      <c r="K469" s="218"/>
      <c r="L469" s="223"/>
      <c r="M469" s="224"/>
      <c r="N469" s="225"/>
      <c r="O469" s="225"/>
      <c r="P469" s="225"/>
      <c r="Q469" s="225"/>
      <c r="R469" s="225"/>
      <c r="S469" s="225"/>
      <c r="T469" s="226"/>
      <c r="AT469" s="227" t="s">
        <v>216</v>
      </c>
      <c r="AU469" s="227" t="s">
        <v>86</v>
      </c>
      <c r="AV469" s="15" t="s">
        <v>220</v>
      </c>
      <c r="AW469" s="15" t="s">
        <v>37</v>
      </c>
      <c r="AX469" s="15" t="s">
        <v>76</v>
      </c>
      <c r="AY469" s="227" t="s">
        <v>202</v>
      </c>
    </row>
    <row r="470" spans="2:51" s="13" customFormat="1" ht="11.25">
      <c r="B470" s="196"/>
      <c r="C470" s="197"/>
      <c r="D470" s="190" t="s">
        <v>216</v>
      </c>
      <c r="E470" s="198" t="s">
        <v>19</v>
      </c>
      <c r="F470" s="199" t="s">
        <v>217</v>
      </c>
      <c r="G470" s="197"/>
      <c r="H470" s="198" t="s">
        <v>19</v>
      </c>
      <c r="I470" s="200"/>
      <c r="J470" s="197"/>
      <c r="K470" s="197"/>
      <c r="L470" s="201"/>
      <c r="M470" s="202"/>
      <c r="N470" s="203"/>
      <c r="O470" s="203"/>
      <c r="P470" s="203"/>
      <c r="Q470" s="203"/>
      <c r="R470" s="203"/>
      <c r="S470" s="203"/>
      <c r="T470" s="204"/>
      <c r="AT470" s="205" t="s">
        <v>216</v>
      </c>
      <c r="AU470" s="205" t="s">
        <v>86</v>
      </c>
      <c r="AV470" s="13" t="s">
        <v>84</v>
      </c>
      <c r="AW470" s="13" t="s">
        <v>37</v>
      </c>
      <c r="AX470" s="13" t="s">
        <v>76</v>
      </c>
      <c r="AY470" s="205" t="s">
        <v>202</v>
      </c>
    </row>
    <row r="471" spans="2:51" s="14" customFormat="1" ht="11.25">
      <c r="B471" s="206"/>
      <c r="C471" s="207"/>
      <c r="D471" s="190" t="s">
        <v>216</v>
      </c>
      <c r="E471" s="208" t="s">
        <v>19</v>
      </c>
      <c r="F471" s="209" t="s">
        <v>551</v>
      </c>
      <c r="G471" s="207"/>
      <c r="H471" s="210">
        <v>0.8</v>
      </c>
      <c r="I471" s="211"/>
      <c r="J471" s="207"/>
      <c r="K471" s="207"/>
      <c r="L471" s="212"/>
      <c r="M471" s="213"/>
      <c r="N471" s="214"/>
      <c r="O471" s="214"/>
      <c r="P471" s="214"/>
      <c r="Q471" s="214"/>
      <c r="R471" s="214"/>
      <c r="S471" s="214"/>
      <c r="T471" s="215"/>
      <c r="AT471" s="216" t="s">
        <v>216</v>
      </c>
      <c r="AU471" s="216" t="s">
        <v>86</v>
      </c>
      <c r="AV471" s="14" t="s">
        <v>86</v>
      </c>
      <c r="AW471" s="14" t="s">
        <v>37</v>
      </c>
      <c r="AX471" s="14" t="s">
        <v>76</v>
      </c>
      <c r="AY471" s="216" t="s">
        <v>202</v>
      </c>
    </row>
    <row r="472" spans="2:51" s="14" customFormat="1" ht="11.25">
      <c r="B472" s="206"/>
      <c r="C472" s="207"/>
      <c r="D472" s="190" t="s">
        <v>216</v>
      </c>
      <c r="E472" s="208" t="s">
        <v>19</v>
      </c>
      <c r="F472" s="209" t="s">
        <v>552</v>
      </c>
      <c r="G472" s="207"/>
      <c r="H472" s="210">
        <v>2.984</v>
      </c>
      <c r="I472" s="211"/>
      <c r="J472" s="207"/>
      <c r="K472" s="207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216</v>
      </c>
      <c r="AU472" s="216" t="s">
        <v>86</v>
      </c>
      <c r="AV472" s="14" t="s">
        <v>86</v>
      </c>
      <c r="AW472" s="14" t="s">
        <v>37</v>
      </c>
      <c r="AX472" s="14" t="s">
        <v>76</v>
      </c>
      <c r="AY472" s="216" t="s">
        <v>202</v>
      </c>
    </row>
    <row r="473" spans="2:51" s="14" customFormat="1" ht="11.25">
      <c r="B473" s="206"/>
      <c r="C473" s="207"/>
      <c r="D473" s="190" t="s">
        <v>216</v>
      </c>
      <c r="E473" s="208" t="s">
        <v>19</v>
      </c>
      <c r="F473" s="209" t="s">
        <v>553</v>
      </c>
      <c r="G473" s="207"/>
      <c r="H473" s="210">
        <v>11.99</v>
      </c>
      <c r="I473" s="211"/>
      <c r="J473" s="207"/>
      <c r="K473" s="207"/>
      <c r="L473" s="212"/>
      <c r="M473" s="213"/>
      <c r="N473" s="214"/>
      <c r="O473" s="214"/>
      <c r="P473" s="214"/>
      <c r="Q473" s="214"/>
      <c r="R473" s="214"/>
      <c r="S473" s="214"/>
      <c r="T473" s="215"/>
      <c r="AT473" s="216" t="s">
        <v>216</v>
      </c>
      <c r="AU473" s="216" t="s">
        <v>86</v>
      </c>
      <c r="AV473" s="14" t="s">
        <v>86</v>
      </c>
      <c r="AW473" s="14" t="s">
        <v>37</v>
      </c>
      <c r="AX473" s="14" t="s">
        <v>76</v>
      </c>
      <c r="AY473" s="216" t="s">
        <v>202</v>
      </c>
    </row>
    <row r="474" spans="2:51" s="14" customFormat="1" ht="11.25">
      <c r="B474" s="206"/>
      <c r="C474" s="207"/>
      <c r="D474" s="190" t="s">
        <v>216</v>
      </c>
      <c r="E474" s="208" t="s">
        <v>19</v>
      </c>
      <c r="F474" s="209" t="s">
        <v>554</v>
      </c>
      <c r="G474" s="207"/>
      <c r="H474" s="210">
        <v>8.9710000000000001</v>
      </c>
      <c r="I474" s="211"/>
      <c r="J474" s="207"/>
      <c r="K474" s="207"/>
      <c r="L474" s="212"/>
      <c r="M474" s="213"/>
      <c r="N474" s="214"/>
      <c r="O474" s="214"/>
      <c r="P474" s="214"/>
      <c r="Q474" s="214"/>
      <c r="R474" s="214"/>
      <c r="S474" s="214"/>
      <c r="T474" s="215"/>
      <c r="AT474" s="216" t="s">
        <v>216</v>
      </c>
      <c r="AU474" s="216" t="s">
        <v>86</v>
      </c>
      <c r="AV474" s="14" t="s">
        <v>86</v>
      </c>
      <c r="AW474" s="14" t="s">
        <v>37</v>
      </c>
      <c r="AX474" s="14" t="s">
        <v>76</v>
      </c>
      <c r="AY474" s="216" t="s">
        <v>202</v>
      </c>
    </row>
    <row r="475" spans="2:51" s="14" customFormat="1" ht="11.25">
      <c r="B475" s="206"/>
      <c r="C475" s="207"/>
      <c r="D475" s="190" t="s">
        <v>216</v>
      </c>
      <c r="E475" s="208" t="s">
        <v>19</v>
      </c>
      <c r="F475" s="209" t="s">
        <v>555</v>
      </c>
      <c r="G475" s="207"/>
      <c r="H475" s="210">
        <v>4.7359999999999998</v>
      </c>
      <c r="I475" s="211"/>
      <c r="J475" s="207"/>
      <c r="K475" s="207"/>
      <c r="L475" s="212"/>
      <c r="M475" s="213"/>
      <c r="N475" s="214"/>
      <c r="O475" s="214"/>
      <c r="P475" s="214"/>
      <c r="Q475" s="214"/>
      <c r="R475" s="214"/>
      <c r="S475" s="214"/>
      <c r="T475" s="215"/>
      <c r="AT475" s="216" t="s">
        <v>216</v>
      </c>
      <c r="AU475" s="216" t="s">
        <v>86</v>
      </c>
      <c r="AV475" s="14" t="s">
        <v>86</v>
      </c>
      <c r="AW475" s="14" t="s">
        <v>37</v>
      </c>
      <c r="AX475" s="14" t="s">
        <v>76</v>
      </c>
      <c r="AY475" s="216" t="s">
        <v>202</v>
      </c>
    </row>
    <row r="476" spans="2:51" s="14" customFormat="1" ht="11.25">
      <c r="B476" s="206"/>
      <c r="C476" s="207"/>
      <c r="D476" s="190" t="s">
        <v>216</v>
      </c>
      <c r="E476" s="208" t="s">
        <v>19</v>
      </c>
      <c r="F476" s="209" t="s">
        <v>254</v>
      </c>
      <c r="G476" s="207"/>
      <c r="H476" s="210">
        <v>0.12</v>
      </c>
      <c r="I476" s="211"/>
      <c r="J476" s="207"/>
      <c r="K476" s="207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216</v>
      </c>
      <c r="AU476" s="216" t="s">
        <v>86</v>
      </c>
      <c r="AV476" s="14" t="s">
        <v>86</v>
      </c>
      <c r="AW476" s="14" t="s">
        <v>37</v>
      </c>
      <c r="AX476" s="14" t="s">
        <v>76</v>
      </c>
      <c r="AY476" s="216" t="s">
        <v>202</v>
      </c>
    </row>
    <row r="477" spans="2:51" s="14" customFormat="1" ht="11.25">
      <c r="B477" s="206"/>
      <c r="C477" s="207"/>
      <c r="D477" s="190" t="s">
        <v>216</v>
      </c>
      <c r="E477" s="208" t="s">
        <v>19</v>
      </c>
      <c r="F477" s="209" t="s">
        <v>255</v>
      </c>
      <c r="G477" s="207"/>
      <c r="H477" s="210">
        <v>7.56</v>
      </c>
      <c r="I477" s="211"/>
      <c r="J477" s="207"/>
      <c r="K477" s="207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216</v>
      </c>
      <c r="AU477" s="216" t="s">
        <v>86</v>
      </c>
      <c r="AV477" s="14" t="s">
        <v>86</v>
      </c>
      <c r="AW477" s="14" t="s">
        <v>37</v>
      </c>
      <c r="AX477" s="14" t="s">
        <v>76</v>
      </c>
      <c r="AY477" s="216" t="s">
        <v>202</v>
      </c>
    </row>
    <row r="478" spans="2:51" s="14" customFormat="1" ht="11.25">
      <c r="B478" s="206"/>
      <c r="C478" s="207"/>
      <c r="D478" s="190" t="s">
        <v>216</v>
      </c>
      <c r="E478" s="208" t="s">
        <v>19</v>
      </c>
      <c r="F478" s="209" t="s">
        <v>556</v>
      </c>
      <c r="G478" s="207"/>
      <c r="H478" s="210">
        <v>-7.1999999999999995E-2</v>
      </c>
      <c r="I478" s="211"/>
      <c r="J478" s="207"/>
      <c r="K478" s="207"/>
      <c r="L478" s="212"/>
      <c r="M478" s="213"/>
      <c r="N478" s="214"/>
      <c r="O478" s="214"/>
      <c r="P478" s="214"/>
      <c r="Q478" s="214"/>
      <c r="R478" s="214"/>
      <c r="S478" s="214"/>
      <c r="T478" s="215"/>
      <c r="AT478" s="216" t="s">
        <v>216</v>
      </c>
      <c r="AU478" s="216" t="s">
        <v>86</v>
      </c>
      <c r="AV478" s="14" t="s">
        <v>86</v>
      </c>
      <c r="AW478" s="14" t="s">
        <v>37</v>
      </c>
      <c r="AX478" s="14" t="s">
        <v>76</v>
      </c>
      <c r="AY478" s="216" t="s">
        <v>202</v>
      </c>
    </row>
    <row r="479" spans="2:51" s="14" customFormat="1" ht="11.25">
      <c r="B479" s="206"/>
      <c r="C479" s="207"/>
      <c r="D479" s="190" t="s">
        <v>216</v>
      </c>
      <c r="E479" s="208" t="s">
        <v>19</v>
      </c>
      <c r="F479" s="209" t="s">
        <v>557</v>
      </c>
      <c r="G479" s="207"/>
      <c r="H479" s="210">
        <v>-4.5650000000000004</v>
      </c>
      <c r="I479" s="211"/>
      <c r="J479" s="207"/>
      <c r="K479" s="207"/>
      <c r="L479" s="212"/>
      <c r="M479" s="213"/>
      <c r="N479" s="214"/>
      <c r="O479" s="214"/>
      <c r="P479" s="214"/>
      <c r="Q479" s="214"/>
      <c r="R479" s="214"/>
      <c r="S479" s="214"/>
      <c r="T479" s="215"/>
      <c r="AT479" s="216" t="s">
        <v>216</v>
      </c>
      <c r="AU479" s="216" t="s">
        <v>86</v>
      </c>
      <c r="AV479" s="14" t="s">
        <v>86</v>
      </c>
      <c r="AW479" s="14" t="s">
        <v>37</v>
      </c>
      <c r="AX479" s="14" t="s">
        <v>76</v>
      </c>
      <c r="AY479" s="216" t="s">
        <v>202</v>
      </c>
    </row>
    <row r="480" spans="2:51" s="13" customFormat="1" ht="11.25">
      <c r="B480" s="196"/>
      <c r="C480" s="197"/>
      <c r="D480" s="190" t="s">
        <v>216</v>
      </c>
      <c r="E480" s="198" t="s">
        <v>19</v>
      </c>
      <c r="F480" s="199" t="s">
        <v>256</v>
      </c>
      <c r="G480" s="197"/>
      <c r="H480" s="198" t="s">
        <v>19</v>
      </c>
      <c r="I480" s="200"/>
      <c r="J480" s="197"/>
      <c r="K480" s="197"/>
      <c r="L480" s="201"/>
      <c r="M480" s="202"/>
      <c r="N480" s="203"/>
      <c r="O480" s="203"/>
      <c r="P480" s="203"/>
      <c r="Q480" s="203"/>
      <c r="R480" s="203"/>
      <c r="S480" s="203"/>
      <c r="T480" s="204"/>
      <c r="AT480" s="205" t="s">
        <v>216</v>
      </c>
      <c r="AU480" s="205" t="s">
        <v>86</v>
      </c>
      <c r="AV480" s="13" t="s">
        <v>84</v>
      </c>
      <c r="AW480" s="13" t="s">
        <v>37</v>
      </c>
      <c r="AX480" s="13" t="s">
        <v>76</v>
      </c>
      <c r="AY480" s="205" t="s">
        <v>202</v>
      </c>
    </row>
    <row r="481" spans="2:51" s="14" customFormat="1" ht="11.25">
      <c r="B481" s="206"/>
      <c r="C481" s="207"/>
      <c r="D481" s="190" t="s">
        <v>216</v>
      </c>
      <c r="E481" s="208" t="s">
        <v>19</v>
      </c>
      <c r="F481" s="209" t="s">
        <v>558</v>
      </c>
      <c r="G481" s="207"/>
      <c r="H481" s="210">
        <v>4.5119999999999996</v>
      </c>
      <c r="I481" s="211"/>
      <c r="J481" s="207"/>
      <c r="K481" s="207"/>
      <c r="L481" s="212"/>
      <c r="M481" s="213"/>
      <c r="N481" s="214"/>
      <c r="O481" s="214"/>
      <c r="P481" s="214"/>
      <c r="Q481" s="214"/>
      <c r="R481" s="214"/>
      <c r="S481" s="214"/>
      <c r="T481" s="215"/>
      <c r="AT481" s="216" t="s">
        <v>216</v>
      </c>
      <c r="AU481" s="216" t="s">
        <v>86</v>
      </c>
      <c r="AV481" s="14" t="s">
        <v>86</v>
      </c>
      <c r="AW481" s="14" t="s">
        <v>37</v>
      </c>
      <c r="AX481" s="14" t="s">
        <v>76</v>
      </c>
      <c r="AY481" s="216" t="s">
        <v>202</v>
      </c>
    </row>
    <row r="482" spans="2:51" s="14" customFormat="1" ht="11.25">
      <c r="B482" s="206"/>
      <c r="C482" s="207"/>
      <c r="D482" s="190" t="s">
        <v>216</v>
      </c>
      <c r="E482" s="208" t="s">
        <v>19</v>
      </c>
      <c r="F482" s="209" t="s">
        <v>559</v>
      </c>
      <c r="G482" s="207"/>
      <c r="H482" s="210">
        <v>1.21</v>
      </c>
      <c r="I482" s="211"/>
      <c r="J482" s="207"/>
      <c r="K482" s="207"/>
      <c r="L482" s="212"/>
      <c r="M482" s="213"/>
      <c r="N482" s="214"/>
      <c r="O482" s="214"/>
      <c r="P482" s="214"/>
      <c r="Q482" s="214"/>
      <c r="R482" s="214"/>
      <c r="S482" s="214"/>
      <c r="T482" s="215"/>
      <c r="AT482" s="216" t="s">
        <v>216</v>
      </c>
      <c r="AU482" s="216" t="s">
        <v>86</v>
      </c>
      <c r="AV482" s="14" t="s">
        <v>86</v>
      </c>
      <c r="AW482" s="14" t="s">
        <v>37</v>
      </c>
      <c r="AX482" s="14" t="s">
        <v>76</v>
      </c>
      <c r="AY482" s="216" t="s">
        <v>202</v>
      </c>
    </row>
    <row r="483" spans="2:51" s="14" customFormat="1" ht="11.25">
      <c r="B483" s="206"/>
      <c r="C483" s="207"/>
      <c r="D483" s="190" t="s">
        <v>216</v>
      </c>
      <c r="E483" s="208" t="s">
        <v>19</v>
      </c>
      <c r="F483" s="209" t="s">
        <v>560</v>
      </c>
      <c r="G483" s="207"/>
      <c r="H483" s="210">
        <v>2.915</v>
      </c>
      <c r="I483" s="211"/>
      <c r="J483" s="207"/>
      <c r="K483" s="207"/>
      <c r="L483" s="212"/>
      <c r="M483" s="213"/>
      <c r="N483" s="214"/>
      <c r="O483" s="214"/>
      <c r="P483" s="214"/>
      <c r="Q483" s="214"/>
      <c r="R483" s="214"/>
      <c r="S483" s="214"/>
      <c r="T483" s="215"/>
      <c r="AT483" s="216" t="s">
        <v>216</v>
      </c>
      <c r="AU483" s="216" t="s">
        <v>86</v>
      </c>
      <c r="AV483" s="14" t="s">
        <v>86</v>
      </c>
      <c r="AW483" s="14" t="s">
        <v>37</v>
      </c>
      <c r="AX483" s="14" t="s">
        <v>76</v>
      </c>
      <c r="AY483" s="216" t="s">
        <v>202</v>
      </c>
    </row>
    <row r="484" spans="2:51" s="14" customFormat="1" ht="11.25">
      <c r="B484" s="206"/>
      <c r="C484" s="207"/>
      <c r="D484" s="190" t="s">
        <v>216</v>
      </c>
      <c r="E484" s="208" t="s">
        <v>19</v>
      </c>
      <c r="F484" s="209" t="s">
        <v>561</v>
      </c>
      <c r="G484" s="207"/>
      <c r="H484" s="210">
        <v>1.885</v>
      </c>
      <c r="I484" s="211"/>
      <c r="J484" s="207"/>
      <c r="K484" s="207"/>
      <c r="L484" s="212"/>
      <c r="M484" s="213"/>
      <c r="N484" s="214"/>
      <c r="O484" s="214"/>
      <c r="P484" s="214"/>
      <c r="Q484" s="214"/>
      <c r="R484" s="214"/>
      <c r="S484" s="214"/>
      <c r="T484" s="215"/>
      <c r="AT484" s="216" t="s">
        <v>216</v>
      </c>
      <c r="AU484" s="216" t="s">
        <v>86</v>
      </c>
      <c r="AV484" s="14" t="s">
        <v>86</v>
      </c>
      <c r="AW484" s="14" t="s">
        <v>37</v>
      </c>
      <c r="AX484" s="14" t="s">
        <v>76</v>
      </c>
      <c r="AY484" s="216" t="s">
        <v>202</v>
      </c>
    </row>
    <row r="485" spans="2:51" s="14" customFormat="1" ht="11.25">
      <c r="B485" s="206"/>
      <c r="C485" s="207"/>
      <c r="D485" s="190" t="s">
        <v>216</v>
      </c>
      <c r="E485" s="208" t="s">
        <v>19</v>
      </c>
      <c r="F485" s="209" t="s">
        <v>562</v>
      </c>
      <c r="G485" s="207"/>
      <c r="H485" s="210">
        <v>0.52200000000000002</v>
      </c>
      <c r="I485" s="211"/>
      <c r="J485" s="207"/>
      <c r="K485" s="207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216</v>
      </c>
      <c r="AU485" s="216" t="s">
        <v>86</v>
      </c>
      <c r="AV485" s="14" t="s">
        <v>86</v>
      </c>
      <c r="AW485" s="14" t="s">
        <v>37</v>
      </c>
      <c r="AX485" s="14" t="s">
        <v>76</v>
      </c>
      <c r="AY485" s="216" t="s">
        <v>202</v>
      </c>
    </row>
    <row r="486" spans="2:51" s="14" customFormat="1" ht="11.25">
      <c r="B486" s="206"/>
      <c r="C486" s="207"/>
      <c r="D486" s="190" t="s">
        <v>216</v>
      </c>
      <c r="E486" s="208" t="s">
        <v>19</v>
      </c>
      <c r="F486" s="209" t="s">
        <v>563</v>
      </c>
      <c r="G486" s="207"/>
      <c r="H486" s="210">
        <v>0.72799999999999998</v>
      </c>
      <c r="I486" s="211"/>
      <c r="J486" s="207"/>
      <c r="K486" s="207"/>
      <c r="L486" s="212"/>
      <c r="M486" s="213"/>
      <c r="N486" s="214"/>
      <c r="O486" s="214"/>
      <c r="P486" s="214"/>
      <c r="Q486" s="214"/>
      <c r="R486" s="214"/>
      <c r="S486" s="214"/>
      <c r="T486" s="215"/>
      <c r="AT486" s="216" t="s">
        <v>216</v>
      </c>
      <c r="AU486" s="216" t="s">
        <v>86</v>
      </c>
      <c r="AV486" s="14" t="s">
        <v>86</v>
      </c>
      <c r="AW486" s="14" t="s">
        <v>37</v>
      </c>
      <c r="AX486" s="14" t="s">
        <v>76</v>
      </c>
      <c r="AY486" s="216" t="s">
        <v>202</v>
      </c>
    </row>
    <row r="487" spans="2:51" s="14" customFormat="1" ht="11.25">
      <c r="B487" s="206"/>
      <c r="C487" s="207"/>
      <c r="D487" s="190" t="s">
        <v>216</v>
      </c>
      <c r="E487" s="208" t="s">
        <v>19</v>
      </c>
      <c r="F487" s="209" t="s">
        <v>564</v>
      </c>
      <c r="G487" s="207"/>
      <c r="H487" s="210">
        <v>1.2509999999999999</v>
      </c>
      <c r="I487" s="211"/>
      <c r="J487" s="207"/>
      <c r="K487" s="207"/>
      <c r="L487" s="212"/>
      <c r="M487" s="213"/>
      <c r="N487" s="214"/>
      <c r="O487" s="214"/>
      <c r="P487" s="214"/>
      <c r="Q487" s="214"/>
      <c r="R487" s="214"/>
      <c r="S487" s="214"/>
      <c r="T487" s="215"/>
      <c r="AT487" s="216" t="s">
        <v>216</v>
      </c>
      <c r="AU487" s="216" t="s">
        <v>86</v>
      </c>
      <c r="AV487" s="14" t="s">
        <v>86</v>
      </c>
      <c r="AW487" s="14" t="s">
        <v>37</v>
      </c>
      <c r="AX487" s="14" t="s">
        <v>76</v>
      </c>
      <c r="AY487" s="216" t="s">
        <v>202</v>
      </c>
    </row>
    <row r="488" spans="2:51" s="14" customFormat="1" ht="11.25">
      <c r="B488" s="206"/>
      <c r="C488" s="207"/>
      <c r="D488" s="190" t="s">
        <v>216</v>
      </c>
      <c r="E488" s="208" t="s">
        <v>19</v>
      </c>
      <c r="F488" s="209" t="s">
        <v>565</v>
      </c>
      <c r="G488" s="207"/>
      <c r="H488" s="210">
        <v>0.64800000000000002</v>
      </c>
      <c r="I488" s="211"/>
      <c r="J488" s="207"/>
      <c r="K488" s="207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216</v>
      </c>
      <c r="AU488" s="216" t="s">
        <v>86</v>
      </c>
      <c r="AV488" s="14" t="s">
        <v>86</v>
      </c>
      <c r="AW488" s="14" t="s">
        <v>37</v>
      </c>
      <c r="AX488" s="14" t="s">
        <v>76</v>
      </c>
      <c r="AY488" s="216" t="s">
        <v>202</v>
      </c>
    </row>
    <row r="489" spans="2:51" s="14" customFormat="1" ht="11.25">
      <c r="B489" s="206"/>
      <c r="C489" s="207"/>
      <c r="D489" s="190" t="s">
        <v>216</v>
      </c>
      <c r="E489" s="208" t="s">
        <v>19</v>
      </c>
      <c r="F489" s="209" t="s">
        <v>566</v>
      </c>
      <c r="G489" s="207"/>
      <c r="H489" s="210">
        <v>1.1200000000000001</v>
      </c>
      <c r="I489" s="211"/>
      <c r="J489" s="207"/>
      <c r="K489" s="207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216</v>
      </c>
      <c r="AU489" s="216" t="s">
        <v>86</v>
      </c>
      <c r="AV489" s="14" t="s">
        <v>86</v>
      </c>
      <c r="AW489" s="14" t="s">
        <v>37</v>
      </c>
      <c r="AX489" s="14" t="s">
        <v>76</v>
      </c>
      <c r="AY489" s="216" t="s">
        <v>202</v>
      </c>
    </row>
    <row r="490" spans="2:51" s="14" customFormat="1" ht="11.25">
      <c r="B490" s="206"/>
      <c r="C490" s="207"/>
      <c r="D490" s="190" t="s">
        <v>216</v>
      </c>
      <c r="E490" s="208" t="s">
        <v>19</v>
      </c>
      <c r="F490" s="209" t="s">
        <v>567</v>
      </c>
      <c r="G490" s="207"/>
      <c r="H490" s="210">
        <v>3.024</v>
      </c>
      <c r="I490" s="211"/>
      <c r="J490" s="207"/>
      <c r="K490" s="207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216</v>
      </c>
      <c r="AU490" s="216" t="s">
        <v>86</v>
      </c>
      <c r="AV490" s="14" t="s">
        <v>86</v>
      </c>
      <c r="AW490" s="14" t="s">
        <v>37</v>
      </c>
      <c r="AX490" s="14" t="s">
        <v>76</v>
      </c>
      <c r="AY490" s="216" t="s">
        <v>202</v>
      </c>
    </row>
    <row r="491" spans="2:51" s="14" customFormat="1" ht="11.25">
      <c r="B491" s="206"/>
      <c r="C491" s="207"/>
      <c r="D491" s="190" t="s">
        <v>216</v>
      </c>
      <c r="E491" s="208" t="s">
        <v>19</v>
      </c>
      <c r="F491" s="209" t="s">
        <v>267</v>
      </c>
      <c r="G491" s="207"/>
      <c r="H491" s="210">
        <v>3.56</v>
      </c>
      <c r="I491" s="211"/>
      <c r="J491" s="207"/>
      <c r="K491" s="207"/>
      <c r="L491" s="212"/>
      <c r="M491" s="213"/>
      <c r="N491" s="214"/>
      <c r="O491" s="214"/>
      <c r="P491" s="214"/>
      <c r="Q491" s="214"/>
      <c r="R491" s="214"/>
      <c r="S491" s="214"/>
      <c r="T491" s="215"/>
      <c r="AT491" s="216" t="s">
        <v>216</v>
      </c>
      <c r="AU491" s="216" t="s">
        <v>86</v>
      </c>
      <c r="AV491" s="14" t="s">
        <v>86</v>
      </c>
      <c r="AW491" s="14" t="s">
        <v>37</v>
      </c>
      <c r="AX491" s="14" t="s">
        <v>76</v>
      </c>
      <c r="AY491" s="216" t="s">
        <v>202</v>
      </c>
    </row>
    <row r="492" spans="2:51" s="14" customFormat="1" ht="11.25">
      <c r="B492" s="206"/>
      <c r="C492" s="207"/>
      <c r="D492" s="190" t="s">
        <v>216</v>
      </c>
      <c r="E492" s="208" t="s">
        <v>19</v>
      </c>
      <c r="F492" s="209" t="s">
        <v>568</v>
      </c>
      <c r="G492" s="207"/>
      <c r="H492" s="210">
        <v>-2.15</v>
      </c>
      <c r="I492" s="211"/>
      <c r="J492" s="207"/>
      <c r="K492" s="207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216</v>
      </c>
      <c r="AU492" s="216" t="s">
        <v>86</v>
      </c>
      <c r="AV492" s="14" t="s">
        <v>86</v>
      </c>
      <c r="AW492" s="14" t="s">
        <v>37</v>
      </c>
      <c r="AX492" s="14" t="s">
        <v>76</v>
      </c>
      <c r="AY492" s="216" t="s">
        <v>202</v>
      </c>
    </row>
    <row r="493" spans="2:51" s="15" customFormat="1" ht="11.25">
      <c r="B493" s="217"/>
      <c r="C493" s="218"/>
      <c r="D493" s="190" t="s">
        <v>216</v>
      </c>
      <c r="E493" s="219" t="s">
        <v>19</v>
      </c>
      <c r="F493" s="220" t="s">
        <v>219</v>
      </c>
      <c r="G493" s="218"/>
      <c r="H493" s="221">
        <v>51.749000000000002</v>
      </c>
      <c r="I493" s="222"/>
      <c r="J493" s="218"/>
      <c r="K493" s="218"/>
      <c r="L493" s="223"/>
      <c r="M493" s="224"/>
      <c r="N493" s="225"/>
      <c r="O493" s="225"/>
      <c r="P493" s="225"/>
      <c r="Q493" s="225"/>
      <c r="R493" s="225"/>
      <c r="S493" s="225"/>
      <c r="T493" s="226"/>
      <c r="AT493" s="227" t="s">
        <v>216</v>
      </c>
      <c r="AU493" s="227" t="s">
        <v>86</v>
      </c>
      <c r="AV493" s="15" t="s">
        <v>220</v>
      </c>
      <c r="AW493" s="15" t="s">
        <v>37</v>
      </c>
      <c r="AX493" s="15" t="s">
        <v>76</v>
      </c>
      <c r="AY493" s="227" t="s">
        <v>202</v>
      </c>
    </row>
    <row r="494" spans="2:51" s="13" customFormat="1" ht="11.25">
      <c r="B494" s="196"/>
      <c r="C494" s="197"/>
      <c r="D494" s="190" t="s">
        <v>216</v>
      </c>
      <c r="E494" s="198" t="s">
        <v>19</v>
      </c>
      <c r="F494" s="199" t="s">
        <v>221</v>
      </c>
      <c r="G494" s="197"/>
      <c r="H494" s="198" t="s">
        <v>19</v>
      </c>
      <c r="I494" s="200"/>
      <c r="J494" s="197"/>
      <c r="K494" s="197"/>
      <c r="L494" s="201"/>
      <c r="M494" s="202"/>
      <c r="N494" s="203"/>
      <c r="O494" s="203"/>
      <c r="P494" s="203"/>
      <c r="Q494" s="203"/>
      <c r="R494" s="203"/>
      <c r="S494" s="203"/>
      <c r="T494" s="204"/>
      <c r="AT494" s="205" t="s">
        <v>216</v>
      </c>
      <c r="AU494" s="205" t="s">
        <v>86</v>
      </c>
      <c r="AV494" s="13" t="s">
        <v>84</v>
      </c>
      <c r="AW494" s="13" t="s">
        <v>37</v>
      </c>
      <c r="AX494" s="13" t="s">
        <v>76</v>
      </c>
      <c r="AY494" s="205" t="s">
        <v>202</v>
      </c>
    </row>
    <row r="495" spans="2:51" s="14" customFormat="1" ht="11.25">
      <c r="B495" s="206"/>
      <c r="C495" s="207"/>
      <c r="D495" s="190" t="s">
        <v>216</v>
      </c>
      <c r="E495" s="208" t="s">
        <v>19</v>
      </c>
      <c r="F495" s="209" t="s">
        <v>569</v>
      </c>
      <c r="G495" s="207"/>
      <c r="H495" s="210">
        <v>0.91</v>
      </c>
      <c r="I495" s="211"/>
      <c r="J495" s="207"/>
      <c r="K495" s="207"/>
      <c r="L495" s="212"/>
      <c r="M495" s="213"/>
      <c r="N495" s="214"/>
      <c r="O495" s="214"/>
      <c r="P495" s="214"/>
      <c r="Q495" s="214"/>
      <c r="R495" s="214"/>
      <c r="S495" s="214"/>
      <c r="T495" s="215"/>
      <c r="AT495" s="216" t="s">
        <v>216</v>
      </c>
      <c r="AU495" s="216" t="s">
        <v>86</v>
      </c>
      <c r="AV495" s="14" t="s">
        <v>86</v>
      </c>
      <c r="AW495" s="14" t="s">
        <v>37</v>
      </c>
      <c r="AX495" s="14" t="s">
        <v>76</v>
      </c>
      <c r="AY495" s="216" t="s">
        <v>202</v>
      </c>
    </row>
    <row r="496" spans="2:51" s="14" customFormat="1" ht="11.25">
      <c r="B496" s="206"/>
      <c r="C496" s="207"/>
      <c r="D496" s="190" t="s">
        <v>216</v>
      </c>
      <c r="E496" s="208" t="s">
        <v>19</v>
      </c>
      <c r="F496" s="209" t="s">
        <v>570</v>
      </c>
      <c r="G496" s="207"/>
      <c r="H496" s="210">
        <v>6.625</v>
      </c>
      <c r="I496" s="211"/>
      <c r="J496" s="207"/>
      <c r="K496" s="207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216</v>
      </c>
      <c r="AU496" s="216" t="s">
        <v>86</v>
      </c>
      <c r="AV496" s="14" t="s">
        <v>86</v>
      </c>
      <c r="AW496" s="14" t="s">
        <v>37</v>
      </c>
      <c r="AX496" s="14" t="s">
        <v>76</v>
      </c>
      <c r="AY496" s="216" t="s">
        <v>202</v>
      </c>
    </row>
    <row r="497" spans="2:51" s="14" customFormat="1" ht="11.25">
      <c r="B497" s="206"/>
      <c r="C497" s="207"/>
      <c r="D497" s="190" t="s">
        <v>216</v>
      </c>
      <c r="E497" s="208" t="s">
        <v>19</v>
      </c>
      <c r="F497" s="209" t="s">
        <v>571</v>
      </c>
      <c r="G497" s="207"/>
      <c r="H497" s="210">
        <v>6.0060000000000002</v>
      </c>
      <c r="I497" s="211"/>
      <c r="J497" s="207"/>
      <c r="K497" s="207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216</v>
      </c>
      <c r="AU497" s="216" t="s">
        <v>86</v>
      </c>
      <c r="AV497" s="14" t="s">
        <v>86</v>
      </c>
      <c r="AW497" s="14" t="s">
        <v>37</v>
      </c>
      <c r="AX497" s="14" t="s">
        <v>76</v>
      </c>
      <c r="AY497" s="216" t="s">
        <v>202</v>
      </c>
    </row>
    <row r="498" spans="2:51" s="14" customFormat="1" ht="11.25">
      <c r="B498" s="206"/>
      <c r="C498" s="207"/>
      <c r="D498" s="190" t="s">
        <v>216</v>
      </c>
      <c r="E498" s="208" t="s">
        <v>19</v>
      </c>
      <c r="F498" s="209" t="s">
        <v>572</v>
      </c>
      <c r="G498" s="207"/>
      <c r="H498" s="210">
        <v>15.103</v>
      </c>
      <c r="I498" s="211"/>
      <c r="J498" s="207"/>
      <c r="K498" s="207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216</v>
      </c>
      <c r="AU498" s="216" t="s">
        <v>86</v>
      </c>
      <c r="AV498" s="14" t="s">
        <v>86</v>
      </c>
      <c r="AW498" s="14" t="s">
        <v>37</v>
      </c>
      <c r="AX498" s="14" t="s">
        <v>76</v>
      </c>
      <c r="AY498" s="216" t="s">
        <v>202</v>
      </c>
    </row>
    <row r="499" spans="2:51" s="14" customFormat="1" ht="11.25">
      <c r="B499" s="206"/>
      <c r="C499" s="207"/>
      <c r="D499" s="190" t="s">
        <v>216</v>
      </c>
      <c r="E499" s="208" t="s">
        <v>19</v>
      </c>
      <c r="F499" s="209" t="s">
        <v>573</v>
      </c>
      <c r="G499" s="207"/>
      <c r="H499" s="210">
        <v>31.099</v>
      </c>
      <c r="I499" s="211"/>
      <c r="J499" s="207"/>
      <c r="K499" s="207"/>
      <c r="L499" s="212"/>
      <c r="M499" s="213"/>
      <c r="N499" s="214"/>
      <c r="O499" s="214"/>
      <c r="P499" s="214"/>
      <c r="Q499" s="214"/>
      <c r="R499" s="214"/>
      <c r="S499" s="214"/>
      <c r="T499" s="215"/>
      <c r="AT499" s="216" t="s">
        <v>216</v>
      </c>
      <c r="AU499" s="216" t="s">
        <v>86</v>
      </c>
      <c r="AV499" s="14" t="s">
        <v>86</v>
      </c>
      <c r="AW499" s="14" t="s">
        <v>37</v>
      </c>
      <c r="AX499" s="14" t="s">
        <v>76</v>
      </c>
      <c r="AY499" s="216" t="s">
        <v>202</v>
      </c>
    </row>
    <row r="500" spans="2:51" s="14" customFormat="1" ht="11.25">
      <c r="B500" s="206"/>
      <c r="C500" s="207"/>
      <c r="D500" s="190" t="s">
        <v>216</v>
      </c>
      <c r="E500" s="208" t="s">
        <v>19</v>
      </c>
      <c r="F500" s="209" t="s">
        <v>574</v>
      </c>
      <c r="G500" s="207"/>
      <c r="H500" s="210">
        <v>1.794</v>
      </c>
      <c r="I500" s="211"/>
      <c r="J500" s="207"/>
      <c r="K500" s="207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216</v>
      </c>
      <c r="AU500" s="216" t="s">
        <v>86</v>
      </c>
      <c r="AV500" s="14" t="s">
        <v>86</v>
      </c>
      <c r="AW500" s="14" t="s">
        <v>37</v>
      </c>
      <c r="AX500" s="14" t="s">
        <v>76</v>
      </c>
      <c r="AY500" s="216" t="s">
        <v>202</v>
      </c>
    </row>
    <row r="501" spans="2:51" s="14" customFormat="1" ht="11.25">
      <c r="B501" s="206"/>
      <c r="C501" s="207"/>
      <c r="D501" s="190" t="s">
        <v>216</v>
      </c>
      <c r="E501" s="208" t="s">
        <v>19</v>
      </c>
      <c r="F501" s="209" t="s">
        <v>575</v>
      </c>
      <c r="G501" s="207"/>
      <c r="H501" s="210">
        <v>1.04</v>
      </c>
      <c r="I501" s="211"/>
      <c r="J501" s="207"/>
      <c r="K501" s="207"/>
      <c r="L501" s="212"/>
      <c r="M501" s="213"/>
      <c r="N501" s="214"/>
      <c r="O501" s="214"/>
      <c r="P501" s="214"/>
      <c r="Q501" s="214"/>
      <c r="R501" s="214"/>
      <c r="S501" s="214"/>
      <c r="T501" s="215"/>
      <c r="AT501" s="216" t="s">
        <v>216</v>
      </c>
      <c r="AU501" s="216" t="s">
        <v>86</v>
      </c>
      <c r="AV501" s="14" t="s">
        <v>86</v>
      </c>
      <c r="AW501" s="14" t="s">
        <v>37</v>
      </c>
      <c r="AX501" s="14" t="s">
        <v>76</v>
      </c>
      <c r="AY501" s="216" t="s">
        <v>202</v>
      </c>
    </row>
    <row r="502" spans="2:51" s="14" customFormat="1" ht="11.25">
      <c r="B502" s="206"/>
      <c r="C502" s="207"/>
      <c r="D502" s="190" t="s">
        <v>216</v>
      </c>
      <c r="E502" s="208" t="s">
        <v>19</v>
      </c>
      <c r="F502" s="209" t="s">
        <v>576</v>
      </c>
      <c r="G502" s="207"/>
      <c r="H502" s="210">
        <v>1.365</v>
      </c>
      <c r="I502" s="211"/>
      <c r="J502" s="207"/>
      <c r="K502" s="207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216</v>
      </c>
      <c r="AU502" s="216" t="s">
        <v>86</v>
      </c>
      <c r="AV502" s="14" t="s">
        <v>86</v>
      </c>
      <c r="AW502" s="14" t="s">
        <v>37</v>
      </c>
      <c r="AX502" s="14" t="s">
        <v>76</v>
      </c>
      <c r="AY502" s="216" t="s">
        <v>202</v>
      </c>
    </row>
    <row r="503" spans="2:51" s="14" customFormat="1" ht="11.25">
      <c r="B503" s="206"/>
      <c r="C503" s="207"/>
      <c r="D503" s="190" t="s">
        <v>216</v>
      </c>
      <c r="E503" s="208" t="s">
        <v>19</v>
      </c>
      <c r="F503" s="209" t="s">
        <v>577</v>
      </c>
      <c r="G503" s="207"/>
      <c r="H503" s="210">
        <v>1.369</v>
      </c>
      <c r="I503" s="211"/>
      <c r="J503" s="207"/>
      <c r="K503" s="207"/>
      <c r="L503" s="212"/>
      <c r="M503" s="213"/>
      <c r="N503" s="214"/>
      <c r="O503" s="214"/>
      <c r="P503" s="214"/>
      <c r="Q503" s="214"/>
      <c r="R503" s="214"/>
      <c r="S503" s="214"/>
      <c r="T503" s="215"/>
      <c r="AT503" s="216" t="s">
        <v>216</v>
      </c>
      <c r="AU503" s="216" t="s">
        <v>86</v>
      </c>
      <c r="AV503" s="14" t="s">
        <v>86</v>
      </c>
      <c r="AW503" s="14" t="s">
        <v>37</v>
      </c>
      <c r="AX503" s="14" t="s">
        <v>76</v>
      </c>
      <c r="AY503" s="216" t="s">
        <v>202</v>
      </c>
    </row>
    <row r="504" spans="2:51" s="14" customFormat="1" ht="11.25">
      <c r="B504" s="206"/>
      <c r="C504" s="207"/>
      <c r="D504" s="190" t="s">
        <v>216</v>
      </c>
      <c r="E504" s="208" t="s">
        <v>19</v>
      </c>
      <c r="F504" s="209" t="s">
        <v>578</v>
      </c>
      <c r="G504" s="207"/>
      <c r="H504" s="210">
        <v>1.4430000000000001</v>
      </c>
      <c r="I504" s="211"/>
      <c r="J504" s="207"/>
      <c r="K504" s="207"/>
      <c r="L504" s="212"/>
      <c r="M504" s="213"/>
      <c r="N504" s="214"/>
      <c r="O504" s="214"/>
      <c r="P504" s="214"/>
      <c r="Q504" s="214"/>
      <c r="R504" s="214"/>
      <c r="S504" s="214"/>
      <c r="T504" s="215"/>
      <c r="AT504" s="216" t="s">
        <v>216</v>
      </c>
      <c r="AU504" s="216" t="s">
        <v>86</v>
      </c>
      <c r="AV504" s="14" t="s">
        <v>86</v>
      </c>
      <c r="AW504" s="14" t="s">
        <v>37</v>
      </c>
      <c r="AX504" s="14" t="s">
        <v>76</v>
      </c>
      <c r="AY504" s="216" t="s">
        <v>202</v>
      </c>
    </row>
    <row r="505" spans="2:51" s="14" customFormat="1" ht="11.25">
      <c r="B505" s="206"/>
      <c r="C505" s="207"/>
      <c r="D505" s="190" t="s">
        <v>216</v>
      </c>
      <c r="E505" s="208" t="s">
        <v>19</v>
      </c>
      <c r="F505" s="209" t="s">
        <v>579</v>
      </c>
      <c r="G505" s="207"/>
      <c r="H505" s="210">
        <v>1.3680000000000001</v>
      </c>
      <c r="I505" s="211"/>
      <c r="J505" s="207"/>
      <c r="K505" s="207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216</v>
      </c>
      <c r="AU505" s="216" t="s">
        <v>86</v>
      </c>
      <c r="AV505" s="14" t="s">
        <v>86</v>
      </c>
      <c r="AW505" s="14" t="s">
        <v>37</v>
      </c>
      <c r="AX505" s="14" t="s">
        <v>76</v>
      </c>
      <c r="AY505" s="216" t="s">
        <v>202</v>
      </c>
    </row>
    <row r="506" spans="2:51" s="14" customFormat="1" ht="11.25">
      <c r="B506" s="206"/>
      <c r="C506" s="207"/>
      <c r="D506" s="190" t="s">
        <v>216</v>
      </c>
      <c r="E506" s="208" t="s">
        <v>19</v>
      </c>
      <c r="F506" s="209" t="s">
        <v>580</v>
      </c>
      <c r="G506" s="207"/>
      <c r="H506" s="210">
        <v>2.1560000000000001</v>
      </c>
      <c r="I506" s="211"/>
      <c r="J506" s="207"/>
      <c r="K506" s="207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216</v>
      </c>
      <c r="AU506" s="216" t="s">
        <v>86</v>
      </c>
      <c r="AV506" s="14" t="s">
        <v>86</v>
      </c>
      <c r="AW506" s="14" t="s">
        <v>37</v>
      </c>
      <c r="AX506" s="14" t="s">
        <v>76</v>
      </c>
      <c r="AY506" s="216" t="s">
        <v>202</v>
      </c>
    </row>
    <row r="507" spans="2:51" s="14" customFormat="1" ht="11.25">
      <c r="B507" s="206"/>
      <c r="C507" s="207"/>
      <c r="D507" s="190" t="s">
        <v>216</v>
      </c>
      <c r="E507" s="208" t="s">
        <v>19</v>
      </c>
      <c r="F507" s="209" t="s">
        <v>581</v>
      </c>
      <c r="G507" s="207"/>
      <c r="H507" s="210">
        <v>1.2250000000000001</v>
      </c>
      <c r="I507" s="211"/>
      <c r="J507" s="207"/>
      <c r="K507" s="207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216</v>
      </c>
      <c r="AU507" s="216" t="s">
        <v>86</v>
      </c>
      <c r="AV507" s="14" t="s">
        <v>86</v>
      </c>
      <c r="AW507" s="14" t="s">
        <v>37</v>
      </c>
      <c r="AX507" s="14" t="s">
        <v>76</v>
      </c>
      <c r="AY507" s="216" t="s">
        <v>202</v>
      </c>
    </row>
    <row r="508" spans="2:51" s="14" customFormat="1" ht="11.25">
      <c r="B508" s="206"/>
      <c r="C508" s="207"/>
      <c r="D508" s="190" t="s">
        <v>216</v>
      </c>
      <c r="E508" s="208" t="s">
        <v>19</v>
      </c>
      <c r="F508" s="209" t="s">
        <v>582</v>
      </c>
      <c r="G508" s="207"/>
      <c r="H508" s="210">
        <v>4.7039999999999997</v>
      </c>
      <c r="I508" s="211"/>
      <c r="J508" s="207"/>
      <c r="K508" s="207"/>
      <c r="L508" s="212"/>
      <c r="M508" s="213"/>
      <c r="N508" s="214"/>
      <c r="O508" s="214"/>
      <c r="P508" s="214"/>
      <c r="Q508" s="214"/>
      <c r="R508" s="214"/>
      <c r="S508" s="214"/>
      <c r="T508" s="215"/>
      <c r="AT508" s="216" t="s">
        <v>216</v>
      </c>
      <c r="AU508" s="216" t="s">
        <v>86</v>
      </c>
      <c r="AV508" s="14" t="s">
        <v>86</v>
      </c>
      <c r="AW508" s="14" t="s">
        <v>37</v>
      </c>
      <c r="AX508" s="14" t="s">
        <v>76</v>
      </c>
      <c r="AY508" s="216" t="s">
        <v>202</v>
      </c>
    </row>
    <row r="509" spans="2:51" s="14" customFormat="1" ht="11.25">
      <c r="B509" s="206"/>
      <c r="C509" s="207"/>
      <c r="D509" s="190" t="s">
        <v>216</v>
      </c>
      <c r="E509" s="208" t="s">
        <v>19</v>
      </c>
      <c r="F509" s="209" t="s">
        <v>583</v>
      </c>
      <c r="G509" s="207"/>
      <c r="H509" s="210">
        <v>3.9359999999999999</v>
      </c>
      <c r="I509" s="211"/>
      <c r="J509" s="207"/>
      <c r="K509" s="207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216</v>
      </c>
      <c r="AU509" s="216" t="s">
        <v>86</v>
      </c>
      <c r="AV509" s="14" t="s">
        <v>86</v>
      </c>
      <c r="AW509" s="14" t="s">
        <v>37</v>
      </c>
      <c r="AX509" s="14" t="s">
        <v>76</v>
      </c>
      <c r="AY509" s="216" t="s">
        <v>202</v>
      </c>
    </row>
    <row r="510" spans="2:51" s="14" customFormat="1" ht="11.25">
      <c r="B510" s="206"/>
      <c r="C510" s="207"/>
      <c r="D510" s="190" t="s">
        <v>216</v>
      </c>
      <c r="E510" s="208" t="s">
        <v>19</v>
      </c>
      <c r="F510" s="209" t="s">
        <v>584</v>
      </c>
      <c r="G510" s="207"/>
      <c r="H510" s="210">
        <v>1.92</v>
      </c>
      <c r="I510" s="211"/>
      <c r="J510" s="207"/>
      <c r="K510" s="207"/>
      <c r="L510" s="212"/>
      <c r="M510" s="213"/>
      <c r="N510" s="214"/>
      <c r="O510" s="214"/>
      <c r="P510" s="214"/>
      <c r="Q510" s="214"/>
      <c r="R510" s="214"/>
      <c r="S510" s="214"/>
      <c r="T510" s="215"/>
      <c r="AT510" s="216" t="s">
        <v>216</v>
      </c>
      <c r="AU510" s="216" t="s">
        <v>86</v>
      </c>
      <c r="AV510" s="14" t="s">
        <v>86</v>
      </c>
      <c r="AW510" s="14" t="s">
        <v>37</v>
      </c>
      <c r="AX510" s="14" t="s">
        <v>76</v>
      </c>
      <c r="AY510" s="216" t="s">
        <v>202</v>
      </c>
    </row>
    <row r="511" spans="2:51" s="14" customFormat="1" ht="11.25">
      <c r="B511" s="206"/>
      <c r="C511" s="207"/>
      <c r="D511" s="190" t="s">
        <v>216</v>
      </c>
      <c r="E511" s="208" t="s">
        <v>19</v>
      </c>
      <c r="F511" s="209" t="s">
        <v>585</v>
      </c>
      <c r="G511" s="207"/>
      <c r="H511" s="210">
        <v>1.5580000000000001</v>
      </c>
      <c r="I511" s="211"/>
      <c r="J511" s="207"/>
      <c r="K511" s="207"/>
      <c r="L511" s="212"/>
      <c r="M511" s="213"/>
      <c r="N511" s="214"/>
      <c r="O511" s="214"/>
      <c r="P511" s="214"/>
      <c r="Q511" s="214"/>
      <c r="R511" s="214"/>
      <c r="S511" s="214"/>
      <c r="T511" s="215"/>
      <c r="AT511" s="216" t="s">
        <v>216</v>
      </c>
      <c r="AU511" s="216" t="s">
        <v>86</v>
      </c>
      <c r="AV511" s="14" t="s">
        <v>86</v>
      </c>
      <c r="AW511" s="14" t="s">
        <v>37</v>
      </c>
      <c r="AX511" s="14" t="s">
        <v>76</v>
      </c>
      <c r="AY511" s="216" t="s">
        <v>202</v>
      </c>
    </row>
    <row r="512" spans="2:51" s="14" customFormat="1" ht="11.25">
      <c r="B512" s="206"/>
      <c r="C512" s="207"/>
      <c r="D512" s="190" t="s">
        <v>216</v>
      </c>
      <c r="E512" s="208" t="s">
        <v>19</v>
      </c>
      <c r="F512" s="209" t="s">
        <v>586</v>
      </c>
      <c r="G512" s="207"/>
      <c r="H512" s="210">
        <v>1.32</v>
      </c>
      <c r="I512" s="211"/>
      <c r="J512" s="207"/>
      <c r="K512" s="207"/>
      <c r="L512" s="212"/>
      <c r="M512" s="213"/>
      <c r="N512" s="214"/>
      <c r="O512" s="214"/>
      <c r="P512" s="214"/>
      <c r="Q512" s="214"/>
      <c r="R512" s="214"/>
      <c r="S512" s="214"/>
      <c r="T512" s="215"/>
      <c r="AT512" s="216" t="s">
        <v>216</v>
      </c>
      <c r="AU512" s="216" t="s">
        <v>86</v>
      </c>
      <c r="AV512" s="14" t="s">
        <v>86</v>
      </c>
      <c r="AW512" s="14" t="s">
        <v>37</v>
      </c>
      <c r="AX512" s="14" t="s">
        <v>76</v>
      </c>
      <c r="AY512" s="216" t="s">
        <v>202</v>
      </c>
    </row>
    <row r="513" spans="2:51" s="14" customFormat="1" ht="11.25">
      <c r="B513" s="206"/>
      <c r="C513" s="207"/>
      <c r="D513" s="190" t="s">
        <v>216</v>
      </c>
      <c r="E513" s="208" t="s">
        <v>19</v>
      </c>
      <c r="F513" s="209" t="s">
        <v>587</v>
      </c>
      <c r="G513" s="207"/>
      <c r="H513" s="210">
        <v>1.85</v>
      </c>
      <c r="I513" s="211"/>
      <c r="J513" s="207"/>
      <c r="K513" s="207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216</v>
      </c>
      <c r="AU513" s="216" t="s">
        <v>86</v>
      </c>
      <c r="AV513" s="14" t="s">
        <v>86</v>
      </c>
      <c r="AW513" s="14" t="s">
        <v>37</v>
      </c>
      <c r="AX513" s="14" t="s">
        <v>76</v>
      </c>
      <c r="AY513" s="216" t="s">
        <v>202</v>
      </c>
    </row>
    <row r="514" spans="2:51" s="14" customFormat="1" ht="11.25">
      <c r="B514" s="206"/>
      <c r="C514" s="207"/>
      <c r="D514" s="190" t="s">
        <v>216</v>
      </c>
      <c r="E514" s="208" t="s">
        <v>19</v>
      </c>
      <c r="F514" s="209" t="s">
        <v>288</v>
      </c>
      <c r="G514" s="207"/>
      <c r="H514" s="210">
        <v>16.72</v>
      </c>
      <c r="I514" s="211"/>
      <c r="J514" s="207"/>
      <c r="K514" s="207"/>
      <c r="L514" s="212"/>
      <c r="M514" s="213"/>
      <c r="N514" s="214"/>
      <c r="O514" s="214"/>
      <c r="P514" s="214"/>
      <c r="Q514" s="214"/>
      <c r="R514" s="214"/>
      <c r="S514" s="214"/>
      <c r="T514" s="215"/>
      <c r="AT514" s="216" t="s">
        <v>216</v>
      </c>
      <c r="AU514" s="216" t="s">
        <v>86</v>
      </c>
      <c r="AV514" s="14" t="s">
        <v>86</v>
      </c>
      <c r="AW514" s="14" t="s">
        <v>37</v>
      </c>
      <c r="AX514" s="14" t="s">
        <v>76</v>
      </c>
      <c r="AY514" s="216" t="s">
        <v>202</v>
      </c>
    </row>
    <row r="515" spans="2:51" s="14" customFormat="1" ht="11.25">
      <c r="B515" s="206"/>
      <c r="C515" s="207"/>
      <c r="D515" s="190" t="s">
        <v>216</v>
      </c>
      <c r="E515" s="208" t="s">
        <v>19</v>
      </c>
      <c r="F515" s="209" t="s">
        <v>588</v>
      </c>
      <c r="G515" s="207"/>
      <c r="H515" s="210">
        <v>-10.096</v>
      </c>
      <c r="I515" s="211"/>
      <c r="J515" s="207"/>
      <c r="K515" s="207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216</v>
      </c>
      <c r="AU515" s="216" t="s">
        <v>86</v>
      </c>
      <c r="AV515" s="14" t="s">
        <v>86</v>
      </c>
      <c r="AW515" s="14" t="s">
        <v>37</v>
      </c>
      <c r="AX515" s="14" t="s">
        <v>76</v>
      </c>
      <c r="AY515" s="216" t="s">
        <v>202</v>
      </c>
    </row>
    <row r="516" spans="2:51" s="15" customFormat="1" ht="11.25">
      <c r="B516" s="217"/>
      <c r="C516" s="218"/>
      <c r="D516" s="190" t="s">
        <v>216</v>
      </c>
      <c r="E516" s="219" t="s">
        <v>19</v>
      </c>
      <c r="F516" s="220" t="s">
        <v>219</v>
      </c>
      <c r="G516" s="218"/>
      <c r="H516" s="221">
        <v>93.415000000000006</v>
      </c>
      <c r="I516" s="222"/>
      <c r="J516" s="218"/>
      <c r="K516" s="218"/>
      <c r="L516" s="223"/>
      <c r="M516" s="224"/>
      <c r="N516" s="225"/>
      <c r="O516" s="225"/>
      <c r="P516" s="225"/>
      <c r="Q516" s="225"/>
      <c r="R516" s="225"/>
      <c r="S516" s="225"/>
      <c r="T516" s="226"/>
      <c r="AT516" s="227" t="s">
        <v>216</v>
      </c>
      <c r="AU516" s="227" t="s">
        <v>86</v>
      </c>
      <c r="AV516" s="15" t="s">
        <v>220</v>
      </c>
      <c r="AW516" s="15" t="s">
        <v>37</v>
      </c>
      <c r="AX516" s="15" t="s">
        <v>76</v>
      </c>
      <c r="AY516" s="227" t="s">
        <v>202</v>
      </c>
    </row>
    <row r="517" spans="2:51" s="13" customFormat="1" ht="11.25">
      <c r="B517" s="196"/>
      <c r="C517" s="197"/>
      <c r="D517" s="190" t="s">
        <v>216</v>
      </c>
      <c r="E517" s="198" t="s">
        <v>19</v>
      </c>
      <c r="F517" s="199" t="s">
        <v>289</v>
      </c>
      <c r="G517" s="197"/>
      <c r="H517" s="198" t="s">
        <v>19</v>
      </c>
      <c r="I517" s="200"/>
      <c r="J517" s="197"/>
      <c r="K517" s="197"/>
      <c r="L517" s="201"/>
      <c r="M517" s="202"/>
      <c r="N517" s="203"/>
      <c r="O517" s="203"/>
      <c r="P517" s="203"/>
      <c r="Q517" s="203"/>
      <c r="R517" s="203"/>
      <c r="S517" s="203"/>
      <c r="T517" s="204"/>
      <c r="AT517" s="205" t="s">
        <v>216</v>
      </c>
      <c r="AU517" s="205" t="s">
        <v>86</v>
      </c>
      <c r="AV517" s="13" t="s">
        <v>84</v>
      </c>
      <c r="AW517" s="13" t="s">
        <v>37</v>
      </c>
      <c r="AX517" s="13" t="s">
        <v>76</v>
      </c>
      <c r="AY517" s="205" t="s">
        <v>202</v>
      </c>
    </row>
    <row r="518" spans="2:51" s="14" customFormat="1" ht="11.25">
      <c r="B518" s="206"/>
      <c r="C518" s="207"/>
      <c r="D518" s="190" t="s">
        <v>216</v>
      </c>
      <c r="E518" s="208" t="s">
        <v>19</v>
      </c>
      <c r="F518" s="209" t="s">
        <v>589</v>
      </c>
      <c r="G518" s="207"/>
      <c r="H518" s="210">
        <v>0</v>
      </c>
      <c r="I518" s="211"/>
      <c r="J518" s="207"/>
      <c r="K518" s="207"/>
      <c r="L518" s="212"/>
      <c r="M518" s="213"/>
      <c r="N518" s="214"/>
      <c r="O518" s="214"/>
      <c r="P518" s="214"/>
      <c r="Q518" s="214"/>
      <c r="R518" s="214"/>
      <c r="S518" s="214"/>
      <c r="T518" s="215"/>
      <c r="AT518" s="216" t="s">
        <v>216</v>
      </c>
      <c r="AU518" s="216" t="s">
        <v>86</v>
      </c>
      <c r="AV518" s="14" t="s">
        <v>86</v>
      </c>
      <c r="AW518" s="14" t="s">
        <v>37</v>
      </c>
      <c r="AX518" s="14" t="s">
        <v>76</v>
      </c>
      <c r="AY518" s="216" t="s">
        <v>202</v>
      </c>
    </row>
    <row r="519" spans="2:51" s="14" customFormat="1" ht="11.25">
      <c r="B519" s="206"/>
      <c r="C519" s="207"/>
      <c r="D519" s="190" t="s">
        <v>216</v>
      </c>
      <c r="E519" s="208" t="s">
        <v>19</v>
      </c>
      <c r="F519" s="209" t="s">
        <v>291</v>
      </c>
      <c r="G519" s="207"/>
      <c r="H519" s="210">
        <v>1.36</v>
      </c>
      <c r="I519" s="211"/>
      <c r="J519" s="207"/>
      <c r="K519" s="207"/>
      <c r="L519" s="212"/>
      <c r="M519" s="213"/>
      <c r="N519" s="214"/>
      <c r="O519" s="214"/>
      <c r="P519" s="214"/>
      <c r="Q519" s="214"/>
      <c r="R519" s="214"/>
      <c r="S519" s="214"/>
      <c r="T519" s="215"/>
      <c r="AT519" s="216" t="s">
        <v>216</v>
      </c>
      <c r="AU519" s="216" t="s">
        <v>86</v>
      </c>
      <c r="AV519" s="14" t="s">
        <v>86</v>
      </c>
      <c r="AW519" s="14" t="s">
        <v>37</v>
      </c>
      <c r="AX519" s="14" t="s">
        <v>76</v>
      </c>
      <c r="AY519" s="216" t="s">
        <v>202</v>
      </c>
    </row>
    <row r="520" spans="2:51" s="14" customFormat="1" ht="11.25">
      <c r="B520" s="206"/>
      <c r="C520" s="207"/>
      <c r="D520" s="190" t="s">
        <v>216</v>
      </c>
      <c r="E520" s="208" t="s">
        <v>19</v>
      </c>
      <c r="F520" s="209" t="s">
        <v>590</v>
      </c>
      <c r="G520" s="207"/>
      <c r="H520" s="210">
        <v>-0.82099999999999995</v>
      </c>
      <c r="I520" s="211"/>
      <c r="J520" s="207"/>
      <c r="K520" s="207"/>
      <c r="L520" s="212"/>
      <c r="M520" s="213"/>
      <c r="N520" s="214"/>
      <c r="O520" s="214"/>
      <c r="P520" s="214"/>
      <c r="Q520" s="214"/>
      <c r="R520" s="214"/>
      <c r="S520" s="214"/>
      <c r="T520" s="215"/>
      <c r="AT520" s="216" t="s">
        <v>216</v>
      </c>
      <c r="AU520" s="216" t="s">
        <v>86</v>
      </c>
      <c r="AV520" s="14" t="s">
        <v>86</v>
      </c>
      <c r="AW520" s="14" t="s">
        <v>37</v>
      </c>
      <c r="AX520" s="14" t="s">
        <v>76</v>
      </c>
      <c r="AY520" s="216" t="s">
        <v>202</v>
      </c>
    </row>
    <row r="521" spans="2:51" s="15" customFormat="1" ht="11.25">
      <c r="B521" s="217"/>
      <c r="C521" s="218"/>
      <c r="D521" s="190" t="s">
        <v>216</v>
      </c>
      <c r="E521" s="219" t="s">
        <v>19</v>
      </c>
      <c r="F521" s="220" t="s">
        <v>219</v>
      </c>
      <c r="G521" s="218"/>
      <c r="H521" s="221">
        <v>0.53900000000000003</v>
      </c>
      <c r="I521" s="222"/>
      <c r="J521" s="218"/>
      <c r="K521" s="218"/>
      <c r="L521" s="223"/>
      <c r="M521" s="224"/>
      <c r="N521" s="225"/>
      <c r="O521" s="225"/>
      <c r="P521" s="225"/>
      <c r="Q521" s="225"/>
      <c r="R521" s="225"/>
      <c r="S521" s="225"/>
      <c r="T521" s="226"/>
      <c r="AT521" s="227" t="s">
        <v>216</v>
      </c>
      <c r="AU521" s="227" t="s">
        <v>86</v>
      </c>
      <c r="AV521" s="15" t="s">
        <v>220</v>
      </c>
      <c r="AW521" s="15" t="s">
        <v>37</v>
      </c>
      <c r="AX521" s="15" t="s">
        <v>76</v>
      </c>
      <c r="AY521" s="227" t="s">
        <v>202</v>
      </c>
    </row>
    <row r="522" spans="2:51" s="13" customFormat="1" ht="11.25">
      <c r="B522" s="196"/>
      <c r="C522" s="197"/>
      <c r="D522" s="190" t="s">
        <v>216</v>
      </c>
      <c r="E522" s="198" t="s">
        <v>19</v>
      </c>
      <c r="F522" s="199" t="s">
        <v>223</v>
      </c>
      <c r="G522" s="197"/>
      <c r="H522" s="198" t="s">
        <v>19</v>
      </c>
      <c r="I522" s="200"/>
      <c r="J522" s="197"/>
      <c r="K522" s="197"/>
      <c r="L522" s="201"/>
      <c r="M522" s="202"/>
      <c r="N522" s="203"/>
      <c r="O522" s="203"/>
      <c r="P522" s="203"/>
      <c r="Q522" s="203"/>
      <c r="R522" s="203"/>
      <c r="S522" s="203"/>
      <c r="T522" s="204"/>
      <c r="AT522" s="205" t="s">
        <v>216</v>
      </c>
      <c r="AU522" s="205" t="s">
        <v>86</v>
      </c>
      <c r="AV522" s="13" t="s">
        <v>84</v>
      </c>
      <c r="AW522" s="13" t="s">
        <v>37</v>
      </c>
      <c r="AX522" s="13" t="s">
        <v>76</v>
      </c>
      <c r="AY522" s="205" t="s">
        <v>202</v>
      </c>
    </row>
    <row r="523" spans="2:51" s="14" customFormat="1" ht="11.25">
      <c r="B523" s="206"/>
      <c r="C523" s="207"/>
      <c r="D523" s="190" t="s">
        <v>216</v>
      </c>
      <c r="E523" s="208" t="s">
        <v>19</v>
      </c>
      <c r="F523" s="209" t="s">
        <v>591</v>
      </c>
      <c r="G523" s="207"/>
      <c r="H523" s="210">
        <v>13.324</v>
      </c>
      <c r="I523" s="211"/>
      <c r="J523" s="207"/>
      <c r="K523" s="207"/>
      <c r="L523" s="212"/>
      <c r="M523" s="213"/>
      <c r="N523" s="214"/>
      <c r="O523" s="214"/>
      <c r="P523" s="214"/>
      <c r="Q523" s="214"/>
      <c r="R523" s="214"/>
      <c r="S523" s="214"/>
      <c r="T523" s="215"/>
      <c r="AT523" s="216" t="s">
        <v>216</v>
      </c>
      <c r="AU523" s="216" t="s">
        <v>86</v>
      </c>
      <c r="AV523" s="14" t="s">
        <v>86</v>
      </c>
      <c r="AW523" s="14" t="s">
        <v>37</v>
      </c>
      <c r="AX523" s="14" t="s">
        <v>76</v>
      </c>
      <c r="AY523" s="216" t="s">
        <v>202</v>
      </c>
    </row>
    <row r="524" spans="2:51" s="14" customFormat="1" ht="11.25">
      <c r="B524" s="206"/>
      <c r="C524" s="207"/>
      <c r="D524" s="190" t="s">
        <v>216</v>
      </c>
      <c r="E524" s="208" t="s">
        <v>19</v>
      </c>
      <c r="F524" s="209" t="s">
        <v>592</v>
      </c>
      <c r="G524" s="207"/>
      <c r="H524" s="210">
        <v>13.722</v>
      </c>
      <c r="I524" s="211"/>
      <c r="J524" s="207"/>
      <c r="K524" s="207"/>
      <c r="L524" s="212"/>
      <c r="M524" s="213"/>
      <c r="N524" s="214"/>
      <c r="O524" s="214"/>
      <c r="P524" s="214"/>
      <c r="Q524" s="214"/>
      <c r="R524" s="214"/>
      <c r="S524" s="214"/>
      <c r="T524" s="215"/>
      <c r="AT524" s="216" t="s">
        <v>216</v>
      </c>
      <c r="AU524" s="216" t="s">
        <v>86</v>
      </c>
      <c r="AV524" s="14" t="s">
        <v>86</v>
      </c>
      <c r="AW524" s="14" t="s">
        <v>37</v>
      </c>
      <c r="AX524" s="14" t="s">
        <v>76</v>
      </c>
      <c r="AY524" s="216" t="s">
        <v>202</v>
      </c>
    </row>
    <row r="525" spans="2:51" s="14" customFormat="1" ht="11.25">
      <c r="B525" s="206"/>
      <c r="C525" s="207"/>
      <c r="D525" s="190" t="s">
        <v>216</v>
      </c>
      <c r="E525" s="208" t="s">
        <v>19</v>
      </c>
      <c r="F525" s="209" t="s">
        <v>593</v>
      </c>
      <c r="G525" s="207"/>
      <c r="H525" s="210">
        <v>18.524000000000001</v>
      </c>
      <c r="I525" s="211"/>
      <c r="J525" s="207"/>
      <c r="K525" s="207"/>
      <c r="L525" s="212"/>
      <c r="M525" s="213"/>
      <c r="N525" s="214"/>
      <c r="O525" s="214"/>
      <c r="P525" s="214"/>
      <c r="Q525" s="214"/>
      <c r="R525" s="214"/>
      <c r="S525" s="214"/>
      <c r="T525" s="215"/>
      <c r="AT525" s="216" t="s">
        <v>216</v>
      </c>
      <c r="AU525" s="216" t="s">
        <v>86</v>
      </c>
      <c r="AV525" s="14" t="s">
        <v>86</v>
      </c>
      <c r="AW525" s="14" t="s">
        <v>37</v>
      </c>
      <c r="AX525" s="14" t="s">
        <v>76</v>
      </c>
      <c r="AY525" s="216" t="s">
        <v>202</v>
      </c>
    </row>
    <row r="526" spans="2:51" s="14" customFormat="1" ht="11.25">
      <c r="B526" s="206"/>
      <c r="C526" s="207"/>
      <c r="D526" s="190" t="s">
        <v>216</v>
      </c>
      <c r="E526" s="208" t="s">
        <v>19</v>
      </c>
      <c r="F526" s="209" t="s">
        <v>594</v>
      </c>
      <c r="G526" s="207"/>
      <c r="H526" s="210">
        <v>32.43</v>
      </c>
      <c r="I526" s="211"/>
      <c r="J526" s="207"/>
      <c r="K526" s="207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216</v>
      </c>
      <c r="AU526" s="216" t="s">
        <v>86</v>
      </c>
      <c r="AV526" s="14" t="s">
        <v>86</v>
      </c>
      <c r="AW526" s="14" t="s">
        <v>37</v>
      </c>
      <c r="AX526" s="14" t="s">
        <v>76</v>
      </c>
      <c r="AY526" s="216" t="s">
        <v>202</v>
      </c>
    </row>
    <row r="527" spans="2:51" s="14" customFormat="1" ht="11.25">
      <c r="B527" s="206"/>
      <c r="C527" s="207"/>
      <c r="D527" s="190" t="s">
        <v>216</v>
      </c>
      <c r="E527" s="208" t="s">
        <v>19</v>
      </c>
      <c r="F527" s="209" t="s">
        <v>595</v>
      </c>
      <c r="G527" s="207"/>
      <c r="H527" s="210">
        <v>0.441</v>
      </c>
      <c r="I527" s="211"/>
      <c r="J527" s="207"/>
      <c r="K527" s="207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216</v>
      </c>
      <c r="AU527" s="216" t="s">
        <v>86</v>
      </c>
      <c r="AV527" s="14" t="s">
        <v>86</v>
      </c>
      <c r="AW527" s="14" t="s">
        <v>37</v>
      </c>
      <c r="AX527" s="14" t="s">
        <v>76</v>
      </c>
      <c r="AY527" s="216" t="s">
        <v>202</v>
      </c>
    </row>
    <row r="528" spans="2:51" s="14" customFormat="1" ht="11.25">
      <c r="B528" s="206"/>
      <c r="C528" s="207"/>
      <c r="D528" s="190" t="s">
        <v>216</v>
      </c>
      <c r="E528" s="208" t="s">
        <v>19</v>
      </c>
      <c r="F528" s="209" t="s">
        <v>596</v>
      </c>
      <c r="G528" s="207"/>
      <c r="H528" s="210">
        <v>1.85</v>
      </c>
      <c r="I528" s="211"/>
      <c r="J528" s="207"/>
      <c r="K528" s="207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216</v>
      </c>
      <c r="AU528" s="216" t="s">
        <v>86</v>
      </c>
      <c r="AV528" s="14" t="s">
        <v>86</v>
      </c>
      <c r="AW528" s="14" t="s">
        <v>37</v>
      </c>
      <c r="AX528" s="14" t="s">
        <v>76</v>
      </c>
      <c r="AY528" s="216" t="s">
        <v>202</v>
      </c>
    </row>
    <row r="529" spans="2:51" s="14" customFormat="1" ht="11.25">
      <c r="B529" s="206"/>
      <c r="C529" s="207"/>
      <c r="D529" s="190" t="s">
        <v>216</v>
      </c>
      <c r="E529" s="208" t="s">
        <v>19</v>
      </c>
      <c r="F529" s="209" t="s">
        <v>597</v>
      </c>
      <c r="G529" s="207"/>
      <c r="H529" s="210">
        <v>2.8</v>
      </c>
      <c r="I529" s="211"/>
      <c r="J529" s="207"/>
      <c r="K529" s="207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216</v>
      </c>
      <c r="AU529" s="216" t="s">
        <v>86</v>
      </c>
      <c r="AV529" s="14" t="s">
        <v>86</v>
      </c>
      <c r="AW529" s="14" t="s">
        <v>37</v>
      </c>
      <c r="AX529" s="14" t="s">
        <v>76</v>
      </c>
      <c r="AY529" s="216" t="s">
        <v>202</v>
      </c>
    </row>
    <row r="530" spans="2:51" s="14" customFormat="1" ht="11.25">
      <c r="B530" s="206"/>
      <c r="C530" s="207"/>
      <c r="D530" s="190" t="s">
        <v>216</v>
      </c>
      <c r="E530" s="208" t="s">
        <v>19</v>
      </c>
      <c r="F530" s="209" t="s">
        <v>598</v>
      </c>
      <c r="G530" s="207"/>
      <c r="H530" s="210">
        <v>2.028</v>
      </c>
      <c r="I530" s="211"/>
      <c r="J530" s="207"/>
      <c r="K530" s="207"/>
      <c r="L530" s="212"/>
      <c r="M530" s="213"/>
      <c r="N530" s="214"/>
      <c r="O530" s="214"/>
      <c r="P530" s="214"/>
      <c r="Q530" s="214"/>
      <c r="R530" s="214"/>
      <c r="S530" s="214"/>
      <c r="T530" s="215"/>
      <c r="AT530" s="216" t="s">
        <v>216</v>
      </c>
      <c r="AU530" s="216" t="s">
        <v>86</v>
      </c>
      <c r="AV530" s="14" t="s">
        <v>86</v>
      </c>
      <c r="AW530" s="14" t="s">
        <v>37</v>
      </c>
      <c r="AX530" s="14" t="s">
        <v>76</v>
      </c>
      <c r="AY530" s="216" t="s">
        <v>202</v>
      </c>
    </row>
    <row r="531" spans="2:51" s="14" customFormat="1" ht="11.25">
      <c r="B531" s="206"/>
      <c r="C531" s="207"/>
      <c r="D531" s="190" t="s">
        <v>216</v>
      </c>
      <c r="E531" s="208" t="s">
        <v>19</v>
      </c>
      <c r="F531" s="209" t="s">
        <v>599</v>
      </c>
      <c r="G531" s="207"/>
      <c r="H531" s="210">
        <v>1.6519999999999999</v>
      </c>
      <c r="I531" s="211"/>
      <c r="J531" s="207"/>
      <c r="K531" s="207"/>
      <c r="L531" s="212"/>
      <c r="M531" s="213"/>
      <c r="N531" s="214"/>
      <c r="O531" s="214"/>
      <c r="P531" s="214"/>
      <c r="Q531" s="214"/>
      <c r="R531" s="214"/>
      <c r="S531" s="214"/>
      <c r="T531" s="215"/>
      <c r="AT531" s="216" t="s">
        <v>216</v>
      </c>
      <c r="AU531" s="216" t="s">
        <v>86</v>
      </c>
      <c r="AV531" s="14" t="s">
        <v>86</v>
      </c>
      <c r="AW531" s="14" t="s">
        <v>37</v>
      </c>
      <c r="AX531" s="14" t="s">
        <v>76</v>
      </c>
      <c r="AY531" s="216" t="s">
        <v>202</v>
      </c>
    </row>
    <row r="532" spans="2:51" s="14" customFormat="1" ht="11.25">
      <c r="B532" s="206"/>
      <c r="C532" s="207"/>
      <c r="D532" s="190" t="s">
        <v>216</v>
      </c>
      <c r="E532" s="208" t="s">
        <v>19</v>
      </c>
      <c r="F532" s="209" t="s">
        <v>600</v>
      </c>
      <c r="G532" s="207"/>
      <c r="H532" s="210">
        <v>1.8720000000000001</v>
      </c>
      <c r="I532" s="211"/>
      <c r="J532" s="207"/>
      <c r="K532" s="207"/>
      <c r="L532" s="212"/>
      <c r="M532" s="213"/>
      <c r="N532" s="214"/>
      <c r="O532" s="214"/>
      <c r="P532" s="214"/>
      <c r="Q532" s="214"/>
      <c r="R532" s="214"/>
      <c r="S532" s="214"/>
      <c r="T532" s="215"/>
      <c r="AT532" s="216" t="s">
        <v>216</v>
      </c>
      <c r="AU532" s="216" t="s">
        <v>86</v>
      </c>
      <c r="AV532" s="14" t="s">
        <v>86</v>
      </c>
      <c r="AW532" s="14" t="s">
        <v>37</v>
      </c>
      <c r="AX532" s="14" t="s">
        <v>76</v>
      </c>
      <c r="AY532" s="216" t="s">
        <v>202</v>
      </c>
    </row>
    <row r="533" spans="2:51" s="14" customFormat="1" ht="11.25">
      <c r="B533" s="206"/>
      <c r="C533" s="207"/>
      <c r="D533" s="190" t="s">
        <v>216</v>
      </c>
      <c r="E533" s="208" t="s">
        <v>19</v>
      </c>
      <c r="F533" s="209" t="s">
        <v>601</v>
      </c>
      <c r="G533" s="207"/>
      <c r="H533" s="210">
        <v>3.06</v>
      </c>
      <c r="I533" s="211"/>
      <c r="J533" s="207"/>
      <c r="K533" s="207"/>
      <c r="L533" s="212"/>
      <c r="M533" s="213"/>
      <c r="N533" s="214"/>
      <c r="O533" s="214"/>
      <c r="P533" s="214"/>
      <c r="Q533" s="214"/>
      <c r="R533" s="214"/>
      <c r="S533" s="214"/>
      <c r="T533" s="215"/>
      <c r="AT533" s="216" t="s">
        <v>216</v>
      </c>
      <c r="AU533" s="216" t="s">
        <v>86</v>
      </c>
      <c r="AV533" s="14" t="s">
        <v>86</v>
      </c>
      <c r="AW533" s="14" t="s">
        <v>37</v>
      </c>
      <c r="AX533" s="14" t="s">
        <v>76</v>
      </c>
      <c r="AY533" s="216" t="s">
        <v>202</v>
      </c>
    </row>
    <row r="534" spans="2:51" s="14" customFormat="1" ht="11.25">
      <c r="B534" s="206"/>
      <c r="C534" s="207"/>
      <c r="D534" s="190" t="s">
        <v>216</v>
      </c>
      <c r="E534" s="208" t="s">
        <v>19</v>
      </c>
      <c r="F534" s="209" t="s">
        <v>602</v>
      </c>
      <c r="G534" s="207"/>
      <c r="H534" s="210">
        <v>2.2080000000000002</v>
      </c>
      <c r="I534" s="211"/>
      <c r="J534" s="207"/>
      <c r="K534" s="207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216</v>
      </c>
      <c r="AU534" s="216" t="s">
        <v>86</v>
      </c>
      <c r="AV534" s="14" t="s">
        <v>86</v>
      </c>
      <c r="AW534" s="14" t="s">
        <v>37</v>
      </c>
      <c r="AX534" s="14" t="s">
        <v>76</v>
      </c>
      <c r="AY534" s="216" t="s">
        <v>202</v>
      </c>
    </row>
    <row r="535" spans="2:51" s="14" customFormat="1" ht="11.25">
      <c r="B535" s="206"/>
      <c r="C535" s="207"/>
      <c r="D535" s="190" t="s">
        <v>216</v>
      </c>
      <c r="E535" s="208" t="s">
        <v>19</v>
      </c>
      <c r="F535" s="209" t="s">
        <v>603</v>
      </c>
      <c r="G535" s="207"/>
      <c r="H535" s="210">
        <v>2.5369999999999999</v>
      </c>
      <c r="I535" s="211"/>
      <c r="J535" s="207"/>
      <c r="K535" s="207"/>
      <c r="L535" s="212"/>
      <c r="M535" s="213"/>
      <c r="N535" s="214"/>
      <c r="O535" s="214"/>
      <c r="P535" s="214"/>
      <c r="Q535" s="214"/>
      <c r="R535" s="214"/>
      <c r="S535" s="214"/>
      <c r="T535" s="215"/>
      <c r="AT535" s="216" t="s">
        <v>216</v>
      </c>
      <c r="AU535" s="216" t="s">
        <v>86</v>
      </c>
      <c r="AV535" s="14" t="s">
        <v>86</v>
      </c>
      <c r="AW535" s="14" t="s">
        <v>37</v>
      </c>
      <c r="AX535" s="14" t="s">
        <v>76</v>
      </c>
      <c r="AY535" s="216" t="s">
        <v>202</v>
      </c>
    </row>
    <row r="536" spans="2:51" s="14" customFormat="1" ht="11.25">
      <c r="B536" s="206"/>
      <c r="C536" s="207"/>
      <c r="D536" s="190" t="s">
        <v>216</v>
      </c>
      <c r="E536" s="208" t="s">
        <v>19</v>
      </c>
      <c r="F536" s="209" t="s">
        <v>604</v>
      </c>
      <c r="G536" s="207"/>
      <c r="H536" s="210">
        <v>2.1</v>
      </c>
      <c r="I536" s="211"/>
      <c r="J536" s="207"/>
      <c r="K536" s="207"/>
      <c r="L536" s="212"/>
      <c r="M536" s="213"/>
      <c r="N536" s="214"/>
      <c r="O536" s="214"/>
      <c r="P536" s="214"/>
      <c r="Q536" s="214"/>
      <c r="R536" s="214"/>
      <c r="S536" s="214"/>
      <c r="T536" s="215"/>
      <c r="AT536" s="216" t="s">
        <v>216</v>
      </c>
      <c r="AU536" s="216" t="s">
        <v>86</v>
      </c>
      <c r="AV536" s="14" t="s">
        <v>86</v>
      </c>
      <c r="AW536" s="14" t="s">
        <v>37</v>
      </c>
      <c r="AX536" s="14" t="s">
        <v>76</v>
      </c>
      <c r="AY536" s="216" t="s">
        <v>202</v>
      </c>
    </row>
    <row r="537" spans="2:51" s="14" customFormat="1" ht="11.25">
      <c r="B537" s="206"/>
      <c r="C537" s="207"/>
      <c r="D537" s="190" t="s">
        <v>216</v>
      </c>
      <c r="E537" s="208" t="s">
        <v>19</v>
      </c>
      <c r="F537" s="209" t="s">
        <v>307</v>
      </c>
      <c r="G537" s="207"/>
      <c r="H537" s="210">
        <v>11.8</v>
      </c>
      <c r="I537" s="211"/>
      <c r="J537" s="207"/>
      <c r="K537" s="207"/>
      <c r="L537" s="212"/>
      <c r="M537" s="213"/>
      <c r="N537" s="214"/>
      <c r="O537" s="214"/>
      <c r="P537" s="214"/>
      <c r="Q537" s="214"/>
      <c r="R537" s="214"/>
      <c r="S537" s="214"/>
      <c r="T537" s="215"/>
      <c r="AT537" s="216" t="s">
        <v>216</v>
      </c>
      <c r="AU537" s="216" t="s">
        <v>86</v>
      </c>
      <c r="AV537" s="14" t="s">
        <v>86</v>
      </c>
      <c r="AW537" s="14" t="s">
        <v>37</v>
      </c>
      <c r="AX537" s="14" t="s">
        <v>76</v>
      </c>
      <c r="AY537" s="216" t="s">
        <v>202</v>
      </c>
    </row>
    <row r="538" spans="2:51" s="14" customFormat="1" ht="11.25">
      <c r="B538" s="206"/>
      <c r="C538" s="207"/>
      <c r="D538" s="190" t="s">
        <v>216</v>
      </c>
      <c r="E538" s="208" t="s">
        <v>19</v>
      </c>
      <c r="F538" s="209" t="s">
        <v>308</v>
      </c>
      <c r="G538" s="207"/>
      <c r="H538" s="210">
        <v>8.9600000000000009</v>
      </c>
      <c r="I538" s="211"/>
      <c r="J538" s="207"/>
      <c r="K538" s="207"/>
      <c r="L538" s="212"/>
      <c r="M538" s="213"/>
      <c r="N538" s="214"/>
      <c r="O538" s="214"/>
      <c r="P538" s="214"/>
      <c r="Q538" s="214"/>
      <c r="R538" s="214"/>
      <c r="S538" s="214"/>
      <c r="T538" s="215"/>
      <c r="AT538" s="216" t="s">
        <v>216</v>
      </c>
      <c r="AU538" s="216" t="s">
        <v>86</v>
      </c>
      <c r="AV538" s="14" t="s">
        <v>86</v>
      </c>
      <c r="AW538" s="14" t="s">
        <v>37</v>
      </c>
      <c r="AX538" s="14" t="s">
        <v>76</v>
      </c>
      <c r="AY538" s="216" t="s">
        <v>202</v>
      </c>
    </row>
    <row r="539" spans="2:51" s="14" customFormat="1" ht="11.25">
      <c r="B539" s="206"/>
      <c r="C539" s="207"/>
      <c r="D539" s="190" t="s">
        <v>216</v>
      </c>
      <c r="E539" s="208" t="s">
        <v>19</v>
      </c>
      <c r="F539" s="209" t="s">
        <v>605</v>
      </c>
      <c r="G539" s="207"/>
      <c r="H539" s="210">
        <v>-7.125</v>
      </c>
      <c r="I539" s="211"/>
      <c r="J539" s="207"/>
      <c r="K539" s="207"/>
      <c r="L539" s="212"/>
      <c r="M539" s="213"/>
      <c r="N539" s="214"/>
      <c r="O539" s="214"/>
      <c r="P539" s="214"/>
      <c r="Q539" s="214"/>
      <c r="R539" s="214"/>
      <c r="S539" s="214"/>
      <c r="T539" s="215"/>
      <c r="AT539" s="216" t="s">
        <v>216</v>
      </c>
      <c r="AU539" s="216" t="s">
        <v>86</v>
      </c>
      <c r="AV539" s="14" t="s">
        <v>86</v>
      </c>
      <c r="AW539" s="14" t="s">
        <v>37</v>
      </c>
      <c r="AX539" s="14" t="s">
        <v>76</v>
      </c>
      <c r="AY539" s="216" t="s">
        <v>202</v>
      </c>
    </row>
    <row r="540" spans="2:51" s="14" customFormat="1" ht="11.25">
      <c r="B540" s="206"/>
      <c r="C540" s="207"/>
      <c r="D540" s="190" t="s">
        <v>216</v>
      </c>
      <c r="E540" s="208" t="s">
        <v>19</v>
      </c>
      <c r="F540" s="209" t="s">
        <v>606</v>
      </c>
      <c r="G540" s="207"/>
      <c r="H540" s="210">
        <v>-5.41</v>
      </c>
      <c r="I540" s="211"/>
      <c r="J540" s="207"/>
      <c r="K540" s="207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216</v>
      </c>
      <c r="AU540" s="216" t="s">
        <v>86</v>
      </c>
      <c r="AV540" s="14" t="s">
        <v>86</v>
      </c>
      <c r="AW540" s="14" t="s">
        <v>37</v>
      </c>
      <c r="AX540" s="14" t="s">
        <v>76</v>
      </c>
      <c r="AY540" s="216" t="s">
        <v>202</v>
      </c>
    </row>
    <row r="541" spans="2:51" s="15" customFormat="1" ht="11.25">
      <c r="B541" s="217"/>
      <c r="C541" s="218"/>
      <c r="D541" s="190" t="s">
        <v>216</v>
      </c>
      <c r="E541" s="219" t="s">
        <v>19</v>
      </c>
      <c r="F541" s="220" t="s">
        <v>219</v>
      </c>
      <c r="G541" s="218"/>
      <c r="H541" s="221">
        <v>106.773</v>
      </c>
      <c r="I541" s="222"/>
      <c r="J541" s="218"/>
      <c r="K541" s="218"/>
      <c r="L541" s="223"/>
      <c r="M541" s="224"/>
      <c r="N541" s="225"/>
      <c r="O541" s="225"/>
      <c r="P541" s="225"/>
      <c r="Q541" s="225"/>
      <c r="R541" s="225"/>
      <c r="S541" s="225"/>
      <c r="T541" s="226"/>
      <c r="AT541" s="227" t="s">
        <v>216</v>
      </c>
      <c r="AU541" s="227" t="s">
        <v>86</v>
      </c>
      <c r="AV541" s="15" t="s">
        <v>220</v>
      </c>
      <c r="AW541" s="15" t="s">
        <v>37</v>
      </c>
      <c r="AX541" s="15" t="s">
        <v>76</v>
      </c>
      <c r="AY541" s="227" t="s">
        <v>202</v>
      </c>
    </row>
    <row r="542" spans="2:51" s="13" customFormat="1" ht="11.25">
      <c r="B542" s="196"/>
      <c r="C542" s="197"/>
      <c r="D542" s="190" t="s">
        <v>216</v>
      </c>
      <c r="E542" s="198" t="s">
        <v>19</v>
      </c>
      <c r="F542" s="199" t="s">
        <v>225</v>
      </c>
      <c r="G542" s="197"/>
      <c r="H542" s="198" t="s">
        <v>19</v>
      </c>
      <c r="I542" s="200"/>
      <c r="J542" s="197"/>
      <c r="K542" s="197"/>
      <c r="L542" s="201"/>
      <c r="M542" s="202"/>
      <c r="N542" s="203"/>
      <c r="O542" s="203"/>
      <c r="P542" s="203"/>
      <c r="Q542" s="203"/>
      <c r="R542" s="203"/>
      <c r="S542" s="203"/>
      <c r="T542" s="204"/>
      <c r="AT542" s="205" t="s">
        <v>216</v>
      </c>
      <c r="AU542" s="205" t="s">
        <v>86</v>
      </c>
      <c r="AV542" s="13" t="s">
        <v>84</v>
      </c>
      <c r="AW542" s="13" t="s">
        <v>37</v>
      </c>
      <c r="AX542" s="13" t="s">
        <v>76</v>
      </c>
      <c r="AY542" s="205" t="s">
        <v>202</v>
      </c>
    </row>
    <row r="543" spans="2:51" s="14" customFormat="1" ht="11.25">
      <c r="B543" s="206"/>
      <c r="C543" s="207"/>
      <c r="D543" s="190" t="s">
        <v>216</v>
      </c>
      <c r="E543" s="208" t="s">
        <v>19</v>
      </c>
      <c r="F543" s="209" t="s">
        <v>607</v>
      </c>
      <c r="G543" s="207"/>
      <c r="H543" s="210">
        <v>0</v>
      </c>
      <c r="I543" s="211"/>
      <c r="J543" s="207"/>
      <c r="K543" s="207"/>
      <c r="L543" s="212"/>
      <c r="M543" s="213"/>
      <c r="N543" s="214"/>
      <c r="O543" s="214"/>
      <c r="P543" s="214"/>
      <c r="Q543" s="214"/>
      <c r="R543" s="214"/>
      <c r="S543" s="214"/>
      <c r="T543" s="215"/>
      <c r="AT543" s="216" t="s">
        <v>216</v>
      </c>
      <c r="AU543" s="216" t="s">
        <v>86</v>
      </c>
      <c r="AV543" s="14" t="s">
        <v>86</v>
      </c>
      <c r="AW543" s="14" t="s">
        <v>37</v>
      </c>
      <c r="AX543" s="14" t="s">
        <v>76</v>
      </c>
      <c r="AY543" s="216" t="s">
        <v>202</v>
      </c>
    </row>
    <row r="544" spans="2:51" s="14" customFormat="1" ht="11.25">
      <c r="B544" s="206"/>
      <c r="C544" s="207"/>
      <c r="D544" s="190" t="s">
        <v>216</v>
      </c>
      <c r="E544" s="208" t="s">
        <v>19</v>
      </c>
      <c r="F544" s="209" t="s">
        <v>608</v>
      </c>
      <c r="G544" s="207"/>
      <c r="H544" s="210">
        <v>0</v>
      </c>
      <c r="I544" s="211"/>
      <c r="J544" s="207"/>
      <c r="K544" s="207"/>
      <c r="L544" s="212"/>
      <c r="M544" s="213"/>
      <c r="N544" s="214"/>
      <c r="O544" s="214"/>
      <c r="P544" s="214"/>
      <c r="Q544" s="214"/>
      <c r="R544" s="214"/>
      <c r="S544" s="214"/>
      <c r="T544" s="215"/>
      <c r="AT544" s="216" t="s">
        <v>216</v>
      </c>
      <c r="AU544" s="216" t="s">
        <v>86</v>
      </c>
      <c r="AV544" s="14" t="s">
        <v>86</v>
      </c>
      <c r="AW544" s="14" t="s">
        <v>37</v>
      </c>
      <c r="AX544" s="14" t="s">
        <v>76</v>
      </c>
      <c r="AY544" s="216" t="s">
        <v>202</v>
      </c>
    </row>
    <row r="545" spans="2:51" s="14" customFormat="1" ht="11.25">
      <c r="B545" s="206"/>
      <c r="C545" s="207"/>
      <c r="D545" s="190" t="s">
        <v>216</v>
      </c>
      <c r="E545" s="208" t="s">
        <v>19</v>
      </c>
      <c r="F545" s="209" t="s">
        <v>609</v>
      </c>
      <c r="G545" s="207"/>
      <c r="H545" s="210">
        <v>1.6</v>
      </c>
      <c r="I545" s="211"/>
      <c r="J545" s="207"/>
      <c r="K545" s="207"/>
      <c r="L545" s="212"/>
      <c r="M545" s="213"/>
      <c r="N545" s="214"/>
      <c r="O545" s="214"/>
      <c r="P545" s="214"/>
      <c r="Q545" s="214"/>
      <c r="R545" s="214"/>
      <c r="S545" s="214"/>
      <c r="T545" s="215"/>
      <c r="AT545" s="216" t="s">
        <v>216</v>
      </c>
      <c r="AU545" s="216" t="s">
        <v>86</v>
      </c>
      <c r="AV545" s="14" t="s">
        <v>86</v>
      </c>
      <c r="AW545" s="14" t="s">
        <v>37</v>
      </c>
      <c r="AX545" s="14" t="s">
        <v>76</v>
      </c>
      <c r="AY545" s="216" t="s">
        <v>202</v>
      </c>
    </row>
    <row r="546" spans="2:51" s="14" customFormat="1" ht="11.25">
      <c r="B546" s="206"/>
      <c r="C546" s="207"/>
      <c r="D546" s="190" t="s">
        <v>216</v>
      </c>
      <c r="E546" s="208" t="s">
        <v>19</v>
      </c>
      <c r="F546" s="209" t="s">
        <v>610</v>
      </c>
      <c r="G546" s="207"/>
      <c r="H546" s="210">
        <v>6.0250000000000004</v>
      </c>
      <c r="I546" s="211"/>
      <c r="J546" s="207"/>
      <c r="K546" s="207"/>
      <c r="L546" s="212"/>
      <c r="M546" s="213"/>
      <c r="N546" s="214"/>
      <c r="O546" s="214"/>
      <c r="P546" s="214"/>
      <c r="Q546" s="214"/>
      <c r="R546" s="214"/>
      <c r="S546" s="214"/>
      <c r="T546" s="215"/>
      <c r="AT546" s="216" t="s">
        <v>216</v>
      </c>
      <c r="AU546" s="216" t="s">
        <v>86</v>
      </c>
      <c r="AV546" s="14" t="s">
        <v>86</v>
      </c>
      <c r="AW546" s="14" t="s">
        <v>37</v>
      </c>
      <c r="AX546" s="14" t="s">
        <v>76</v>
      </c>
      <c r="AY546" s="216" t="s">
        <v>202</v>
      </c>
    </row>
    <row r="547" spans="2:51" s="14" customFormat="1" ht="11.25">
      <c r="B547" s="206"/>
      <c r="C547" s="207"/>
      <c r="D547" s="190" t="s">
        <v>216</v>
      </c>
      <c r="E547" s="208" t="s">
        <v>19</v>
      </c>
      <c r="F547" s="209" t="s">
        <v>314</v>
      </c>
      <c r="G547" s="207"/>
      <c r="H547" s="210">
        <v>1.7</v>
      </c>
      <c r="I547" s="211"/>
      <c r="J547" s="207"/>
      <c r="K547" s="207"/>
      <c r="L547" s="212"/>
      <c r="M547" s="213"/>
      <c r="N547" s="214"/>
      <c r="O547" s="214"/>
      <c r="P547" s="214"/>
      <c r="Q547" s="214"/>
      <c r="R547" s="214"/>
      <c r="S547" s="214"/>
      <c r="T547" s="215"/>
      <c r="AT547" s="216" t="s">
        <v>216</v>
      </c>
      <c r="AU547" s="216" t="s">
        <v>86</v>
      </c>
      <c r="AV547" s="14" t="s">
        <v>86</v>
      </c>
      <c r="AW547" s="14" t="s">
        <v>37</v>
      </c>
      <c r="AX547" s="14" t="s">
        <v>76</v>
      </c>
      <c r="AY547" s="216" t="s">
        <v>202</v>
      </c>
    </row>
    <row r="548" spans="2:51" s="14" customFormat="1" ht="11.25">
      <c r="B548" s="206"/>
      <c r="C548" s="207"/>
      <c r="D548" s="190" t="s">
        <v>216</v>
      </c>
      <c r="E548" s="208" t="s">
        <v>19</v>
      </c>
      <c r="F548" s="209" t="s">
        <v>611</v>
      </c>
      <c r="G548" s="207"/>
      <c r="H548" s="210">
        <v>-1.026</v>
      </c>
      <c r="I548" s="211"/>
      <c r="J548" s="207"/>
      <c r="K548" s="207"/>
      <c r="L548" s="212"/>
      <c r="M548" s="213"/>
      <c r="N548" s="214"/>
      <c r="O548" s="214"/>
      <c r="P548" s="214"/>
      <c r="Q548" s="214"/>
      <c r="R548" s="214"/>
      <c r="S548" s="214"/>
      <c r="T548" s="215"/>
      <c r="AT548" s="216" t="s">
        <v>216</v>
      </c>
      <c r="AU548" s="216" t="s">
        <v>86</v>
      </c>
      <c r="AV548" s="14" t="s">
        <v>86</v>
      </c>
      <c r="AW548" s="14" t="s">
        <v>37</v>
      </c>
      <c r="AX548" s="14" t="s">
        <v>76</v>
      </c>
      <c r="AY548" s="216" t="s">
        <v>202</v>
      </c>
    </row>
    <row r="549" spans="2:51" s="15" customFormat="1" ht="11.25">
      <c r="B549" s="217"/>
      <c r="C549" s="218"/>
      <c r="D549" s="190" t="s">
        <v>216</v>
      </c>
      <c r="E549" s="219" t="s">
        <v>19</v>
      </c>
      <c r="F549" s="220" t="s">
        <v>219</v>
      </c>
      <c r="G549" s="218"/>
      <c r="H549" s="221">
        <v>8.2989999999999995</v>
      </c>
      <c r="I549" s="222"/>
      <c r="J549" s="218"/>
      <c r="K549" s="218"/>
      <c r="L549" s="223"/>
      <c r="M549" s="224"/>
      <c r="N549" s="225"/>
      <c r="O549" s="225"/>
      <c r="P549" s="225"/>
      <c r="Q549" s="225"/>
      <c r="R549" s="225"/>
      <c r="S549" s="225"/>
      <c r="T549" s="226"/>
      <c r="AT549" s="227" t="s">
        <v>216</v>
      </c>
      <c r="AU549" s="227" t="s">
        <v>86</v>
      </c>
      <c r="AV549" s="15" t="s">
        <v>220</v>
      </c>
      <c r="AW549" s="15" t="s">
        <v>37</v>
      </c>
      <c r="AX549" s="15" t="s">
        <v>76</v>
      </c>
      <c r="AY549" s="227" t="s">
        <v>202</v>
      </c>
    </row>
    <row r="550" spans="2:51" s="13" customFormat="1" ht="11.25">
      <c r="B550" s="196"/>
      <c r="C550" s="197"/>
      <c r="D550" s="190" t="s">
        <v>216</v>
      </c>
      <c r="E550" s="198" t="s">
        <v>19</v>
      </c>
      <c r="F550" s="199" t="s">
        <v>315</v>
      </c>
      <c r="G550" s="197"/>
      <c r="H550" s="198" t="s">
        <v>19</v>
      </c>
      <c r="I550" s="200"/>
      <c r="J550" s="197"/>
      <c r="K550" s="197"/>
      <c r="L550" s="201"/>
      <c r="M550" s="202"/>
      <c r="N550" s="203"/>
      <c r="O550" s="203"/>
      <c r="P550" s="203"/>
      <c r="Q550" s="203"/>
      <c r="R550" s="203"/>
      <c r="S550" s="203"/>
      <c r="T550" s="204"/>
      <c r="AT550" s="205" t="s">
        <v>216</v>
      </c>
      <c r="AU550" s="205" t="s">
        <v>86</v>
      </c>
      <c r="AV550" s="13" t="s">
        <v>84</v>
      </c>
      <c r="AW550" s="13" t="s">
        <v>37</v>
      </c>
      <c r="AX550" s="13" t="s">
        <v>76</v>
      </c>
      <c r="AY550" s="205" t="s">
        <v>202</v>
      </c>
    </row>
    <row r="551" spans="2:51" s="14" customFormat="1" ht="11.25">
      <c r="B551" s="206"/>
      <c r="C551" s="207"/>
      <c r="D551" s="190" t="s">
        <v>216</v>
      </c>
      <c r="E551" s="208" t="s">
        <v>19</v>
      </c>
      <c r="F551" s="209" t="s">
        <v>612</v>
      </c>
      <c r="G551" s="207"/>
      <c r="H551" s="210">
        <v>0</v>
      </c>
      <c r="I551" s="211"/>
      <c r="J551" s="207"/>
      <c r="K551" s="207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216</v>
      </c>
      <c r="AU551" s="216" t="s">
        <v>86</v>
      </c>
      <c r="AV551" s="14" t="s">
        <v>86</v>
      </c>
      <c r="AW551" s="14" t="s">
        <v>37</v>
      </c>
      <c r="AX551" s="14" t="s">
        <v>76</v>
      </c>
      <c r="AY551" s="216" t="s">
        <v>202</v>
      </c>
    </row>
    <row r="552" spans="2:51" s="14" customFormat="1" ht="11.25">
      <c r="B552" s="206"/>
      <c r="C552" s="207"/>
      <c r="D552" s="190" t="s">
        <v>216</v>
      </c>
      <c r="E552" s="208" t="s">
        <v>19</v>
      </c>
      <c r="F552" s="209" t="s">
        <v>613</v>
      </c>
      <c r="G552" s="207"/>
      <c r="H552" s="210">
        <v>0</v>
      </c>
      <c r="I552" s="211"/>
      <c r="J552" s="207"/>
      <c r="K552" s="207"/>
      <c r="L552" s="212"/>
      <c r="M552" s="213"/>
      <c r="N552" s="214"/>
      <c r="O552" s="214"/>
      <c r="P552" s="214"/>
      <c r="Q552" s="214"/>
      <c r="R552" s="214"/>
      <c r="S552" s="214"/>
      <c r="T552" s="215"/>
      <c r="AT552" s="216" t="s">
        <v>216</v>
      </c>
      <c r="AU552" s="216" t="s">
        <v>86</v>
      </c>
      <c r="AV552" s="14" t="s">
        <v>86</v>
      </c>
      <c r="AW552" s="14" t="s">
        <v>37</v>
      </c>
      <c r="AX552" s="14" t="s">
        <v>76</v>
      </c>
      <c r="AY552" s="216" t="s">
        <v>202</v>
      </c>
    </row>
    <row r="553" spans="2:51" s="14" customFormat="1" ht="11.25">
      <c r="B553" s="206"/>
      <c r="C553" s="207"/>
      <c r="D553" s="190" t="s">
        <v>216</v>
      </c>
      <c r="E553" s="208" t="s">
        <v>19</v>
      </c>
      <c r="F553" s="209" t="s">
        <v>614</v>
      </c>
      <c r="G553" s="207"/>
      <c r="H553" s="210">
        <v>0.215</v>
      </c>
      <c r="I553" s="211"/>
      <c r="J553" s="207"/>
      <c r="K553" s="207"/>
      <c r="L553" s="212"/>
      <c r="M553" s="213"/>
      <c r="N553" s="214"/>
      <c r="O553" s="214"/>
      <c r="P553" s="214"/>
      <c r="Q553" s="214"/>
      <c r="R553" s="214"/>
      <c r="S553" s="214"/>
      <c r="T553" s="215"/>
      <c r="AT553" s="216" t="s">
        <v>216</v>
      </c>
      <c r="AU553" s="216" t="s">
        <v>86</v>
      </c>
      <c r="AV553" s="14" t="s">
        <v>86</v>
      </c>
      <c r="AW553" s="14" t="s">
        <v>37</v>
      </c>
      <c r="AX553" s="14" t="s">
        <v>76</v>
      </c>
      <c r="AY553" s="216" t="s">
        <v>202</v>
      </c>
    </row>
    <row r="554" spans="2:51" s="14" customFormat="1" ht="11.25">
      <c r="B554" s="206"/>
      <c r="C554" s="207"/>
      <c r="D554" s="190" t="s">
        <v>216</v>
      </c>
      <c r="E554" s="208" t="s">
        <v>19</v>
      </c>
      <c r="F554" s="209" t="s">
        <v>615</v>
      </c>
      <c r="G554" s="207"/>
      <c r="H554" s="210">
        <v>0.187</v>
      </c>
      <c r="I554" s="211"/>
      <c r="J554" s="207"/>
      <c r="K554" s="207"/>
      <c r="L554" s="212"/>
      <c r="M554" s="213"/>
      <c r="N554" s="214"/>
      <c r="O554" s="214"/>
      <c r="P554" s="214"/>
      <c r="Q554" s="214"/>
      <c r="R554" s="214"/>
      <c r="S554" s="214"/>
      <c r="T554" s="215"/>
      <c r="AT554" s="216" t="s">
        <v>216</v>
      </c>
      <c r="AU554" s="216" t="s">
        <v>86</v>
      </c>
      <c r="AV554" s="14" t="s">
        <v>86</v>
      </c>
      <c r="AW554" s="14" t="s">
        <v>37</v>
      </c>
      <c r="AX554" s="14" t="s">
        <v>76</v>
      </c>
      <c r="AY554" s="216" t="s">
        <v>202</v>
      </c>
    </row>
    <row r="555" spans="2:51" s="14" customFormat="1" ht="11.25">
      <c r="B555" s="206"/>
      <c r="C555" s="207"/>
      <c r="D555" s="190" t="s">
        <v>216</v>
      </c>
      <c r="E555" s="208" t="s">
        <v>19</v>
      </c>
      <c r="F555" s="209" t="s">
        <v>320</v>
      </c>
      <c r="G555" s="207"/>
      <c r="H555" s="210">
        <v>2.52</v>
      </c>
      <c r="I555" s="211"/>
      <c r="J555" s="207"/>
      <c r="K555" s="207"/>
      <c r="L555" s="212"/>
      <c r="M555" s="213"/>
      <c r="N555" s="214"/>
      <c r="O555" s="214"/>
      <c r="P555" s="214"/>
      <c r="Q555" s="214"/>
      <c r="R555" s="214"/>
      <c r="S555" s="214"/>
      <c r="T555" s="215"/>
      <c r="AT555" s="216" t="s">
        <v>216</v>
      </c>
      <c r="AU555" s="216" t="s">
        <v>86</v>
      </c>
      <c r="AV555" s="14" t="s">
        <v>86</v>
      </c>
      <c r="AW555" s="14" t="s">
        <v>37</v>
      </c>
      <c r="AX555" s="14" t="s">
        <v>76</v>
      </c>
      <c r="AY555" s="216" t="s">
        <v>202</v>
      </c>
    </row>
    <row r="556" spans="2:51" s="14" customFormat="1" ht="11.25">
      <c r="B556" s="206"/>
      <c r="C556" s="207"/>
      <c r="D556" s="190" t="s">
        <v>216</v>
      </c>
      <c r="E556" s="208" t="s">
        <v>19</v>
      </c>
      <c r="F556" s="209" t="s">
        <v>616</v>
      </c>
      <c r="G556" s="207"/>
      <c r="H556" s="210">
        <v>-1.522</v>
      </c>
      <c r="I556" s="211"/>
      <c r="J556" s="207"/>
      <c r="K556" s="207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216</v>
      </c>
      <c r="AU556" s="216" t="s">
        <v>86</v>
      </c>
      <c r="AV556" s="14" t="s">
        <v>86</v>
      </c>
      <c r="AW556" s="14" t="s">
        <v>37</v>
      </c>
      <c r="AX556" s="14" t="s">
        <v>76</v>
      </c>
      <c r="AY556" s="216" t="s">
        <v>202</v>
      </c>
    </row>
    <row r="557" spans="2:51" s="15" customFormat="1" ht="11.25">
      <c r="B557" s="217"/>
      <c r="C557" s="218"/>
      <c r="D557" s="190" t="s">
        <v>216</v>
      </c>
      <c r="E557" s="219" t="s">
        <v>19</v>
      </c>
      <c r="F557" s="220" t="s">
        <v>219</v>
      </c>
      <c r="G557" s="218"/>
      <c r="H557" s="221">
        <v>1.4</v>
      </c>
      <c r="I557" s="222"/>
      <c r="J557" s="218"/>
      <c r="K557" s="218"/>
      <c r="L557" s="223"/>
      <c r="M557" s="224"/>
      <c r="N557" s="225"/>
      <c r="O557" s="225"/>
      <c r="P557" s="225"/>
      <c r="Q557" s="225"/>
      <c r="R557" s="225"/>
      <c r="S557" s="225"/>
      <c r="T557" s="226"/>
      <c r="AT557" s="227" t="s">
        <v>216</v>
      </c>
      <c r="AU557" s="227" t="s">
        <v>86</v>
      </c>
      <c r="AV557" s="15" t="s">
        <v>220</v>
      </c>
      <c r="AW557" s="15" t="s">
        <v>37</v>
      </c>
      <c r="AX557" s="15" t="s">
        <v>76</v>
      </c>
      <c r="AY557" s="227" t="s">
        <v>202</v>
      </c>
    </row>
    <row r="558" spans="2:51" s="13" customFormat="1" ht="11.25">
      <c r="B558" s="196"/>
      <c r="C558" s="197"/>
      <c r="D558" s="190" t="s">
        <v>216</v>
      </c>
      <c r="E558" s="198" t="s">
        <v>19</v>
      </c>
      <c r="F558" s="199" t="s">
        <v>227</v>
      </c>
      <c r="G558" s="197"/>
      <c r="H558" s="198" t="s">
        <v>19</v>
      </c>
      <c r="I558" s="200"/>
      <c r="J558" s="197"/>
      <c r="K558" s="197"/>
      <c r="L558" s="201"/>
      <c r="M558" s="202"/>
      <c r="N558" s="203"/>
      <c r="O558" s="203"/>
      <c r="P558" s="203"/>
      <c r="Q558" s="203"/>
      <c r="R558" s="203"/>
      <c r="S558" s="203"/>
      <c r="T558" s="204"/>
      <c r="AT558" s="205" t="s">
        <v>216</v>
      </c>
      <c r="AU558" s="205" t="s">
        <v>86</v>
      </c>
      <c r="AV558" s="13" t="s">
        <v>84</v>
      </c>
      <c r="AW558" s="13" t="s">
        <v>37</v>
      </c>
      <c r="AX558" s="13" t="s">
        <v>76</v>
      </c>
      <c r="AY558" s="205" t="s">
        <v>202</v>
      </c>
    </row>
    <row r="559" spans="2:51" s="14" customFormat="1" ht="11.25">
      <c r="B559" s="206"/>
      <c r="C559" s="207"/>
      <c r="D559" s="190" t="s">
        <v>216</v>
      </c>
      <c r="E559" s="208" t="s">
        <v>19</v>
      </c>
      <c r="F559" s="209" t="s">
        <v>617</v>
      </c>
      <c r="G559" s="207"/>
      <c r="H559" s="210">
        <v>0</v>
      </c>
      <c r="I559" s="211"/>
      <c r="J559" s="207"/>
      <c r="K559" s="207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216</v>
      </c>
      <c r="AU559" s="216" t="s">
        <v>86</v>
      </c>
      <c r="AV559" s="14" t="s">
        <v>86</v>
      </c>
      <c r="AW559" s="14" t="s">
        <v>37</v>
      </c>
      <c r="AX559" s="14" t="s">
        <v>76</v>
      </c>
      <c r="AY559" s="216" t="s">
        <v>202</v>
      </c>
    </row>
    <row r="560" spans="2:51" s="14" customFormat="1" ht="11.25">
      <c r="B560" s="206"/>
      <c r="C560" s="207"/>
      <c r="D560" s="190" t="s">
        <v>216</v>
      </c>
      <c r="E560" s="208" t="s">
        <v>19</v>
      </c>
      <c r="F560" s="209" t="s">
        <v>618</v>
      </c>
      <c r="G560" s="207"/>
      <c r="H560" s="210">
        <v>0</v>
      </c>
      <c r="I560" s="211"/>
      <c r="J560" s="207"/>
      <c r="K560" s="207"/>
      <c r="L560" s="212"/>
      <c r="M560" s="213"/>
      <c r="N560" s="214"/>
      <c r="O560" s="214"/>
      <c r="P560" s="214"/>
      <c r="Q560" s="214"/>
      <c r="R560" s="214"/>
      <c r="S560" s="214"/>
      <c r="T560" s="215"/>
      <c r="AT560" s="216" t="s">
        <v>216</v>
      </c>
      <c r="AU560" s="216" t="s">
        <v>86</v>
      </c>
      <c r="AV560" s="14" t="s">
        <v>86</v>
      </c>
      <c r="AW560" s="14" t="s">
        <v>37</v>
      </c>
      <c r="AX560" s="14" t="s">
        <v>76</v>
      </c>
      <c r="AY560" s="216" t="s">
        <v>202</v>
      </c>
    </row>
    <row r="561" spans="2:51" s="14" customFormat="1" ht="11.25">
      <c r="B561" s="206"/>
      <c r="C561" s="207"/>
      <c r="D561" s="190" t="s">
        <v>216</v>
      </c>
      <c r="E561" s="208" t="s">
        <v>19</v>
      </c>
      <c r="F561" s="209" t="s">
        <v>619</v>
      </c>
      <c r="G561" s="207"/>
      <c r="H561" s="210">
        <v>0.06</v>
      </c>
      <c r="I561" s="211"/>
      <c r="J561" s="207"/>
      <c r="K561" s="207"/>
      <c r="L561" s="212"/>
      <c r="M561" s="213"/>
      <c r="N561" s="214"/>
      <c r="O561" s="214"/>
      <c r="P561" s="214"/>
      <c r="Q561" s="214"/>
      <c r="R561" s="214"/>
      <c r="S561" s="214"/>
      <c r="T561" s="215"/>
      <c r="AT561" s="216" t="s">
        <v>216</v>
      </c>
      <c r="AU561" s="216" t="s">
        <v>86</v>
      </c>
      <c r="AV561" s="14" t="s">
        <v>86</v>
      </c>
      <c r="AW561" s="14" t="s">
        <v>37</v>
      </c>
      <c r="AX561" s="14" t="s">
        <v>76</v>
      </c>
      <c r="AY561" s="216" t="s">
        <v>202</v>
      </c>
    </row>
    <row r="562" spans="2:51" s="14" customFormat="1" ht="11.25">
      <c r="B562" s="206"/>
      <c r="C562" s="207"/>
      <c r="D562" s="190" t="s">
        <v>216</v>
      </c>
      <c r="E562" s="208" t="s">
        <v>19</v>
      </c>
      <c r="F562" s="209" t="s">
        <v>325</v>
      </c>
      <c r="G562" s="207"/>
      <c r="H562" s="210">
        <v>2.5</v>
      </c>
      <c r="I562" s="211"/>
      <c r="J562" s="207"/>
      <c r="K562" s="207"/>
      <c r="L562" s="212"/>
      <c r="M562" s="213"/>
      <c r="N562" s="214"/>
      <c r="O562" s="214"/>
      <c r="P562" s="214"/>
      <c r="Q562" s="214"/>
      <c r="R562" s="214"/>
      <c r="S562" s="214"/>
      <c r="T562" s="215"/>
      <c r="AT562" s="216" t="s">
        <v>216</v>
      </c>
      <c r="AU562" s="216" t="s">
        <v>86</v>
      </c>
      <c r="AV562" s="14" t="s">
        <v>86</v>
      </c>
      <c r="AW562" s="14" t="s">
        <v>37</v>
      </c>
      <c r="AX562" s="14" t="s">
        <v>76</v>
      </c>
      <c r="AY562" s="216" t="s">
        <v>202</v>
      </c>
    </row>
    <row r="563" spans="2:51" s="14" customFormat="1" ht="11.25">
      <c r="B563" s="206"/>
      <c r="C563" s="207"/>
      <c r="D563" s="190" t="s">
        <v>216</v>
      </c>
      <c r="E563" s="208" t="s">
        <v>19</v>
      </c>
      <c r="F563" s="209" t="s">
        <v>620</v>
      </c>
      <c r="G563" s="207"/>
      <c r="H563" s="210">
        <v>-1.51</v>
      </c>
      <c r="I563" s="211"/>
      <c r="J563" s="207"/>
      <c r="K563" s="207"/>
      <c r="L563" s="212"/>
      <c r="M563" s="213"/>
      <c r="N563" s="214"/>
      <c r="O563" s="214"/>
      <c r="P563" s="214"/>
      <c r="Q563" s="214"/>
      <c r="R563" s="214"/>
      <c r="S563" s="214"/>
      <c r="T563" s="215"/>
      <c r="AT563" s="216" t="s">
        <v>216</v>
      </c>
      <c r="AU563" s="216" t="s">
        <v>86</v>
      </c>
      <c r="AV563" s="14" t="s">
        <v>86</v>
      </c>
      <c r="AW563" s="14" t="s">
        <v>37</v>
      </c>
      <c r="AX563" s="14" t="s">
        <v>76</v>
      </c>
      <c r="AY563" s="216" t="s">
        <v>202</v>
      </c>
    </row>
    <row r="564" spans="2:51" s="15" customFormat="1" ht="11.25">
      <c r="B564" s="217"/>
      <c r="C564" s="218"/>
      <c r="D564" s="190" t="s">
        <v>216</v>
      </c>
      <c r="E564" s="219" t="s">
        <v>19</v>
      </c>
      <c r="F564" s="220" t="s">
        <v>219</v>
      </c>
      <c r="G564" s="218"/>
      <c r="H564" s="221">
        <v>1.05</v>
      </c>
      <c r="I564" s="222"/>
      <c r="J564" s="218"/>
      <c r="K564" s="218"/>
      <c r="L564" s="223"/>
      <c r="M564" s="224"/>
      <c r="N564" s="225"/>
      <c r="O564" s="225"/>
      <c r="P564" s="225"/>
      <c r="Q564" s="225"/>
      <c r="R564" s="225"/>
      <c r="S564" s="225"/>
      <c r="T564" s="226"/>
      <c r="AT564" s="227" t="s">
        <v>216</v>
      </c>
      <c r="AU564" s="227" t="s">
        <v>86</v>
      </c>
      <c r="AV564" s="15" t="s">
        <v>220</v>
      </c>
      <c r="AW564" s="15" t="s">
        <v>37</v>
      </c>
      <c r="AX564" s="15" t="s">
        <v>76</v>
      </c>
      <c r="AY564" s="227" t="s">
        <v>202</v>
      </c>
    </row>
    <row r="565" spans="2:51" s="13" customFormat="1" ht="11.25">
      <c r="B565" s="196"/>
      <c r="C565" s="197"/>
      <c r="D565" s="190" t="s">
        <v>216</v>
      </c>
      <c r="E565" s="198" t="s">
        <v>19</v>
      </c>
      <c r="F565" s="199" t="s">
        <v>229</v>
      </c>
      <c r="G565" s="197"/>
      <c r="H565" s="198" t="s">
        <v>19</v>
      </c>
      <c r="I565" s="200"/>
      <c r="J565" s="197"/>
      <c r="K565" s="197"/>
      <c r="L565" s="201"/>
      <c r="M565" s="202"/>
      <c r="N565" s="203"/>
      <c r="O565" s="203"/>
      <c r="P565" s="203"/>
      <c r="Q565" s="203"/>
      <c r="R565" s="203"/>
      <c r="S565" s="203"/>
      <c r="T565" s="204"/>
      <c r="AT565" s="205" t="s">
        <v>216</v>
      </c>
      <c r="AU565" s="205" t="s">
        <v>86</v>
      </c>
      <c r="AV565" s="13" t="s">
        <v>84</v>
      </c>
      <c r="AW565" s="13" t="s">
        <v>37</v>
      </c>
      <c r="AX565" s="13" t="s">
        <v>76</v>
      </c>
      <c r="AY565" s="205" t="s">
        <v>202</v>
      </c>
    </row>
    <row r="566" spans="2:51" s="14" customFormat="1" ht="11.25">
      <c r="B566" s="206"/>
      <c r="C566" s="207"/>
      <c r="D566" s="190" t="s">
        <v>216</v>
      </c>
      <c r="E566" s="208" t="s">
        <v>19</v>
      </c>
      <c r="F566" s="209" t="s">
        <v>621</v>
      </c>
      <c r="G566" s="207"/>
      <c r="H566" s="210">
        <v>2.2240000000000002</v>
      </c>
      <c r="I566" s="211"/>
      <c r="J566" s="207"/>
      <c r="K566" s="207"/>
      <c r="L566" s="212"/>
      <c r="M566" s="213"/>
      <c r="N566" s="214"/>
      <c r="O566" s="214"/>
      <c r="P566" s="214"/>
      <c r="Q566" s="214"/>
      <c r="R566" s="214"/>
      <c r="S566" s="214"/>
      <c r="T566" s="215"/>
      <c r="AT566" s="216" t="s">
        <v>216</v>
      </c>
      <c r="AU566" s="216" t="s">
        <v>86</v>
      </c>
      <c r="AV566" s="14" t="s">
        <v>86</v>
      </c>
      <c r="AW566" s="14" t="s">
        <v>37</v>
      </c>
      <c r="AX566" s="14" t="s">
        <v>76</v>
      </c>
      <c r="AY566" s="216" t="s">
        <v>202</v>
      </c>
    </row>
    <row r="567" spans="2:51" s="14" customFormat="1" ht="11.25">
      <c r="B567" s="206"/>
      <c r="C567" s="207"/>
      <c r="D567" s="190" t="s">
        <v>216</v>
      </c>
      <c r="E567" s="208" t="s">
        <v>19</v>
      </c>
      <c r="F567" s="209" t="s">
        <v>622</v>
      </c>
      <c r="G567" s="207"/>
      <c r="H567" s="210">
        <v>11.895</v>
      </c>
      <c r="I567" s="211"/>
      <c r="J567" s="207"/>
      <c r="K567" s="207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216</v>
      </c>
      <c r="AU567" s="216" t="s">
        <v>86</v>
      </c>
      <c r="AV567" s="14" t="s">
        <v>86</v>
      </c>
      <c r="AW567" s="14" t="s">
        <v>37</v>
      </c>
      <c r="AX567" s="14" t="s">
        <v>76</v>
      </c>
      <c r="AY567" s="216" t="s">
        <v>202</v>
      </c>
    </row>
    <row r="568" spans="2:51" s="14" customFormat="1" ht="11.25">
      <c r="B568" s="206"/>
      <c r="C568" s="207"/>
      <c r="D568" s="190" t="s">
        <v>216</v>
      </c>
      <c r="E568" s="208" t="s">
        <v>19</v>
      </c>
      <c r="F568" s="209" t="s">
        <v>623</v>
      </c>
      <c r="G568" s="207"/>
      <c r="H568" s="210">
        <v>20.88</v>
      </c>
      <c r="I568" s="211"/>
      <c r="J568" s="207"/>
      <c r="K568" s="207"/>
      <c r="L568" s="212"/>
      <c r="M568" s="213"/>
      <c r="N568" s="214"/>
      <c r="O568" s="214"/>
      <c r="P568" s="214"/>
      <c r="Q568" s="214"/>
      <c r="R568" s="214"/>
      <c r="S568" s="214"/>
      <c r="T568" s="215"/>
      <c r="AT568" s="216" t="s">
        <v>216</v>
      </c>
      <c r="AU568" s="216" t="s">
        <v>86</v>
      </c>
      <c r="AV568" s="14" t="s">
        <v>86</v>
      </c>
      <c r="AW568" s="14" t="s">
        <v>37</v>
      </c>
      <c r="AX568" s="14" t="s">
        <v>76</v>
      </c>
      <c r="AY568" s="216" t="s">
        <v>202</v>
      </c>
    </row>
    <row r="569" spans="2:51" s="14" customFormat="1" ht="11.25">
      <c r="B569" s="206"/>
      <c r="C569" s="207"/>
      <c r="D569" s="190" t="s">
        <v>216</v>
      </c>
      <c r="E569" s="208" t="s">
        <v>19</v>
      </c>
      <c r="F569" s="209" t="s">
        <v>624</v>
      </c>
      <c r="G569" s="207"/>
      <c r="H569" s="210">
        <v>0.216</v>
      </c>
      <c r="I569" s="211"/>
      <c r="J569" s="207"/>
      <c r="K569" s="207"/>
      <c r="L569" s="212"/>
      <c r="M569" s="213"/>
      <c r="N569" s="214"/>
      <c r="O569" s="214"/>
      <c r="P569" s="214"/>
      <c r="Q569" s="214"/>
      <c r="R569" s="214"/>
      <c r="S569" s="214"/>
      <c r="T569" s="215"/>
      <c r="AT569" s="216" t="s">
        <v>216</v>
      </c>
      <c r="AU569" s="216" t="s">
        <v>86</v>
      </c>
      <c r="AV569" s="14" t="s">
        <v>86</v>
      </c>
      <c r="AW569" s="14" t="s">
        <v>37</v>
      </c>
      <c r="AX569" s="14" t="s">
        <v>76</v>
      </c>
      <c r="AY569" s="216" t="s">
        <v>202</v>
      </c>
    </row>
    <row r="570" spans="2:51" s="14" customFormat="1" ht="11.25">
      <c r="B570" s="206"/>
      <c r="C570" s="207"/>
      <c r="D570" s="190" t="s">
        <v>216</v>
      </c>
      <c r="E570" s="208" t="s">
        <v>19</v>
      </c>
      <c r="F570" s="209" t="s">
        <v>625</v>
      </c>
      <c r="G570" s="207"/>
      <c r="H570" s="210">
        <v>0.65800000000000003</v>
      </c>
      <c r="I570" s="211"/>
      <c r="J570" s="207"/>
      <c r="K570" s="207"/>
      <c r="L570" s="212"/>
      <c r="M570" s="213"/>
      <c r="N570" s="214"/>
      <c r="O570" s="214"/>
      <c r="P570" s="214"/>
      <c r="Q570" s="214"/>
      <c r="R570" s="214"/>
      <c r="S570" s="214"/>
      <c r="T570" s="215"/>
      <c r="AT570" s="216" t="s">
        <v>216</v>
      </c>
      <c r="AU570" s="216" t="s">
        <v>86</v>
      </c>
      <c r="AV570" s="14" t="s">
        <v>86</v>
      </c>
      <c r="AW570" s="14" t="s">
        <v>37</v>
      </c>
      <c r="AX570" s="14" t="s">
        <v>76</v>
      </c>
      <c r="AY570" s="216" t="s">
        <v>202</v>
      </c>
    </row>
    <row r="571" spans="2:51" s="14" customFormat="1" ht="11.25">
      <c r="B571" s="206"/>
      <c r="C571" s="207"/>
      <c r="D571" s="190" t="s">
        <v>216</v>
      </c>
      <c r="E571" s="208" t="s">
        <v>19</v>
      </c>
      <c r="F571" s="209" t="s">
        <v>626</v>
      </c>
      <c r="G571" s="207"/>
      <c r="H571" s="210">
        <v>1.0149999999999999</v>
      </c>
      <c r="I571" s="211"/>
      <c r="J571" s="207"/>
      <c r="K571" s="207"/>
      <c r="L571" s="212"/>
      <c r="M571" s="213"/>
      <c r="N571" s="214"/>
      <c r="O571" s="214"/>
      <c r="P571" s="214"/>
      <c r="Q571" s="214"/>
      <c r="R571" s="214"/>
      <c r="S571" s="214"/>
      <c r="T571" s="215"/>
      <c r="AT571" s="216" t="s">
        <v>216</v>
      </c>
      <c r="AU571" s="216" t="s">
        <v>86</v>
      </c>
      <c r="AV571" s="14" t="s">
        <v>86</v>
      </c>
      <c r="AW571" s="14" t="s">
        <v>37</v>
      </c>
      <c r="AX571" s="14" t="s">
        <v>76</v>
      </c>
      <c r="AY571" s="216" t="s">
        <v>202</v>
      </c>
    </row>
    <row r="572" spans="2:51" s="14" customFormat="1" ht="11.25">
      <c r="B572" s="206"/>
      <c r="C572" s="207"/>
      <c r="D572" s="190" t="s">
        <v>216</v>
      </c>
      <c r="E572" s="208" t="s">
        <v>19</v>
      </c>
      <c r="F572" s="209" t="s">
        <v>627</v>
      </c>
      <c r="G572" s="207"/>
      <c r="H572" s="210">
        <v>0.39</v>
      </c>
      <c r="I572" s="211"/>
      <c r="J572" s="207"/>
      <c r="K572" s="207"/>
      <c r="L572" s="212"/>
      <c r="M572" s="213"/>
      <c r="N572" s="214"/>
      <c r="O572" s="214"/>
      <c r="P572" s="214"/>
      <c r="Q572" s="214"/>
      <c r="R572" s="214"/>
      <c r="S572" s="214"/>
      <c r="T572" s="215"/>
      <c r="AT572" s="216" t="s">
        <v>216</v>
      </c>
      <c r="AU572" s="216" t="s">
        <v>86</v>
      </c>
      <c r="AV572" s="14" t="s">
        <v>86</v>
      </c>
      <c r="AW572" s="14" t="s">
        <v>37</v>
      </c>
      <c r="AX572" s="14" t="s">
        <v>76</v>
      </c>
      <c r="AY572" s="216" t="s">
        <v>202</v>
      </c>
    </row>
    <row r="573" spans="2:51" s="14" customFormat="1" ht="11.25">
      <c r="B573" s="206"/>
      <c r="C573" s="207"/>
      <c r="D573" s="190" t="s">
        <v>216</v>
      </c>
      <c r="E573" s="208" t="s">
        <v>19</v>
      </c>
      <c r="F573" s="209" t="s">
        <v>334</v>
      </c>
      <c r="G573" s="207"/>
      <c r="H573" s="210">
        <v>9.85</v>
      </c>
      <c r="I573" s="211"/>
      <c r="J573" s="207"/>
      <c r="K573" s="207"/>
      <c r="L573" s="212"/>
      <c r="M573" s="213"/>
      <c r="N573" s="214"/>
      <c r="O573" s="214"/>
      <c r="P573" s="214"/>
      <c r="Q573" s="214"/>
      <c r="R573" s="214"/>
      <c r="S573" s="214"/>
      <c r="T573" s="215"/>
      <c r="AT573" s="216" t="s">
        <v>216</v>
      </c>
      <c r="AU573" s="216" t="s">
        <v>86</v>
      </c>
      <c r="AV573" s="14" t="s">
        <v>86</v>
      </c>
      <c r="AW573" s="14" t="s">
        <v>37</v>
      </c>
      <c r="AX573" s="14" t="s">
        <v>76</v>
      </c>
      <c r="AY573" s="216" t="s">
        <v>202</v>
      </c>
    </row>
    <row r="574" spans="2:51" s="14" customFormat="1" ht="11.25">
      <c r="B574" s="206"/>
      <c r="C574" s="207"/>
      <c r="D574" s="190" t="s">
        <v>216</v>
      </c>
      <c r="E574" s="208" t="s">
        <v>19</v>
      </c>
      <c r="F574" s="209" t="s">
        <v>628</v>
      </c>
      <c r="G574" s="207"/>
      <c r="H574" s="210">
        <v>-5.9480000000000004</v>
      </c>
      <c r="I574" s="211"/>
      <c r="J574" s="207"/>
      <c r="K574" s="207"/>
      <c r="L574" s="212"/>
      <c r="M574" s="213"/>
      <c r="N574" s="214"/>
      <c r="O574" s="214"/>
      <c r="P574" s="214"/>
      <c r="Q574" s="214"/>
      <c r="R574" s="214"/>
      <c r="S574" s="214"/>
      <c r="T574" s="215"/>
      <c r="AT574" s="216" t="s">
        <v>216</v>
      </c>
      <c r="AU574" s="216" t="s">
        <v>86</v>
      </c>
      <c r="AV574" s="14" t="s">
        <v>86</v>
      </c>
      <c r="AW574" s="14" t="s">
        <v>37</v>
      </c>
      <c r="AX574" s="14" t="s">
        <v>76</v>
      </c>
      <c r="AY574" s="216" t="s">
        <v>202</v>
      </c>
    </row>
    <row r="575" spans="2:51" s="15" customFormat="1" ht="11.25">
      <c r="B575" s="217"/>
      <c r="C575" s="218"/>
      <c r="D575" s="190" t="s">
        <v>216</v>
      </c>
      <c r="E575" s="219" t="s">
        <v>19</v>
      </c>
      <c r="F575" s="220" t="s">
        <v>219</v>
      </c>
      <c r="G575" s="218"/>
      <c r="H575" s="221">
        <v>41.18</v>
      </c>
      <c r="I575" s="222"/>
      <c r="J575" s="218"/>
      <c r="K575" s="218"/>
      <c r="L575" s="223"/>
      <c r="M575" s="224"/>
      <c r="N575" s="225"/>
      <c r="O575" s="225"/>
      <c r="P575" s="225"/>
      <c r="Q575" s="225"/>
      <c r="R575" s="225"/>
      <c r="S575" s="225"/>
      <c r="T575" s="226"/>
      <c r="AT575" s="227" t="s">
        <v>216</v>
      </c>
      <c r="AU575" s="227" t="s">
        <v>86</v>
      </c>
      <c r="AV575" s="15" t="s">
        <v>220</v>
      </c>
      <c r="AW575" s="15" t="s">
        <v>37</v>
      </c>
      <c r="AX575" s="15" t="s">
        <v>76</v>
      </c>
      <c r="AY575" s="227" t="s">
        <v>202</v>
      </c>
    </row>
    <row r="576" spans="2:51" s="13" customFormat="1" ht="11.25">
      <c r="B576" s="196"/>
      <c r="C576" s="197"/>
      <c r="D576" s="190" t="s">
        <v>216</v>
      </c>
      <c r="E576" s="198" t="s">
        <v>19</v>
      </c>
      <c r="F576" s="199" t="s">
        <v>231</v>
      </c>
      <c r="G576" s="197"/>
      <c r="H576" s="198" t="s">
        <v>19</v>
      </c>
      <c r="I576" s="200"/>
      <c r="J576" s="197"/>
      <c r="K576" s="197"/>
      <c r="L576" s="201"/>
      <c r="M576" s="202"/>
      <c r="N576" s="203"/>
      <c r="O576" s="203"/>
      <c r="P576" s="203"/>
      <c r="Q576" s="203"/>
      <c r="R576" s="203"/>
      <c r="S576" s="203"/>
      <c r="T576" s="204"/>
      <c r="AT576" s="205" t="s">
        <v>216</v>
      </c>
      <c r="AU576" s="205" t="s">
        <v>86</v>
      </c>
      <c r="AV576" s="13" t="s">
        <v>84</v>
      </c>
      <c r="AW576" s="13" t="s">
        <v>37</v>
      </c>
      <c r="AX576" s="13" t="s">
        <v>76</v>
      </c>
      <c r="AY576" s="205" t="s">
        <v>202</v>
      </c>
    </row>
    <row r="577" spans="1:65" s="14" customFormat="1" ht="11.25">
      <c r="B577" s="206"/>
      <c r="C577" s="207"/>
      <c r="D577" s="190" t="s">
        <v>216</v>
      </c>
      <c r="E577" s="208" t="s">
        <v>19</v>
      </c>
      <c r="F577" s="209" t="s">
        <v>629</v>
      </c>
      <c r="G577" s="207"/>
      <c r="H577" s="210">
        <v>2.5070000000000001</v>
      </c>
      <c r="I577" s="211"/>
      <c r="J577" s="207"/>
      <c r="K577" s="207"/>
      <c r="L577" s="212"/>
      <c r="M577" s="213"/>
      <c r="N577" s="214"/>
      <c r="O577" s="214"/>
      <c r="P577" s="214"/>
      <c r="Q577" s="214"/>
      <c r="R577" s="214"/>
      <c r="S577" s="214"/>
      <c r="T577" s="215"/>
      <c r="AT577" s="216" t="s">
        <v>216</v>
      </c>
      <c r="AU577" s="216" t="s">
        <v>86</v>
      </c>
      <c r="AV577" s="14" t="s">
        <v>86</v>
      </c>
      <c r="AW577" s="14" t="s">
        <v>37</v>
      </c>
      <c r="AX577" s="14" t="s">
        <v>76</v>
      </c>
      <c r="AY577" s="216" t="s">
        <v>202</v>
      </c>
    </row>
    <row r="578" spans="1:65" s="14" customFormat="1" ht="11.25">
      <c r="B578" s="206"/>
      <c r="C578" s="207"/>
      <c r="D578" s="190" t="s">
        <v>216</v>
      </c>
      <c r="E578" s="208" t="s">
        <v>19</v>
      </c>
      <c r="F578" s="209" t="s">
        <v>630</v>
      </c>
      <c r="G578" s="207"/>
      <c r="H578" s="210">
        <v>12.16</v>
      </c>
      <c r="I578" s="211"/>
      <c r="J578" s="207"/>
      <c r="K578" s="207"/>
      <c r="L578" s="212"/>
      <c r="M578" s="213"/>
      <c r="N578" s="214"/>
      <c r="O578" s="214"/>
      <c r="P578" s="214"/>
      <c r="Q578" s="214"/>
      <c r="R578" s="214"/>
      <c r="S578" s="214"/>
      <c r="T578" s="215"/>
      <c r="AT578" s="216" t="s">
        <v>216</v>
      </c>
      <c r="AU578" s="216" t="s">
        <v>86</v>
      </c>
      <c r="AV578" s="14" t="s">
        <v>86</v>
      </c>
      <c r="AW578" s="14" t="s">
        <v>37</v>
      </c>
      <c r="AX578" s="14" t="s">
        <v>76</v>
      </c>
      <c r="AY578" s="216" t="s">
        <v>202</v>
      </c>
    </row>
    <row r="579" spans="1:65" s="14" customFormat="1" ht="11.25">
      <c r="B579" s="206"/>
      <c r="C579" s="207"/>
      <c r="D579" s="190" t="s">
        <v>216</v>
      </c>
      <c r="E579" s="208" t="s">
        <v>19</v>
      </c>
      <c r="F579" s="209" t="s">
        <v>631</v>
      </c>
      <c r="G579" s="207"/>
      <c r="H579" s="210">
        <v>6.798</v>
      </c>
      <c r="I579" s="211"/>
      <c r="J579" s="207"/>
      <c r="K579" s="207"/>
      <c r="L579" s="212"/>
      <c r="M579" s="213"/>
      <c r="N579" s="214"/>
      <c r="O579" s="214"/>
      <c r="P579" s="214"/>
      <c r="Q579" s="214"/>
      <c r="R579" s="214"/>
      <c r="S579" s="214"/>
      <c r="T579" s="215"/>
      <c r="AT579" s="216" t="s">
        <v>216</v>
      </c>
      <c r="AU579" s="216" t="s">
        <v>86</v>
      </c>
      <c r="AV579" s="14" t="s">
        <v>86</v>
      </c>
      <c r="AW579" s="14" t="s">
        <v>37</v>
      </c>
      <c r="AX579" s="14" t="s">
        <v>76</v>
      </c>
      <c r="AY579" s="216" t="s">
        <v>202</v>
      </c>
    </row>
    <row r="580" spans="1:65" s="14" customFormat="1" ht="11.25">
      <c r="B580" s="206"/>
      <c r="C580" s="207"/>
      <c r="D580" s="190" t="s">
        <v>216</v>
      </c>
      <c r="E580" s="208" t="s">
        <v>19</v>
      </c>
      <c r="F580" s="209" t="s">
        <v>632</v>
      </c>
      <c r="G580" s="207"/>
      <c r="H580" s="210">
        <v>3.234</v>
      </c>
      <c r="I580" s="211"/>
      <c r="J580" s="207"/>
      <c r="K580" s="207"/>
      <c r="L580" s="212"/>
      <c r="M580" s="213"/>
      <c r="N580" s="214"/>
      <c r="O580" s="214"/>
      <c r="P580" s="214"/>
      <c r="Q580" s="214"/>
      <c r="R580" s="214"/>
      <c r="S580" s="214"/>
      <c r="T580" s="215"/>
      <c r="AT580" s="216" t="s">
        <v>216</v>
      </c>
      <c r="AU580" s="216" t="s">
        <v>86</v>
      </c>
      <c r="AV580" s="14" t="s">
        <v>86</v>
      </c>
      <c r="AW580" s="14" t="s">
        <v>37</v>
      </c>
      <c r="AX580" s="14" t="s">
        <v>76</v>
      </c>
      <c r="AY580" s="216" t="s">
        <v>202</v>
      </c>
    </row>
    <row r="581" spans="1:65" s="14" customFormat="1" ht="11.25">
      <c r="B581" s="206"/>
      <c r="C581" s="207"/>
      <c r="D581" s="190" t="s">
        <v>216</v>
      </c>
      <c r="E581" s="208" t="s">
        <v>19</v>
      </c>
      <c r="F581" s="209" t="s">
        <v>633</v>
      </c>
      <c r="G581" s="207"/>
      <c r="H581" s="210">
        <v>4.8179999999999996</v>
      </c>
      <c r="I581" s="211"/>
      <c r="J581" s="207"/>
      <c r="K581" s="207"/>
      <c r="L581" s="212"/>
      <c r="M581" s="213"/>
      <c r="N581" s="214"/>
      <c r="O581" s="214"/>
      <c r="P581" s="214"/>
      <c r="Q581" s="214"/>
      <c r="R581" s="214"/>
      <c r="S581" s="214"/>
      <c r="T581" s="215"/>
      <c r="AT581" s="216" t="s">
        <v>216</v>
      </c>
      <c r="AU581" s="216" t="s">
        <v>86</v>
      </c>
      <c r="AV581" s="14" t="s">
        <v>86</v>
      </c>
      <c r="AW581" s="14" t="s">
        <v>37</v>
      </c>
      <c r="AX581" s="14" t="s">
        <v>76</v>
      </c>
      <c r="AY581" s="216" t="s">
        <v>202</v>
      </c>
    </row>
    <row r="582" spans="1:65" s="14" customFormat="1" ht="11.25">
      <c r="B582" s="206"/>
      <c r="C582" s="207"/>
      <c r="D582" s="190" t="s">
        <v>216</v>
      </c>
      <c r="E582" s="208" t="s">
        <v>19</v>
      </c>
      <c r="F582" s="209" t="s">
        <v>634</v>
      </c>
      <c r="G582" s="207"/>
      <c r="H582" s="210">
        <v>1.353</v>
      </c>
      <c r="I582" s="211"/>
      <c r="J582" s="207"/>
      <c r="K582" s="207"/>
      <c r="L582" s="212"/>
      <c r="M582" s="213"/>
      <c r="N582" s="214"/>
      <c r="O582" s="214"/>
      <c r="P582" s="214"/>
      <c r="Q582" s="214"/>
      <c r="R582" s="214"/>
      <c r="S582" s="214"/>
      <c r="T582" s="215"/>
      <c r="AT582" s="216" t="s">
        <v>216</v>
      </c>
      <c r="AU582" s="216" t="s">
        <v>86</v>
      </c>
      <c r="AV582" s="14" t="s">
        <v>86</v>
      </c>
      <c r="AW582" s="14" t="s">
        <v>37</v>
      </c>
      <c r="AX582" s="14" t="s">
        <v>76</v>
      </c>
      <c r="AY582" s="216" t="s">
        <v>202</v>
      </c>
    </row>
    <row r="583" spans="1:65" s="14" customFormat="1" ht="11.25">
      <c r="B583" s="206"/>
      <c r="C583" s="207"/>
      <c r="D583" s="190" t="s">
        <v>216</v>
      </c>
      <c r="E583" s="208" t="s">
        <v>19</v>
      </c>
      <c r="F583" s="209" t="s">
        <v>635</v>
      </c>
      <c r="G583" s="207"/>
      <c r="H583" s="210">
        <v>0.83599999999999997</v>
      </c>
      <c r="I583" s="211"/>
      <c r="J583" s="207"/>
      <c r="K583" s="207"/>
      <c r="L583" s="212"/>
      <c r="M583" s="213"/>
      <c r="N583" s="214"/>
      <c r="O583" s="214"/>
      <c r="P583" s="214"/>
      <c r="Q583" s="214"/>
      <c r="R583" s="214"/>
      <c r="S583" s="214"/>
      <c r="T583" s="215"/>
      <c r="AT583" s="216" t="s">
        <v>216</v>
      </c>
      <c r="AU583" s="216" t="s">
        <v>86</v>
      </c>
      <c r="AV583" s="14" t="s">
        <v>86</v>
      </c>
      <c r="AW583" s="14" t="s">
        <v>37</v>
      </c>
      <c r="AX583" s="14" t="s">
        <v>76</v>
      </c>
      <c r="AY583" s="216" t="s">
        <v>202</v>
      </c>
    </row>
    <row r="584" spans="1:65" s="14" customFormat="1" ht="11.25">
      <c r="B584" s="206"/>
      <c r="C584" s="207"/>
      <c r="D584" s="190" t="s">
        <v>216</v>
      </c>
      <c r="E584" s="208" t="s">
        <v>19</v>
      </c>
      <c r="F584" s="209" t="s">
        <v>345</v>
      </c>
      <c r="G584" s="207"/>
      <c r="H584" s="210">
        <v>5.0999999999999996</v>
      </c>
      <c r="I584" s="211"/>
      <c r="J584" s="207"/>
      <c r="K584" s="207"/>
      <c r="L584" s="212"/>
      <c r="M584" s="213"/>
      <c r="N584" s="214"/>
      <c r="O584" s="214"/>
      <c r="P584" s="214"/>
      <c r="Q584" s="214"/>
      <c r="R584" s="214"/>
      <c r="S584" s="214"/>
      <c r="T584" s="215"/>
      <c r="AT584" s="216" t="s">
        <v>216</v>
      </c>
      <c r="AU584" s="216" t="s">
        <v>86</v>
      </c>
      <c r="AV584" s="14" t="s">
        <v>86</v>
      </c>
      <c r="AW584" s="14" t="s">
        <v>37</v>
      </c>
      <c r="AX584" s="14" t="s">
        <v>76</v>
      </c>
      <c r="AY584" s="216" t="s">
        <v>202</v>
      </c>
    </row>
    <row r="585" spans="1:65" s="14" customFormat="1" ht="11.25">
      <c r="B585" s="206"/>
      <c r="C585" s="207"/>
      <c r="D585" s="190" t="s">
        <v>216</v>
      </c>
      <c r="E585" s="208" t="s">
        <v>19</v>
      </c>
      <c r="F585" s="209" t="s">
        <v>346</v>
      </c>
      <c r="G585" s="207"/>
      <c r="H585" s="210">
        <v>6.54</v>
      </c>
      <c r="I585" s="211"/>
      <c r="J585" s="207"/>
      <c r="K585" s="207"/>
      <c r="L585" s="212"/>
      <c r="M585" s="213"/>
      <c r="N585" s="214"/>
      <c r="O585" s="214"/>
      <c r="P585" s="214"/>
      <c r="Q585" s="214"/>
      <c r="R585" s="214"/>
      <c r="S585" s="214"/>
      <c r="T585" s="215"/>
      <c r="AT585" s="216" t="s">
        <v>216</v>
      </c>
      <c r="AU585" s="216" t="s">
        <v>86</v>
      </c>
      <c r="AV585" s="14" t="s">
        <v>86</v>
      </c>
      <c r="AW585" s="14" t="s">
        <v>37</v>
      </c>
      <c r="AX585" s="14" t="s">
        <v>76</v>
      </c>
      <c r="AY585" s="216" t="s">
        <v>202</v>
      </c>
    </row>
    <row r="586" spans="1:65" s="14" customFormat="1" ht="11.25">
      <c r="B586" s="206"/>
      <c r="C586" s="207"/>
      <c r="D586" s="190" t="s">
        <v>216</v>
      </c>
      <c r="E586" s="208" t="s">
        <v>19</v>
      </c>
      <c r="F586" s="209" t="s">
        <v>636</v>
      </c>
      <c r="G586" s="207"/>
      <c r="H586" s="210">
        <v>-3.0790000000000002</v>
      </c>
      <c r="I586" s="211"/>
      <c r="J586" s="207"/>
      <c r="K586" s="207"/>
      <c r="L586" s="212"/>
      <c r="M586" s="213"/>
      <c r="N586" s="214"/>
      <c r="O586" s="214"/>
      <c r="P586" s="214"/>
      <c r="Q586" s="214"/>
      <c r="R586" s="214"/>
      <c r="S586" s="214"/>
      <c r="T586" s="215"/>
      <c r="AT586" s="216" t="s">
        <v>216</v>
      </c>
      <c r="AU586" s="216" t="s">
        <v>86</v>
      </c>
      <c r="AV586" s="14" t="s">
        <v>86</v>
      </c>
      <c r="AW586" s="14" t="s">
        <v>37</v>
      </c>
      <c r="AX586" s="14" t="s">
        <v>76</v>
      </c>
      <c r="AY586" s="216" t="s">
        <v>202</v>
      </c>
    </row>
    <row r="587" spans="1:65" s="14" customFormat="1" ht="11.25">
      <c r="B587" s="206"/>
      <c r="C587" s="207"/>
      <c r="D587" s="190" t="s">
        <v>216</v>
      </c>
      <c r="E587" s="208" t="s">
        <v>19</v>
      </c>
      <c r="F587" s="209" t="s">
        <v>637</v>
      </c>
      <c r="G587" s="207"/>
      <c r="H587" s="210">
        <v>-3.9489999999999998</v>
      </c>
      <c r="I587" s="211"/>
      <c r="J587" s="207"/>
      <c r="K587" s="207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216</v>
      </c>
      <c r="AU587" s="216" t="s">
        <v>86</v>
      </c>
      <c r="AV587" s="14" t="s">
        <v>86</v>
      </c>
      <c r="AW587" s="14" t="s">
        <v>37</v>
      </c>
      <c r="AX587" s="14" t="s">
        <v>76</v>
      </c>
      <c r="AY587" s="216" t="s">
        <v>202</v>
      </c>
    </row>
    <row r="588" spans="1:65" s="15" customFormat="1" ht="11.25">
      <c r="B588" s="217"/>
      <c r="C588" s="218"/>
      <c r="D588" s="190" t="s">
        <v>216</v>
      </c>
      <c r="E588" s="219" t="s">
        <v>19</v>
      </c>
      <c r="F588" s="220" t="s">
        <v>219</v>
      </c>
      <c r="G588" s="218"/>
      <c r="H588" s="221">
        <v>36.317999999999998</v>
      </c>
      <c r="I588" s="222"/>
      <c r="J588" s="218"/>
      <c r="K588" s="218"/>
      <c r="L588" s="223"/>
      <c r="M588" s="224"/>
      <c r="N588" s="225"/>
      <c r="O588" s="225"/>
      <c r="P588" s="225"/>
      <c r="Q588" s="225"/>
      <c r="R588" s="225"/>
      <c r="S588" s="225"/>
      <c r="T588" s="226"/>
      <c r="AT588" s="227" t="s">
        <v>216</v>
      </c>
      <c r="AU588" s="227" t="s">
        <v>86</v>
      </c>
      <c r="AV588" s="15" t="s">
        <v>220</v>
      </c>
      <c r="AW588" s="15" t="s">
        <v>37</v>
      </c>
      <c r="AX588" s="15" t="s">
        <v>76</v>
      </c>
      <c r="AY588" s="227" t="s">
        <v>202</v>
      </c>
    </row>
    <row r="589" spans="1:65" s="16" customFormat="1" ht="11.25">
      <c r="B589" s="228"/>
      <c r="C589" s="229"/>
      <c r="D589" s="190" t="s">
        <v>216</v>
      </c>
      <c r="E589" s="230" t="s">
        <v>170</v>
      </c>
      <c r="F589" s="231" t="s">
        <v>235</v>
      </c>
      <c r="G589" s="229"/>
      <c r="H589" s="232">
        <v>343.798</v>
      </c>
      <c r="I589" s="233"/>
      <c r="J589" s="229"/>
      <c r="K589" s="229"/>
      <c r="L589" s="234"/>
      <c r="M589" s="235"/>
      <c r="N589" s="236"/>
      <c r="O589" s="236"/>
      <c r="P589" s="236"/>
      <c r="Q589" s="236"/>
      <c r="R589" s="236"/>
      <c r="S589" s="236"/>
      <c r="T589" s="237"/>
      <c r="AT589" s="238" t="s">
        <v>216</v>
      </c>
      <c r="AU589" s="238" t="s">
        <v>86</v>
      </c>
      <c r="AV589" s="16" t="s">
        <v>208</v>
      </c>
      <c r="AW589" s="16" t="s">
        <v>37</v>
      </c>
      <c r="AX589" s="16" t="s">
        <v>84</v>
      </c>
      <c r="AY589" s="238" t="s">
        <v>202</v>
      </c>
    </row>
    <row r="590" spans="1:65" s="2" customFormat="1" ht="14.45" customHeight="1">
      <c r="A590" s="36"/>
      <c r="B590" s="37"/>
      <c r="C590" s="239" t="s">
        <v>638</v>
      </c>
      <c r="D590" s="239" t="s">
        <v>639</v>
      </c>
      <c r="E590" s="240" t="s">
        <v>640</v>
      </c>
      <c r="F590" s="241" t="s">
        <v>641</v>
      </c>
      <c r="G590" s="242" t="s">
        <v>518</v>
      </c>
      <c r="H590" s="243">
        <v>649.77800000000002</v>
      </c>
      <c r="I590" s="244"/>
      <c r="J590" s="245">
        <f>ROUND(I590*H590,2)</f>
        <v>0</v>
      </c>
      <c r="K590" s="241" t="s">
        <v>207</v>
      </c>
      <c r="L590" s="246"/>
      <c r="M590" s="247" t="s">
        <v>19</v>
      </c>
      <c r="N590" s="248" t="s">
        <v>47</v>
      </c>
      <c r="O590" s="66"/>
      <c r="P590" s="186">
        <f>O590*H590</f>
        <v>0</v>
      </c>
      <c r="Q590" s="186">
        <v>0</v>
      </c>
      <c r="R590" s="186">
        <f>Q590*H590</f>
        <v>0</v>
      </c>
      <c r="S590" s="186">
        <v>0</v>
      </c>
      <c r="T590" s="187">
        <f>S590*H590</f>
        <v>0</v>
      </c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R590" s="188" t="s">
        <v>466</v>
      </c>
      <c r="AT590" s="188" t="s">
        <v>639</v>
      </c>
      <c r="AU590" s="188" t="s">
        <v>86</v>
      </c>
      <c r="AY590" s="19" t="s">
        <v>202</v>
      </c>
      <c r="BE590" s="189">
        <f>IF(N590="základní",J590,0)</f>
        <v>0</v>
      </c>
      <c r="BF590" s="189">
        <f>IF(N590="snížená",J590,0)</f>
        <v>0</v>
      </c>
      <c r="BG590" s="189">
        <f>IF(N590="zákl. přenesená",J590,0)</f>
        <v>0</v>
      </c>
      <c r="BH590" s="189">
        <f>IF(N590="sníž. přenesená",J590,0)</f>
        <v>0</v>
      </c>
      <c r="BI590" s="189">
        <f>IF(N590="nulová",J590,0)</f>
        <v>0</v>
      </c>
      <c r="BJ590" s="19" t="s">
        <v>84</v>
      </c>
      <c r="BK590" s="189">
        <f>ROUND(I590*H590,2)</f>
        <v>0</v>
      </c>
      <c r="BL590" s="19" t="s">
        <v>208</v>
      </c>
      <c r="BM590" s="188" t="s">
        <v>642</v>
      </c>
    </row>
    <row r="591" spans="1:65" s="2" customFormat="1" ht="11.25">
      <c r="A591" s="36"/>
      <c r="B591" s="37"/>
      <c r="C591" s="38"/>
      <c r="D591" s="190" t="s">
        <v>210</v>
      </c>
      <c r="E591" s="38"/>
      <c r="F591" s="191" t="s">
        <v>641</v>
      </c>
      <c r="G591" s="38"/>
      <c r="H591" s="38"/>
      <c r="I591" s="192"/>
      <c r="J591" s="38"/>
      <c r="K591" s="38"/>
      <c r="L591" s="41"/>
      <c r="M591" s="193"/>
      <c r="N591" s="194"/>
      <c r="O591" s="66"/>
      <c r="P591" s="66"/>
      <c r="Q591" s="66"/>
      <c r="R591" s="66"/>
      <c r="S591" s="66"/>
      <c r="T591" s="67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T591" s="19" t="s">
        <v>210</v>
      </c>
      <c r="AU591" s="19" t="s">
        <v>86</v>
      </c>
    </row>
    <row r="592" spans="1:65" s="2" customFormat="1" ht="29.25">
      <c r="A592" s="36"/>
      <c r="B592" s="37"/>
      <c r="C592" s="38"/>
      <c r="D592" s="190" t="s">
        <v>214</v>
      </c>
      <c r="E592" s="38"/>
      <c r="F592" s="195" t="s">
        <v>643</v>
      </c>
      <c r="G592" s="38"/>
      <c r="H592" s="38"/>
      <c r="I592" s="192"/>
      <c r="J592" s="38"/>
      <c r="K592" s="38"/>
      <c r="L592" s="41"/>
      <c r="M592" s="193"/>
      <c r="N592" s="194"/>
      <c r="O592" s="66"/>
      <c r="P592" s="66"/>
      <c r="Q592" s="66"/>
      <c r="R592" s="66"/>
      <c r="S592" s="66"/>
      <c r="T592" s="67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T592" s="19" t="s">
        <v>214</v>
      </c>
      <c r="AU592" s="19" t="s">
        <v>86</v>
      </c>
    </row>
    <row r="593" spans="1:65" s="14" customFormat="1" ht="11.25">
      <c r="B593" s="206"/>
      <c r="C593" s="207"/>
      <c r="D593" s="190" t="s">
        <v>216</v>
      </c>
      <c r="E593" s="208" t="s">
        <v>19</v>
      </c>
      <c r="F593" s="209" t="s">
        <v>644</v>
      </c>
      <c r="G593" s="207"/>
      <c r="H593" s="210">
        <v>649.77800000000002</v>
      </c>
      <c r="I593" s="211"/>
      <c r="J593" s="207"/>
      <c r="K593" s="207"/>
      <c r="L593" s="212"/>
      <c r="M593" s="213"/>
      <c r="N593" s="214"/>
      <c r="O593" s="214"/>
      <c r="P593" s="214"/>
      <c r="Q593" s="214"/>
      <c r="R593" s="214"/>
      <c r="S593" s="214"/>
      <c r="T593" s="215"/>
      <c r="AT593" s="216" t="s">
        <v>216</v>
      </c>
      <c r="AU593" s="216" t="s">
        <v>86</v>
      </c>
      <c r="AV593" s="14" t="s">
        <v>86</v>
      </c>
      <c r="AW593" s="14" t="s">
        <v>37</v>
      </c>
      <c r="AX593" s="14" t="s">
        <v>84</v>
      </c>
      <c r="AY593" s="216" t="s">
        <v>202</v>
      </c>
    </row>
    <row r="594" spans="1:65" s="2" customFormat="1" ht="14.45" customHeight="1">
      <c r="A594" s="36"/>
      <c r="B594" s="37"/>
      <c r="C594" s="177" t="s">
        <v>645</v>
      </c>
      <c r="D594" s="177" t="s">
        <v>204</v>
      </c>
      <c r="E594" s="178" t="s">
        <v>646</v>
      </c>
      <c r="F594" s="179" t="s">
        <v>647</v>
      </c>
      <c r="G594" s="180" t="s">
        <v>115</v>
      </c>
      <c r="H594" s="181">
        <v>710.28099999999995</v>
      </c>
      <c r="I594" s="182"/>
      <c r="J594" s="183">
        <f>ROUND(I594*H594,2)</f>
        <v>0</v>
      </c>
      <c r="K594" s="179" t="s">
        <v>207</v>
      </c>
      <c r="L594" s="41"/>
      <c r="M594" s="184" t="s">
        <v>19</v>
      </c>
      <c r="N594" s="185" t="s">
        <v>47</v>
      </c>
      <c r="O594" s="66"/>
      <c r="P594" s="186">
        <f>O594*H594</f>
        <v>0</v>
      </c>
      <c r="Q594" s="186">
        <v>0</v>
      </c>
      <c r="R594" s="186">
        <f>Q594*H594</f>
        <v>0</v>
      </c>
      <c r="S594" s="186">
        <v>0</v>
      </c>
      <c r="T594" s="187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188" t="s">
        <v>208</v>
      </c>
      <c r="AT594" s="188" t="s">
        <v>204</v>
      </c>
      <c r="AU594" s="188" t="s">
        <v>86</v>
      </c>
      <c r="AY594" s="19" t="s">
        <v>202</v>
      </c>
      <c r="BE594" s="189">
        <f>IF(N594="základní",J594,0)</f>
        <v>0</v>
      </c>
      <c r="BF594" s="189">
        <f>IF(N594="snížená",J594,0)</f>
        <v>0</v>
      </c>
      <c r="BG594" s="189">
        <f>IF(N594="zákl. přenesená",J594,0)</f>
        <v>0</v>
      </c>
      <c r="BH594" s="189">
        <f>IF(N594="sníž. přenesená",J594,0)</f>
        <v>0</v>
      </c>
      <c r="BI594" s="189">
        <f>IF(N594="nulová",J594,0)</f>
        <v>0</v>
      </c>
      <c r="BJ594" s="19" t="s">
        <v>84</v>
      </c>
      <c r="BK594" s="189">
        <f>ROUND(I594*H594,2)</f>
        <v>0</v>
      </c>
      <c r="BL594" s="19" t="s">
        <v>208</v>
      </c>
      <c r="BM594" s="188" t="s">
        <v>648</v>
      </c>
    </row>
    <row r="595" spans="1:65" s="2" customFormat="1" ht="19.5">
      <c r="A595" s="36"/>
      <c r="B595" s="37"/>
      <c r="C595" s="38"/>
      <c r="D595" s="190" t="s">
        <v>210</v>
      </c>
      <c r="E595" s="38"/>
      <c r="F595" s="191" t="s">
        <v>649</v>
      </c>
      <c r="G595" s="38"/>
      <c r="H595" s="38"/>
      <c r="I595" s="192"/>
      <c r="J595" s="38"/>
      <c r="K595" s="38"/>
      <c r="L595" s="41"/>
      <c r="M595" s="193"/>
      <c r="N595" s="194"/>
      <c r="O595" s="66"/>
      <c r="P595" s="66"/>
      <c r="Q595" s="66"/>
      <c r="R595" s="66"/>
      <c r="S595" s="66"/>
      <c r="T595" s="67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T595" s="19" t="s">
        <v>210</v>
      </c>
      <c r="AU595" s="19" t="s">
        <v>86</v>
      </c>
    </row>
    <row r="596" spans="1:65" s="2" customFormat="1" ht="58.5">
      <c r="A596" s="36"/>
      <c r="B596" s="37"/>
      <c r="C596" s="38"/>
      <c r="D596" s="190" t="s">
        <v>212</v>
      </c>
      <c r="E596" s="38"/>
      <c r="F596" s="195" t="s">
        <v>650</v>
      </c>
      <c r="G596" s="38"/>
      <c r="H596" s="38"/>
      <c r="I596" s="192"/>
      <c r="J596" s="38"/>
      <c r="K596" s="38"/>
      <c r="L596" s="41"/>
      <c r="M596" s="193"/>
      <c r="N596" s="194"/>
      <c r="O596" s="66"/>
      <c r="P596" s="66"/>
      <c r="Q596" s="66"/>
      <c r="R596" s="66"/>
      <c r="S596" s="66"/>
      <c r="T596" s="67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T596" s="19" t="s">
        <v>212</v>
      </c>
      <c r="AU596" s="19" t="s">
        <v>86</v>
      </c>
    </row>
    <row r="597" spans="1:65" s="2" customFormat="1" ht="19.5">
      <c r="A597" s="36"/>
      <c r="B597" s="37"/>
      <c r="C597" s="38"/>
      <c r="D597" s="190" t="s">
        <v>214</v>
      </c>
      <c r="E597" s="38"/>
      <c r="F597" s="195" t="s">
        <v>651</v>
      </c>
      <c r="G597" s="38"/>
      <c r="H597" s="38"/>
      <c r="I597" s="192"/>
      <c r="J597" s="38"/>
      <c r="K597" s="38"/>
      <c r="L597" s="41"/>
      <c r="M597" s="193"/>
      <c r="N597" s="194"/>
      <c r="O597" s="66"/>
      <c r="P597" s="66"/>
      <c r="Q597" s="66"/>
      <c r="R597" s="66"/>
      <c r="S597" s="66"/>
      <c r="T597" s="67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T597" s="19" t="s">
        <v>214</v>
      </c>
      <c r="AU597" s="19" t="s">
        <v>86</v>
      </c>
    </row>
    <row r="598" spans="1:65" s="13" customFormat="1" ht="11.25">
      <c r="B598" s="196"/>
      <c r="C598" s="197"/>
      <c r="D598" s="190" t="s">
        <v>216</v>
      </c>
      <c r="E598" s="198" t="s">
        <v>19</v>
      </c>
      <c r="F598" s="199" t="s">
        <v>652</v>
      </c>
      <c r="G598" s="197"/>
      <c r="H598" s="198" t="s">
        <v>19</v>
      </c>
      <c r="I598" s="200"/>
      <c r="J598" s="197"/>
      <c r="K598" s="197"/>
      <c r="L598" s="201"/>
      <c r="M598" s="202"/>
      <c r="N598" s="203"/>
      <c r="O598" s="203"/>
      <c r="P598" s="203"/>
      <c r="Q598" s="203"/>
      <c r="R598" s="203"/>
      <c r="S598" s="203"/>
      <c r="T598" s="204"/>
      <c r="AT598" s="205" t="s">
        <v>216</v>
      </c>
      <c r="AU598" s="205" t="s">
        <v>86</v>
      </c>
      <c r="AV598" s="13" t="s">
        <v>84</v>
      </c>
      <c r="AW598" s="13" t="s">
        <v>37</v>
      </c>
      <c r="AX598" s="13" t="s">
        <v>76</v>
      </c>
      <c r="AY598" s="205" t="s">
        <v>202</v>
      </c>
    </row>
    <row r="599" spans="1:65" s="14" customFormat="1" ht="11.25">
      <c r="B599" s="206"/>
      <c r="C599" s="207"/>
      <c r="D599" s="190" t="s">
        <v>216</v>
      </c>
      <c r="E599" s="208" t="s">
        <v>19</v>
      </c>
      <c r="F599" s="209" t="s">
        <v>653</v>
      </c>
      <c r="G599" s="207"/>
      <c r="H599" s="210">
        <v>3.5419999999999998</v>
      </c>
      <c r="I599" s="211"/>
      <c r="J599" s="207"/>
      <c r="K599" s="207"/>
      <c r="L599" s="212"/>
      <c r="M599" s="213"/>
      <c r="N599" s="214"/>
      <c r="O599" s="214"/>
      <c r="P599" s="214"/>
      <c r="Q599" s="214"/>
      <c r="R599" s="214"/>
      <c r="S599" s="214"/>
      <c r="T599" s="215"/>
      <c r="AT599" s="216" t="s">
        <v>216</v>
      </c>
      <c r="AU599" s="216" t="s">
        <v>86</v>
      </c>
      <c r="AV599" s="14" t="s">
        <v>86</v>
      </c>
      <c r="AW599" s="14" t="s">
        <v>37</v>
      </c>
      <c r="AX599" s="14" t="s">
        <v>76</v>
      </c>
      <c r="AY599" s="216" t="s">
        <v>202</v>
      </c>
    </row>
    <row r="600" spans="1:65" s="14" customFormat="1" ht="11.25">
      <c r="B600" s="206"/>
      <c r="C600" s="207"/>
      <c r="D600" s="190" t="s">
        <v>216</v>
      </c>
      <c r="E600" s="208" t="s">
        <v>19</v>
      </c>
      <c r="F600" s="209" t="s">
        <v>654</v>
      </c>
      <c r="G600" s="207"/>
      <c r="H600" s="210">
        <v>-0.155</v>
      </c>
      <c r="I600" s="211"/>
      <c r="J600" s="207"/>
      <c r="K600" s="207"/>
      <c r="L600" s="212"/>
      <c r="M600" s="213"/>
      <c r="N600" s="214"/>
      <c r="O600" s="214"/>
      <c r="P600" s="214"/>
      <c r="Q600" s="214"/>
      <c r="R600" s="214"/>
      <c r="S600" s="214"/>
      <c r="T600" s="215"/>
      <c r="AT600" s="216" t="s">
        <v>216</v>
      </c>
      <c r="AU600" s="216" t="s">
        <v>86</v>
      </c>
      <c r="AV600" s="14" t="s">
        <v>86</v>
      </c>
      <c r="AW600" s="14" t="s">
        <v>37</v>
      </c>
      <c r="AX600" s="14" t="s">
        <v>76</v>
      </c>
      <c r="AY600" s="216" t="s">
        <v>202</v>
      </c>
    </row>
    <row r="601" spans="1:65" s="14" customFormat="1" ht="11.25">
      <c r="B601" s="206"/>
      <c r="C601" s="207"/>
      <c r="D601" s="190" t="s">
        <v>216</v>
      </c>
      <c r="E601" s="208" t="s">
        <v>19</v>
      </c>
      <c r="F601" s="209" t="s">
        <v>655</v>
      </c>
      <c r="G601" s="207"/>
      <c r="H601" s="210">
        <v>113.45</v>
      </c>
      <c r="I601" s="211"/>
      <c r="J601" s="207"/>
      <c r="K601" s="207"/>
      <c r="L601" s="212"/>
      <c r="M601" s="213"/>
      <c r="N601" s="214"/>
      <c r="O601" s="214"/>
      <c r="P601" s="214"/>
      <c r="Q601" s="214"/>
      <c r="R601" s="214"/>
      <c r="S601" s="214"/>
      <c r="T601" s="215"/>
      <c r="AT601" s="216" t="s">
        <v>216</v>
      </c>
      <c r="AU601" s="216" t="s">
        <v>86</v>
      </c>
      <c r="AV601" s="14" t="s">
        <v>86</v>
      </c>
      <c r="AW601" s="14" t="s">
        <v>37</v>
      </c>
      <c r="AX601" s="14" t="s">
        <v>76</v>
      </c>
      <c r="AY601" s="216" t="s">
        <v>202</v>
      </c>
    </row>
    <row r="602" spans="1:65" s="14" customFormat="1" ht="11.25">
      <c r="B602" s="206"/>
      <c r="C602" s="207"/>
      <c r="D602" s="190" t="s">
        <v>216</v>
      </c>
      <c r="E602" s="208" t="s">
        <v>19</v>
      </c>
      <c r="F602" s="209" t="s">
        <v>656</v>
      </c>
      <c r="G602" s="207"/>
      <c r="H602" s="210">
        <v>-7.1280000000000001</v>
      </c>
      <c r="I602" s="211"/>
      <c r="J602" s="207"/>
      <c r="K602" s="207"/>
      <c r="L602" s="212"/>
      <c r="M602" s="213"/>
      <c r="N602" s="214"/>
      <c r="O602" s="214"/>
      <c r="P602" s="214"/>
      <c r="Q602" s="214"/>
      <c r="R602" s="214"/>
      <c r="S602" s="214"/>
      <c r="T602" s="215"/>
      <c r="AT602" s="216" t="s">
        <v>216</v>
      </c>
      <c r="AU602" s="216" t="s">
        <v>86</v>
      </c>
      <c r="AV602" s="14" t="s">
        <v>86</v>
      </c>
      <c r="AW602" s="14" t="s">
        <v>37</v>
      </c>
      <c r="AX602" s="14" t="s">
        <v>76</v>
      </c>
      <c r="AY602" s="216" t="s">
        <v>202</v>
      </c>
    </row>
    <row r="603" spans="1:65" s="14" customFormat="1" ht="11.25">
      <c r="B603" s="206"/>
      <c r="C603" s="207"/>
      <c r="D603" s="190" t="s">
        <v>216</v>
      </c>
      <c r="E603" s="208" t="s">
        <v>19</v>
      </c>
      <c r="F603" s="209" t="s">
        <v>657</v>
      </c>
      <c r="G603" s="207"/>
      <c r="H603" s="210">
        <v>293.42500000000001</v>
      </c>
      <c r="I603" s="211"/>
      <c r="J603" s="207"/>
      <c r="K603" s="207"/>
      <c r="L603" s="212"/>
      <c r="M603" s="213"/>
      <c r="N603" s="214"/>
      <c r="O603" s="214"/>
      <c r="P603" s="214"/>
      <c r="Q603" s="214"/>
      <c r="R603" s="214"/>
      <c r="S603" s="214"/>
      <c r="T603" s="215"/>
      <c r="AT603" s="216" t="s">
        <v>216</v>
      </c>
      <c r="AU603" s="216" t="s">
        <v>86</v>
      </c>
      <c r="AV603" s="14" t="s">
        <v>86</v>
      </c>
      <c r="AW603" s="14" t="s">
        <v>37</v>
      </c>
      <c r="AX603" s="14" t="s">
        <v>76</v>
      </c>
      <c r="AY603" s="216" t="s">
        <v>202</v>
      </c>
    </row>
    <row r="604" spans="1:65" s="14" customFormat="1" ht="11.25">
      <c r="B604" s="206"/>
      <c r="C604" s="207"/>
      <c r="D604" s="190" t="s">
        <v>216</v>
      </c>
      <c r="E604" s="208" t="s">
        <v>19</v>
      </c>
      <c r="F604" s="209" t="s">
        <v>658</v>
      </c>
      <c r="G604" s="207"/>
      <c r="H604" s="210">
        <v>-26.187999999999999</v>
      </c>
      <c r="I604" s="211"/>
      <c r="J604" s="207"/>
      <c r="K604" s="207"/>
      <c r="L604" s="212"/>
      <c r="M604" s="213"/>
      <c r="N604" s="214"/>
      <c r="O604" s="214"/>
      <c r="P604" s="214"/>
      <c r="Q604" s="214"/>
      <c r="R604" s="214"/>
      <c r="S604" s="214"/>
      <c r="T604" s="215"/>
      <c r="AT604" s="216" t="s">
        <v>216</v>
      </c>
      <c r="AU604" s="216" t="s">
        <v>86</v>
      </c>
      <c r="AV604" s="14" t="s">
        <v>86</v>
      </c>
      <c r="AW604" s="14" t="s">
        <v>37</v>
      </c>
      <c r="AX604" s="14" t="s">
        <v>76</v>
      </c>
      <c r="AY604" s="216" t="s">
        <v>202</v>
      </c>
    </row>
    <row r="605" spans="1:65" s="14" customFormat="1" ht="11.25">
      <c r="B605" s="206"/>
      <c r="C605" s="207"/>
      <c r="D605" s="190" t="s">
        <v>216</v>
      </c>
      <c r="E605" s="208" t="s">
        <v>19</v>
      </c>
      <c r="F605" s="209" t="s">
        <v>659</v>
      </c>
      <c r="G605" s="207"/>
      <c r="H605" s="210">
        <v>101.16800000000001</v>
      </c>
      <c r="I605" s="211"/>
      <c r="J605" s="207"/>
      <c r="K605" s="207"/>
      <c r="L605" s="212"/>
      <c r="M605" s="213"/>
      <c r="N605" s="214"/>
      <c r="O605" s="214"/>
      <c r="P605" s="214"/>
      <c r="Q605" s="214"/>
      <c r="R605" s="214"/>
      <c r="S605" s="214"/>
      <c r="T605" s="215"/>
      <c r="AT605" s="216" t="s">
        <v>216</v>
      </c>
      <c r="AU605" s="216" t="s">
        <v>86</v>
      </c>
      <c r="AV605" s="14" t="s">
        <v>86</v>
      </c>
      <c r="AW605" s="14" t="s">
        <v>37</v>
      </c>
      <c r="AX605" s="14" t="s">
        <v>76</v>
      </c>
      <c r="AY605" s="216" t="s">
        <v>202</v>
      </c>
    </row>
    <row r="606" spans="1:65" s="14" customFormat="1" ht="11.25">
      <c r="B606" s="206"/>
      <c r="C606" s="207"/>
      <c r="D606" s="190" t="s">
        <v>216</v>
      </c>
      <c r="E606" s="208" t="s">
        <v>19</v>
      </c>
      <c r="F606" s="209" t="s">
        <v>660</v>
      </c>
      <c r="G606" s="207"/>
      <c r="H606" s="210">
        <v>-12.82</v>
      </c>
      <c r="I606" s="211"/>
      <c r="J606" s="207"/>
      <c r="K606" s="207"/>
      <c r="L606" s="212"/>
      <c r="M606" s="213"/>
      <c r="N606" s="214"/>
      <c r="O606" s="214"/>
      <c r="P606" s="214"/>
      <c r="Q606" s="214"/>
      <c r="R606" s="214"/>
      <c r="S606" s="214"/>
      <c r="T606" s="215"/>
      <c r="AT606" s="216" t="s">
        <v>216</v>
      </c>
      <c r="AU606" s="216" t="s">
        <v>86</v>
      </c>
      <c r="AV606" s="14" t="s">
        <v>86</v>
      </c>
      <c r="AW606" s="14" t="s">
        <v>37</v>
      </c>
      <c r="AX606" s="14" t="s">
        <v>76</v>
      </c>
      <c r="AY606" s="216" t="s">
        <v>202</v>
      </c>
    </row>
    <row r="607" spans="1:65" s="14" customFormat="1" ht="11.25">
      <c r="B607" s="206"/>
      <c r="C607" s="207"/>
      <c r="D607" s="190" t="s">
        <v>216</v>
      </c>
      <c r="E607" s="208" t="s">
        <v>19</v>
      </c>
      <c r="F607" s="209" t="s">
        <v>661</v>
      </c>
      <c r="G607" s="207"/>
      <c r="H607" s="210">
        <v>56.286999999999999</v>
      </c>
      <c r="I607" s="211"/>
      <c r="J607" s="207"/>
      <c r="K607" s="207"/>
      <c r="L607" s="212"/>
      <c r="M607" s="213"/>
      <c r="N607" s="214"/>
      <c r="O607" s="214"/>
      <c r="P607" s="214"/>
      <c r="Q607" s="214"/>
      <c r="R607" s="214"/>
      <c r="S607" s="214"/>
      <c r="T607" s="215"/>
      <c r="AT607" s="216" t="s">
        <v>216</v>
      </c>
      <c r="AU607" s="216" t="s">
        <v>86</v>
      </c>
      <c r="AV607" s="14" t="s">
        <v>86</v>
      </c>
      <c r="AW607" s="14" t="s">
        <v>37</v>
      </c>
      <c r="AX607" s="14" t="s">
        <v>76</v>
      </c>
      <c r="AY607" s="216" t="s">
        <v>202</v>
      </c>
    </row>
    <row r="608" spans="1:65" s="14" customFormat="1" ht="11.25">
      <c r="B608" s="206"/>
      <c r="C608" s="207"/>
      <c r="D608" s="190" t="s">
        <v>216</v>
      </c>
      <c r="E608" s="208" t="s">
        <v>19</v>
      </c>
      <c r="F608" s="209" t="s">
        <v>662</v>
      </c>
      <c r="G608" s="207"/>
      <c r="H608" s="210">
        <v>-9.1859999999999999</v>
      </c>
      <c r="I608" s="211"/>
      <c r="J608" s="207"/>
      <c r="K608" s="207"/>
      <c r="L608" s="212"/>
      <c r="M608" s="213"/>
      <c r="N608" s="214"/>
      <c r="O608" s="214"/>
      <c r="P608" s="214"/>
      <c r="Q608" s="214"/>
      <c r="R608" s="214"/>
      <c r="S608" s="214"/>
      <c r="T608" s="215"/>
      <c r="AT608" s="216" t="s">
        <v>216</v>
      </c>
      <c r="AU608" s="216" t="s">
        <v>86</v>
      </c>
      <c r="AV608" s="14" t="s">
        <v>86</v>
      </c>
      <c r="AW608" s="14" t="s">
        <v>37</v>
      </c>
      <c r="AX608" s="14" t="s">
        <v>76</v>
      </c>
      <c r="AY608" s="216" t="s">
        <v>202</v>
      </c>
    </row>
    <row r="609" spans="1:65" s="14" customFormat="1" ht="11.25">
      <c r="B609" s="206"/>
      <c r="C609" s="207"/>
      <c r="D609" s="190" t="s">
        <v>216</v>
      </c>
      <c r="E609" s="208" t="s">
        <v>19</v>
      </c>
      <c r="F609" s="209" t="s">
        <v>663</v>
      </c>
      <c r="G609" s="207"/>
      <c r="H609" s="210">
        <v>156.096</v>
      </c>
      <c r="I609" s="211"/>
      <c r="J609" s="207"/>
      <c r="K609" s="207"/>
      <c r="L609" s="212"/>
      <c r="M609" s="213"/>
      <c r="N609" s="214"/>
      <c r="O609" s="214"/>
      <c r="P609" s="214"/>
      <c r="Q609" s="214"/>
      <c r="R609" s="214"/>
      <c r="S609" s="214"/>
      <c r="T609" s="215"/>
      <c r="AT609" s="216" t="s">
        <v>216</v>
      </c>
      <c r="AU609" s="216" t="s">
        <v>86</v>
      </c>
      <c r="AV609" s="14" t="s">
        <v>86</v>
      </c>
      <c r="AW609" s="14" t="s">
        <v>37</v>
      </c>
      <c r="AX609" s="14" t="s">
        <v>76</v>
      </c>
      <c r="AY609" s="216" t="s">
        <v>202</v>
      </c>
    </row>
    <row r="610" spans="1:65" s="14" customFormat="1" ht="11.25">
      <c r="B610" s="206"/>
      <c r="C610" s="207"/>
      <c r="D610" s="190" t="s">
        <v>216</v>
      </c>
      <c r="E610" s="208" t="s">
        <v>19</v>
      </c>
      <c r="F610" s="209" t="s">
        <v>664</v>
      </c>
      <c r="G610" s="207"/>
      <c r="H610" s="210">
        <v>-31.925999999999998</v>
      </c>
      <c r="I610" s="211"/>
      <c r="J610" s="207"/>
      <c r="K610" s="207"/>
      <c r="L610" s="212"/>
      <c r="M610" s="213"/>
      <c r="N610" s="214"/>
      <c r="O610" s="214"/>
      <c r="P610" s="214"/>
      <c r="Q610" s="214"/>
      <c r="R610" s="214"/>
      <c r="S610" s="214"/>
      <c r="T610" s="215"/>
      <c r="AT610" s="216" t="s">
        <v>216</v>
      </c>
      <c r="AU610" s="216" t="s">
        <v>86</v>
      </c>
      <c r="AV610" s="14" t="s">
        <v>86</v>
      </c>
      <c r="AW610" s="14" t="s">
        <v>37</v>
      </c>
      <c r="AX610" s="14" t="s">
        <v>76</v>
      </c>
      <c r="AY610" s="216" t="s">
        <v>202</v>
      </c>
    </row>
    <row r="611" spans="1:65" s="14" customFormat="1" ht="11.25">
      <c r="B611" s="206"/>
      <c r="C611" s="207"/>
      <c r="D611" s="190" t="s">
        <v>216</v>
      </c>
      <c r="E611" s="208" t="s">
        <v>19</v>
      </c>
      <c r="F611" s="209" t="s">
        <v>665</v>
      </c>
      <c r="G611" s="207"/>
      <c r="H611" s="210">
        <v>96.284999999999997</v>
      </c>
      <c r="I611" s="211"/>
      <c r="J611" s="207"/>
      <c r="K611" s="207"/>
      <c r="L611" s="212"/>
      <c r="M611" s="213"/>
      <c r="N611" s="214"/>
      <c r="O611" s="214"/>
      <c r="P611" s="214"/>
      <c r="Q611" s="214"/>
      <c r="R611" s="214"/>
      <c r="S611" s="214"/>
      <c r="T611" s="215"/>
      <c r="AT611" s="216" t="s">
        <v>216</v>
      </c>
      <c r="AU611" s="216" t="s">
        <v>86</v>
      </c>
      <c r="AV611" s="14" t="s">
        <v>86</v>
      </c>
      <c r="AW611" s="14" t="s">
        <v>37</v>
      </c>
      <c r="AX611" s="14" t="s">
        <v>76</v>
      </c>
      <c r="AY611" s="216" t="s">
        <v>202</v>
      </c>
    </row>
    <row r="612" spans="1:65" s="14" customFormat="1" ht="11.25">
      <c r="B612" s="206"/>
      <c r="C612" s="207"/>
      <c r="D612" s="190" t="s">
        <v>216</v>
      </c>
      <c r="E612" s="208" t="s">
        <v>19</v>
      </c>
      <c r="F612" s="209" t="s">
        <v>666</v>
      </c>
      <c r="G612" s="207"/>
      <c r="H612" s="210">
        <v>-22.568999999999999</v>
      </c>
      <c r="I612" s="211"/>
      <c r="J612" s="207"/>
      <c r="K612" s="207"/>
      <c r="L612" s="212"/>
      <c r="M612" s="213"/>
      <c r="N612" s="214"/>
      <c r="O612" s="214"/>
      <c r="P612" s="214"/>
      <c r="Q612" s="214"/>
      <c r="R612" s="214"/>
      <c r="S612" s="214"/>
      <c r="T612" s="215"/>
      <c r="AT612" s="216" t="s">
        <v>216</v>
      </c>
      <c r="AU612" s="216" t="s">
        <v>86</v>
      </c>
      <c r="AV612" s="14" t="s">
        <v>86</v>
      </c>
      <c r="AW612" s="14" t="s">
        <v>37</v>
      </c>
      <c r="AX612" s="14" t="s">
        <v>76</v>
      </c>
      <c r="AY612" s="216" t="s">
        <v>202</v>
      </c>
    </row>
    <row r="613" spans="1:65" s="16" customFormat="1" ht="11.25">
      <c r="B613" s="228"/>
      <c r="C613" s="229"/>
      <c r="D613" s="190" t="s">
        <v>216</v>
      </c>
      <c r="E613" s="230" t="s">
        <v>113</v>
      </c>
      <c r="F613" s="231" t="s">
        <v>235</v>
      </c>
      <c r="G613" s="229"/>
      <c r="H613" s="232">
        <v>710.28099999999995</v>
      </c>
      <c r="I613" s="233"/>
      <c r="J613" s="229"/>
      <c r="K613" s="229"/>
      <c r="L613" s="234"/>
      <c r="M613" s="235"/>
      <c r="N613" s="236"/>
      <c r="O613" s="236"/>
      <c r="P613" s="236"/>
      <c r="Q613" s="236"/>
      <c r="R613" s="236"/>
      <c r="S613" s="236"/>
      <c r="T613" s="237"/>
      <c r="AT613" s="238" t="s">
        <v>216</v>
      </c>
      <c r="AU613" s="238" t="s">
        <v>86</v>
      </c>
      <c r="AV613" s="16" t="s">
        <v>208</v>
      </c>
      <c r="AW613" s="16" t="s">
        <v>37</v>
      </c>
      <c r="AX613" s="16" t="s">
        <v>84</v>
      </c>
      <c r="AY613" s="238" t="s">
        <v>202</v>
      </c>
    </row>
    <row r="614" spans="1:65" s="2" customFormat="1" ht="14.45" customHeight="1">
      <c r="A614" s="36"/>
      <c r="B614" s="37"/>
      <c r="C614" s="239" t="s">
        <v>7</v>
      </c>
      <c r="D614" s="239" t="s">
        <v>639</v>
      </c>
      <c r="E614" s="240" t="s">
        <v>667</v>
      </c>
      <c r="F614" s="241" t="s">
        <v>668</v>
      </c>
      <c r="G614" s="242" t="s">
        <v>518</v>
      </c>
      <c r="H614" s="243">
        <v>1342.431</v>
      </c>
      <c r="I614" s="244"/>
      <c r="J614" s="245">
        <f>ROUND(I614*H614,2)</f>
        <v>0</v>
      </c>
      <c r="K614" s="241" t="s">
        <v>207</v>
      </c>
      <c r="L614" s="246"/>
      <c r="M614" s="247" t="s">
        <v>19</v>
      </c>
      <c r="N614" s="248" t="s">
        <v>47</v>
      </c>
      <c r="O614" s="66"/>
      <c r="P614" s="186">
        <f>O614*H614</f>
        <v>0</v>
      </c>
      <c r="Q614" s="186">
        <v>0</v>
      </c>
      <c r="R614" s="186">
        <f>Q614*H614</f>
        <v>0</v>
      </c>
      <c r="S614" s="186">
        <v>0</v>
      </c>
      <c r="T614" s="187">
        <f>S614*H614</f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188" t="s">
        <v>466</v>
      </c>
      <c r="AT614" s="188" t="s">
        <v>639</v>
      </c>
      <c r="AU614" s="188" t="s">
        <v>86</v>
      </c>
      <c r="AY614" s="19" t="s">
        <v>202</v>
      </c>
      <c r="BE614" s="189">
        <f>IF(N614="základní",J614,0)</f>
        <v>0</v>
      </c>
      <c r="BF614" s="189">
        <f>IF(N614="snížená",J614,0)</f>
        <v>0</v>
      </c>
      <c r="BG614" s="189">
        <f>IF(N614="zákl. přenesená",J614,0)</f>
        <v>0</v>
      </c>
      <c r="BH614" s="189">
        <f>IF(N614="sníž. přenesená",J614,0)</f>
        <v>0</v>
      </c>
      <c r="BI614" s="189">
        <f>IF(N614="nulová",J614,0)</f>
        <v>0</v>
      </c>
      <c r="BJ614" s="19" t="s">
        <v>84</v>
      </c>
      <c r="BK614" s="189">
        <f>ROUND(I614*H614,2)</f>
        <v>0</v>
      </c>
      <c r="BL614" s="19" t="s">
        <v>208</v>
      </c>
      <c r="BM614" s="188" t="s">
        <v>669</v>
      </c>
    </row>
    <row r="615" spans="1:65" s="2" customFormat="1" ht="11.25">
      <c r="A615" s="36"/>
      <c r="B615" s="37"/>
      <c r="C615" s="38"/>
      <c r="D615" s="190" t="s">
        <v>210</v>
      </c>
      <c r="E615" s="38"/>
      <c r="F615" s="191" t="s">
        <v>668</v>
      </c>
      <c r="G615" s="38"/>
      <c r="H615" s="38"/>
      <c r="I615" s="192"/>
      <c r="J615" s="38"/>
      <c r="K615" s="38"/>
      <c r="L615" s="41"/>
      <c r="M615" s="193"/>
      <c r="N615" s="194"/>
      <c r="O615" s="66"/>
      <c r="P615" s="66"/>
      <c r="Q615" s="66"/>
      <c r="R615" s="66"/>
      <c r="S615" s="66"/>
      <c r="T615" s="67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T615" s="19" t="s">
        <v>210</v>
      </c>
      <c r="AU615" s="19" t="s">
        <v>86</v>
      </c>
    </row>
    <row r="616" spans="1:65" s="2" customFormat="1" ht="29.25">
      <c r="A616" s="36"/>
      <c r="B616" s="37"/>
      <c r="C616" s="38"/>
      <c r="D616" s="190" t="s">
        <v>214</v>
      </c>
      <c r="E616" s="38"/>
      <c r="F616" s="195" t="s">
        <v>643</v>
      </c>
      <c r="G616" s="38"/>
      <c r="H616" s="38"/>
      <c r="I616" s="192"/>
      <c r="J616" s="38"/>
      <c r="K616" s="38"/>
      <c r="L616" s="41"/>
      <c r="M616" s="193"/>
      <c r="N616" s="194"/>
      <c r="O616" s="66"/>
      <c r="P616" s="66"/>
      <c r="Q616" s="66"/>
      <c r="R616" s="66"/>
      <c r="S616" s="66"/>
      <c r="T616" s="67"/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T616" s="19" t="s">
        <v>214</v>
      </c>
      <c r="AU616" s="19" t="s">
        <v>86</v>
      </c>
    </row>
    <row r="617" spans="1:65" s="14" customFormat="1" ht="11.25">
      <c r="B617" s="206"/>
      <c r="C617" s="207"/>
      <c r="D617" s="190" t="s">
        <v>216</v>
      </c>
      <c r="E617" s="208" t="s">
        <v>19</v>
      </c>
      <c r="F617" s="209" t="s">
        <v>670</v>
      </c>
      <c r="G617" s="207"/>
      <c r="H617" s="210">
        <v>1342.431</v>
      </c>
      <c r="I617" s="211"/>
      <c r="J617" s="207"/>
      <c r="K617" s="207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216</v>
      </c>
      <c r="AU617" s="216" t="s">
        <v>86</v>
      </c>
      <c r="AV617" s="14" t="s">
        <v>86</v>
      </c>
      <c r="AW617" s="14" t="s">
        <v>37</v>
      </c>
      <c r="AX617" s="14" t="s">
        <v>84</v>
      </c>
      <c r="AY617" s="216" t="s">
        <v>202</v>
      </c>
    </row>
    <row r="618" spans="1:65" s="2" customFormat="1" ht="14.45" customHeight="1">
      <c r="A618" s="36"/>
      <c r="B618" s="37"/>
      <c r="C618" s="177" t="s">
        <v>671</v>
      </c>
      <c r="D618" s="177" t="s">
        <v>204</v>
      </c>
      <c r="E618" s="178" t="s">
        <v>672</v>
      </c>
      <c r="F618" s="179" t="s">
        <v>673</v>
      </c>
      <c r="G618" s="180" t="s">
        <v>130</v>
      </c>
      <c r="H618" s="181">
        <v>147.565</v>
      </c>
      <c r="I618" s="182"/>
      <c r="J618" s="183">
        <f>ROUND(I618*H618,2)</f>
        <v>0</v>
      </c>
      <c r="K618" s="179" t="s">
        <v>207</v>
      </c>
      <c r="L618" s="41"/>
      <c r="M618" s="184" t="s">
        <v>19</v>
      </c>
      <c r="N618" s="185" t="s">
        <v>47</v>
      </c>
      <c r="O618" s="66"/>
      <c r="P618" s="186">
        <f>O618*H618</f>
        <v>0</v>
      </c>
      <c r="Q618" s="186">
        <v>0</v>
      </c>
      <c r="R618" s="186">
        <f>Q618*H618</f>
        <v>0</v>
      </c>
      <c r="S618" s="186">
        <v>0</v>
      </c>
      <c r="T618" s="187">
        <f>S618*H618</f>
        <v>0</v>
      </c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R618" s="188" t="s">
        <v>208</v>
      </c>
      <c r="AT618" s="188" t="s">
        <v>204</v>
      </c>
      <c r="AU618" s="188" t="s">
        <v>86</v>
      </c>
      <c r="AY618" s="19" t="s">
        <v>202</v>
      </c>
      <c r="BE618" s="189">
        <f>IF(N618="základní",J618,0)</f>
        <v>0</v>
      </c>
      <c r="BF618" s="189">
        <f>IF(N618="snížená",J618,0)</f>
        <v>0</v>
      </c>
      <c r="BG618" s="189">
        <f>IF(N618="zákl. přenesená",J618,0)</f>
        <v>0</v>
      </c>
      <c r="BH618" s="189">
        <f>IF(N618="sníž. přenesená",J618,0)</f>
        <v>0</v>
      </c>
      <c r="BI618" s="189">
        <f>IF(N618="nulová",J618,0)</f>
        <v>0</v>
      </c>
      <c r="BJ618" s="19" t="s">
        <v>84</v>
      </c>
      <c r="BK618" s="189">
        <f>ROUND(I618*H618,2)</f>
        <v>0</v>
      </c>
      <c r="BL618" s="19" t="s">
        <v>208</v>
      </c>
      <c r="BM618" s="188" t="s">
        <v>674</v>
      </c>
    </row>
    <row r="619" spans="1:65" s="2" customFormat="1" ht="19.5">
      <c r="A619" s="36"/>
      <c r="B619" s="37"/>
      <c r="C619" s="38"/>
      <c r="D619" s="190" t="s">
        <v>210</v>
      </c>
      <c r="E619" s="38"/>
      <c r="F619" s="191" t="s">
        <v>675</v>
      </c>
      <c r="G619" s="38"/>
      <c r="H619" s="38"/>
      <c r="I619" s="192"/>
      <c r="J619" s="38"/>
      <c r="K619" s="38"/>
      <c r="L619" s="41"/>
      <c r="M619" s="193"/>
      <c r="N619" s="194"/>
      <c r="O619" s="66"/>
      <c r="P619" s="66"/>
      <c r="Q619" s="66"/>
      <c r="R619" s="66"/>
      <c r="S619" s="66"/>
      <c r="T619" s="67"/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T619" s="19" t="s">
        <v>210</v>
      </c>
      <c r="AU619" s="19" t="s">
        <v>86</v>
      </c>
    </row>
    <row r="620" spans="1:65" s="2" customFormat="1" ht="48.75">
      <c r="A620" s="36"/>
      <c r="B620" s="37"/>
      <c r="C620" s="38"/>
      <c r="D620" s="190" t="s">
        <v>212</v>
      </c>
      <c r="E620" s="38"/>
      <c r="F620" s="195" t="s">
        <v>676</v>
      </c>
      <c r="G620" s="38"/>
      <c r="H620" s="38"/>
      <c r="I620" s="192"/>
      <c r="J620" s="38"/>
      <c r="K620" s="38"/>
      <c r="L620" s="41"/>
      <c r="M620" s="193"/>
      <c r="N620" s="194"/>
      <c r="O620" s="66"/>
      <c r="P620" s="66"/>
      <c r="Q620" s="66"/>
      <c r="R620" s="66"/>
      <c r="S620" s="66"/>
      <c r="T620" s="67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T620" s="19" t="s">
        <v>212</v>
      </c>
      <c r="AU620" s="19" t="s">
        <v>86</v>
      </c>
    </row>
    <row r="621" spans="1:65" s="13" customFormat="1" ht="11.25">
      <c r="B621" s="196"/>
      <c r="C621" s="197"/>
      <c r="D621" s="190" t="s">
        <v>216</v>
      </c>
      <c r="E621" s="198" t="s">
        <v>19</v>
      </c>
      <c r="F621" s="199" t="s">
        <v>677</v>
      </c>
      <c r="G621" s="197"/>
      <c r="H621" s="198" t="s">
        <v>19</v>
      </c>
      <c r="I621" s="200"/>
      <c r="J621" s="197"/>
      <c r="K621" s="197"/>
      <c r="L621" s="201"/>
      <c r="M621" s="202"/>
      <c r="N621" s="203"/>
      <c r="O621" s="203"/>
      <c r="P621" s="203"/>
      <c r="Q621" s="203"/>
      <c r="R621" s="203"/>
      <c r="S621" s="203"/>
      <c r="T621" s="204"/>
      <c r="AT621" s="205" t="s">
        <v>216</v>
      </c>
      <c r="AU621" s="205" t="s">
        <v>86</v>
      </c>
      <c r="AV621" s="13" t="s">
        <v>84</v>
      </c>
      <c r="AW621" s="13" t="s">
        <v>37</v>
      </c>
      <c r="AX621" s="13" t="s">
        <v>76</v>
      </c>
      <c r="AY621" s="205" t="s">
        <v>202</v>
      </c>
    </row>
    <row r="622" spans="1:65" s="14" customFormat="1" ht="11.25">
      <c r="B622" s="206"/>
      <c r="C622" s="207"/>
      <c r="D622" s="190" t="s">
        <v>216</v>
      </c>
      <c r="E622" s="208" t="s">
        <v>128</v>
      </c>
      <c r="F622" s="209" t="s">
        <v>156</v>
      </c>
      <c r="G622" s="207"/>
      <c r="H622" s="210">
        <v>147.565</v>
      </c>
      <c r="I622" s="211"/>
      <c r="J622" s="207"/>
      <c r="K622" s="207"/>
      <c r="L622" s="212"/>
      <c r="M622" s="213"/>
      <c r="N622" s="214"/>
      <c r="O622" s="214"/>
      <c r="P622" s="214"/>
      <c r="Q622" s="214"/>
      <c r="R622" s="214"/>
      <c r="S622" s="214"/>
      <c r="T622" s="215"/>
      <c r="AT622" s="216" t="s">
        <v>216</v>
      </c>
      <c r="AU622" s="216" t="s">
        <v>86</v>
      </c>
      <c r="AV622" s="14" t="s">
        <v>86</v>
      </c>
      <c r="AW622" s="14" t="s">
        <v>37</v>
      </c>
      <c r="AX622" s="14" t="s">
        <v>84</v>
      </c>
      <c r="AY622" s="216" t="s">
        <v>202</v>
      </c>
    </row>
    <row r="623" spans="1:65" s="2" customFormat="1" ht="14.45" customHeight="1">
      <c r="A623" s="36"/>
      <c r="B623" s="37"/>
      <c r="C623" s="177" t="s">
        <v>678</v>
      </c>
      <c r="D623" s="177" t="s">
        <v>204</v>
      </c>
      <c r="E623" s="178" t="s">
        <v>679</v>
      </c>
      <c r="F623" s="179" t="s">
        <v>680</v>
      </c>
      <c r="G623" s="180" t="s">
        <v>130</v>
      </c>
      <c r="H623" s="181">
        <v>147.565</v>
      </c>
      <c r="I623" s="182"/>
      <c r="J623" s="183">
        <f>ROUND(I623*H623,2)</f>
        <v>0</v>
      </c>
      <c r="K623" s="179" t="s">
        <v>207</v>
      </c>
      <c r="L623" s="41"/>
      <c r="M623" s="184" t="s">
        <v>19</v>
      </c>
      <c r="N623" s="185" t="s">
        <v>47</v>
      </c>
      <c r="O623" s="66"/>
      <c r="P623" s="186">
        <f>O623*H623</f>
        <v>0</v>
      </c>
      <c r="Q623" s="186">
        <v>0</v>
      </c>
      <c r="R623" s="186">
        <f>Q623*H623</f>
        <v>0</v>
      </c>
      <c r="S623" s="186">
        <v>0</v>
      </c>
      <c r="T623" s="187">
        <f>S623*H623</f>
        <v>0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188" t="s">
        <v>208</v>
      </c>
      <c r="AT623" s="188" t="s">
        <v>204</v>
      </c>
      <c r="AU623" s="188" t="s">
        <v>86</v>
      </c>
      <c r="AY623" s="19" t="s">
        <v>202</v>
      </c>
      <c r="BE623" s="189">
        <f>IF(N623="základní",J623,0)</f>
        <v>0</v>
      </c>
      <c r="BF623" s="189">
        <f>IF(N623="snížená",J623,0)</f>
        <v>0</v>
      </c>
      <c r="BG623" s="189">
        <f>IF(N623="zákl. přenesená",J623,0)</f>
        <v>0</v>
      </c>
      <c r="BH623" s="189">
        <f>IF(N623="sníž. přenesená",J623,0)</f>
        <v>0</v>
      </c>
      <c r="BI623" s="189">
        <f>IF(N623="nulová",J623,0)</f>
        <v>0</v>
      </c>
      <c r="BJ623" s="19" t="s">
        <v>84</v>
      </c>
      <c r="BK623" s="189">
        <f>ROUND(I623*H623,2)</f>
        <v>0</v>
      </c>
      <c r="BL623" s="19" t="s">
        <v>208</v>
      </c>
      <c r="BM623" s="188" t="s">
        <v>681</v>
      </c>
    </row>
    <row r="624" spans="1:65" s="2" customFormat="1" ht="11.25">
      <c r="A624" s="36"/>
      <c r="B624" s="37"/>
      <c r="C624" s="38"/>
      <c r="D624" s="190" t="s">
        <v>210</v>
      </c>
      <c r="E624" s="38"/>
      <c r="F624" s="191" t="s">
        <v>682</v>
      </c>
      <c r="G624" s="38"/>
      <c r="H624" s="38"/>
      <c r="I624" s="192"/>
      <c r="J624" s="38"/>
      <c r="K624" s="38"/>
      <c r="L624" s="41"/>
      <c r="M624" s="193"/>
      <c r="N624" s="194"/>
      <c r="O624" s="66"/>
      <c r="P624" s="66"/>
      <c r="Q624" s="66"/>
      <c r="R624" s="66"/>
      <c r="S624" s="66"/>
      <c r="T624" s="67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T624" s="19" t="s">
        <v>210</v>
      </c>
      <c r="AU624" s="19" t="s">
        <v>86</v>
      </c>
    </row>
    <row r="625" spans="1:65" s="2" customFormat="1" ht="107.25">
      <c r="A625" s="36"/>
      <c r="B625" s="37"/>
      <c r="C625" s="38"/>
      <c r="D625" s="190" t="s">
        <v>212</v>
      </c>
      <c r="E625" s="38"/>
      <c r="F625" s="195" t="s">
        <v>683</v>
      </c>
      <c r="G625" s="38"/>
      <c r="H625" s="38"/>
      <c r="I625" s="192"/>
      <c r="J625" s="38"/>
      <c r="K625" s="38"/>
      <c r="L625" s="41"/>
      <c r="M625" s="193"/>
      <c r="N625" s="194"/>
      <c r="O625" s="66"/>
      <c r="P625" s="66"/>
      <c r="Q625" s="66"/>
      <c r="R625" s="66"/>
      <c r="S625" s="66"/>
      <c r="T625" s="67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T625" s="19" t="s">
        <v>212</v>
      </c>
      <c r="AU625" s="19" t="s">
        <v>86</v>
      </c>
    </row>
    <row r="626" spans="1:65" s="14" customFormat="1" ht="11.25">
      <c r="B626" s="206"/>
      <c r="C626" s="207"/>
      <c r="D626" s="190" t="s">
        <v>216</v>
      </c>
      <c r="E626" s="208" t="s">
        <v>19</v>
      </c>
      <c r="F626" s="209" t="s">
        <v>128</v>
      </c>
      <c r="G626" s="207"/>
      <c r="H626" s="210">
        <v>147.565</v>
      </c>
      <c r="I626" s="211"/>
      <c r="J626" s="207"/>
      <c r="K626" s="207"/>
      <c r="L626" s="212"/>
      <c r="M626" s="213"/>
      <c r="N626" s="214"/>
      <c r="O626" s="214"/>
      <c r="P626" s="214"/>
      <c r="Q626" s="214"/>
      <c r="R626" s="214"/>
      <c r="S626" s="214"/>
      <c r="T626" s="215"/>
      <c r="AT626" s="216" t="s">
        <v>216</v>
      </c>
      <c r="AU626" s="216" t="s">
        <v>86</v>
      </c>
      <c r="AV626" s="14" t="s">
        <v>86</v>
      </c>
      <c r="AW626" s="14" t="s">
        <v>37</v>
      </c>
      <c r="AX626" s="14" t="s">
        <v>84</v>
      </c>
      <c r="AY626" s="216" t="s">
        <v>202</v>
      </c>
    </row>
    <row r="627" spans="1:65" s="2" customFormat="1" ht="14.45" customHeight="1">
      <c r="A627" s="36"/>
      <c r="B627" s="37"/>
      <c r="C627" s="239" t="s">
        <v>684</v>
      </c>
      <c r="D627" s="239" t="s">
        <v>639</v>
      </c>
      <c r="E627" s="240" t="s">
        <v>685</v>
      </c>
      <c r="F627" s="241" t="s">
        <v>686</v>
      </c>
      <c r="G627" s="242" t="s">
        <v>687</v>
      </c>
      <c r="H627" s="243">
        <v>4.4269999999999996</v>
      </c>
      <c r="I627" s="244"/>
      <c r="J627" s="245">
        <f>ROUND(I627*H627,2)</f>
        <v>0</v>
      </c>
      <c r="K627" s="241" t="s">
        <v>207</v>
      </c>
      <c r="L627" s="246"/>
      <c r="M627" s="247" t="s">
        <v>19</v>
      </c>
      <c r="N627" s="248" t="s">
        <v>47</v>
      </c>
      <c r="O627" s="66"/>
      <c r="P627" s="186">
        <f>O627*H627</f>
        <v>0</v>
      </c>
      <c r="Q627" s="186">
        <v>1E-3</v>
      </c>
      <c r="R627" s="186">
        <f>Q627*H627</f>
        <v>4.4269999999999995E-3</v>
      </c>
      <c r="S627" s="186">
        <v>0</v>
      </c>
      <c r="T627" s="187">
        <f>S627*H627</f>
        <v>0</v>
      </c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R627" s="188" t="s">
        <v>466</v>
      </c>
      <c r="AT627" s="188" t="s">
        <v>639</v>
      </c>
      <c r="AU627" s="188" t="s">
        <v>86</v>
      </c>
      <c r="AY627" s="19" t="s">
        <v>202</v>
      </c>
      <c r="BE627" s="189">
        <f>IF(N627="základní",J627,0)</f>
        <v>0</v>
      </c>
      <c r="BF627" s="189">
        <f>IF(N627="snížená",J627,0)</f>
        <v>0</v>
      </c>
      <c r="BG627" s="189">
        <f>IF(N627="zákl. přenesená",J627,0)</f>
        <v>0</v>
      </c>
      <c r="BH627" s="189">
        <f>IF(N627="sníž. přenesená",J627,0)</f>
        <v>0</v>
      </c>
      <c r="BI627" s="189">
        <f>IF(N627="nulová",J627,0)</f>
        <v>0</v>
      </c>
      <c r="BJ627" s="19" t="s">
        <v>84</v>
      </c>
      <c r="BK627" s="189">
        <f>ROUND(I627*H627,2)</f>
        <v>0</v>
      </c>
      <c r="BL627" s="19" t="s">
        <v>208</v>
      </c>
      <c r="BM627" s="188" t="s">
        <v>688</v>
      </c>
    </row>
    <row r="628" spans="1:65" s="2" customFormat="1" ht="11.25">
      <c r="A628" s="36"/>
      <c r="B628" s="37"/>
      <c r="C628" s="38"/>
      <c r="D628" s="190" t="s">
        <v>210</v>
      </c>
      <c r="E628" s="38"/>
      <c r="F628" s="191" t="s">
        <v>686</v>
      </c>
      <c r="G628" s="38"/>
      <c r="H628" s="38"/>
      <c r="I628" s="192"/>
      <c r="J628" s="38"/>
      <c r="K628" s="38"/>
      <c r="L628" s="41"/>
      <c r="M628" s="193"/>
      <c r="N628" s="194"/>
      <c r="O628" s="66"/>
      <c r="P628" s="66"/>
      <c r="Q628" s="66"/>
      <c r="R628" s="66"/>
      <c r="S628" s="66"/>
      <c r="T628" s="67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T628" s="19" t="s">
        <v>210</v>
      </c>
      <c r="AU628" s="19" t="s">
        <v>86</v>
      </c>
    </row>
    <row r="629" spans="1:65" s="14" customFormat="1" ht="11.25">
      <c r="B629" s="206"/>
      <c r="C629" s="207"/>
      <c r="D629" s="190" t="s">
        <v>216</v>
      </c>
      <c r="E629" s="208" t="s">
        <v>19</v>
      </c>
      <c r="F629" s="209" t="s">
        <v>689</v>
      </c>
      <c r="G629" s="207"/>
      <c r="H629" s="210">
        <v>4.4269999999999996</v>
      </c>
      <c r="I629" s="211"/>
      <c r="J629" s="207"/>
      <c r="K629" s="207"/>
      <c r="L629" s="212"/>
      <c r="M629" s="213"/>
      <c r="N629" s="214"/>
      <c r="O629" s="214"/>
      <c r="P629" s="214"/>
      <c r="Q629" s="214"/>
      <c r="R629" s="214"/>
      <c r="S629" s="214"/>
      <c r="T629" s="215"/>
      <c r="AT629" s="216" t="s">
        <v>216</v>
      </c>
      <c r="AU629" s="216" t="s">
        <v>86</v>
      </c>
      <c r="AV629" s="14" t="s">
        <v>86</v>
      </c>
      <c r="AW629" s="14" t="s">
        <v>37</v>
      </c>
      <c r="AX629" s="14" t="s">
        <v>84</v>
      </c>
      <c r="AY629" s="216" t="s">
        <v>202</v>
      </c>
    </row>
    <row r="630" spans="1:65" s="2" customFormat="1" ht="14.45" customHeight="1">
      <c r="A630" s="36"/>
      <c r="B630" s="37"/>
      <c r="C630" s="177" t="s">
        <v>690</v>
      </c>
      <c r="D630" s="177" t="s">
        <v>204</v>
      </c>
      <c r="E630" s="178" t="s">
        <v>691</v>
      </c>
      <c r="F630" s="179" t="s">
        <v>692</v>
      </c>
      <c r="G630" s="180" t="s">
        <v>130</v>
      </c>
      <c r="H630" s="181">
        <v>147.565</v>
      </c>
      <c r="I630" s="182"/>
      <c r="J630" s="183">
        <f>ROUND(I630*H630,2)</f>
        <v>0</v>
      </c>
      <c r="K630" s="179" t="s">
        <v>207</v>
      </c>
      <c r="L630" s="41"/>
      <c r="M630" s="184" t="s">
        <v>19</v>
      </c>
      <c r="N630" s="185" t="s">
        <v>47</v>
      </c>
      <c r="O630" s="66"/>
      <c r="P630" s="186">
        <f>O630*H630</f>
        <v>0</v>
      </c>
      <c r="Q630" s="186">
        <v>0</v>
      </c>
      <c r="R630" s="186">
        <f>Q630*H630</f>
        <v>0</v>
      </c>
      <c r="S630" s="186">
        <v>0</v>
      </c>
      <c r="T630" s="187">
        <f>S630*H630</f>
        <v>0</v>
      </c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R630" s="188" t="s">
        <v>208</v>
      </c>
      <c r="AT630" s="188" t="s">
        <v>204</v>
      </c>
      <c r="AU630" s="188" t="s">
        <v>86</v>
      </c>
      <c r="AY630" s="19" t="s">
        <v>202</v>
      </c>
      <c r="BE630" s="189">
        <f>IF(N630="základní",J630,0)</f>
        <v>0</v>
      </c>
      <c r="BF630" s="189">
        <f>IF(N630="snížená",J630,0)</f>
        <v>0</v>
      </c>
      <c r="BG630" s="189">
        <f>IF(N630="zákl. přenesená",J630,0)</f>
        <v>0</v>
      </c>
      <c r="BH630" s="189">
        <f>IF(N630="sníž. přenesená",J630,0)</f>
        <v>0</v>
      </c>
      <c r="BI630" s="189">
        <f>IF(N630="nulová",J630,0)</f>
        <v>0</v>
      </c>
      <c r="BJ630" s="19" t="s">
        <v>84</v>
      </c>
      <c r="BK630" s="189">
        <f>ROUND(I630*H630,2)</f>
        <v>0</v>
      </c>
      <c r="BL630" s="19" t="s">
        <v>208</v>
      </c>
      <c r="BM630" s="188" t="s">
        <v>693</v>
      </c>
    </row>
    <row r="631" spans="1:65" s="2" customFormat="1" ht="11.25">
      <c r="A631" s="36"/>
      <c r="B631" s="37"/>
      <c r="C631" s="38"/>
      <c r="D631" s="190" t="s">
        <v>210</v>
      </c>
      <c r="E631" s="38"/>
      <c r="F631" s="191" t="s">
        <v>694</v>
      </c>
      <c r="G631" s="38"/>
      <c r="H631" s="38"/>
      <c r="I631" s="192"/>
      <c r="J631" s="38"/>
      <c r="K631" s="38"/>
      <c r="L631" s="41"/>
      <c r="M631" s="193"/>
      <c r="N631" s="194"/>
      <c r="O631" s="66"/>
      <c r="P631" s="66"/>
      <c r="Q631" s="66"/>
      <c r="R631" s="66"/>
      <c r="S631" s="66"/>
      <c r="T631" s="67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T631" s="19" t="s">
        <v>210</v>
      </c>
      <c r="AU631" s="19" t="s">
        <v>86</v>
      </c>
    </row>
    <row r="632" spans="1:65" s="2" customFormat="1" ht="87.75">
      <c r="A632" s="36"/>
      <c r="B632" s="37"/>
      <c r="C632" s="38"/>
      <c r="D632" s="190" t="s">
        <v>212</v>
      </c>
      <c r="E632" s="38"/>
      <c r="F632" s="195" t="s">
        <v>695</v>
      </c>
      <c r="G632" s="38"/>
      <c r="H632" s="38"/>
      <c r="I632" s="192"/>
      <c r="J632" s="38"/>
      <c r="K632" s="38"/>
      <c r="L632" s="41"/>
      <c r="M632" s="193"/>
      <c r="N632" s="194"/>
      <c r="O632" s="66"/>
      <c r="P632" s="66"/>
      <c r="Q632" s="66"/>
      <c r="R632" s="66"/>
      <c r="S632" s="66"/>
      <c r="T632" s="67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T632" s="19" t="s">
        <v>212</v>
      </c>
      <c r="AU632" s="19" t="s">
        <v>86</v>
      </c>
    </row>
    <row r="633" spans="1:65" s="14" customFormat="1" ht="11.25">
      <c r="B633" s="206"/>
      <c r="C633" s="207"/>
      <c r="D633" s="190" t="s">
        <v>216</v>
      </c>
      <c r="E633" s="208" t="s">
        <v>19</v>
      </c>
      <c r="F633" s="209" t="s">
        <v>128</v>
      </c>
      <c r="G633" s="207"/>
      <c r="H633" s="210">
        <v>147.565</v>
      </c>
      <c r="I633" s="211"/>
      <c r="J633" s="207"/>
      <c r="K633" s="207"/>
      <c r="L633" s="212"/>
      <c r="M633" s="213"/>
      <c r="N633" s="214"/>
      <c r="O633" s="214"/>
      <c r="P633" s="214"/>
      <c r="Q633" s="214"/>
      <c r="R633" s="214"/>
      <c r="S633" s="214"/>
      <c r="T633" s="215"/>
      <c r="AT633" s="216" t="s">
        <v>216</v>
      </c>
      <c r="AU633" s="216" t="s">
        <v>86</v>
      </c>
      <c r="AV633" s="14" t="s">
        <v>86</v>
      </c>
      <c r="AW633" s="14" t="s">
        <v>37</v>
      </c>
      <c r="AX633" s="14" t="s">
        <v>84</v>
      </c>
      <c r="AY633" s="216" t="s">
        <v>202</v>
      </c>
    </row>
    <row r="634" spans="1:65" s="2" customFormat="1" ht="14.45" customHeight="1">
      <c r="A634" s="36"/>
      <c r="B634" s="37"/>
      <c r="C634" s="177" t="s">
        <v>696</v>
      </c>
      <c r="D634" s="177" t="s">
        <v>204</v>
      </c>
      <c r="E634" s="178" t="s">
        <v>697</v>
      </c>
      <c r="F634" s="179" t="s">
        <v>698</v>
      </c>
      <c r="G634" s="180" t="s">
        <v>130</v>
      </c>
      <c r="H634" s="181">
        <v>147.565</v>
      </c>
      <c r="I634" s="182"/>
      <c r="J634" s="183">
        <f>ROUND(I634*H634,2)</f>
        <v>0</v>
      </c>
      <c r="K634" s="179" t="s">
        <v>207</v>
      </c>
      <c r="L634" s="41"/>
      <c r="M634" s="184" t="s">
        <v>19</v>
      </c>
      <c r="N634" s="185" t="s">
        <v>47</v>
      </c>
      <c r="O634" s="66"/>
      <c r="P634" s="186">
        <f>O634*H634</f>
        <v>0</v>
      </c>
      <c r="Q634" s="186">
        <v>0</v>
      </c>
      <c r="R634" s="186">
        <f>Q634*H634</f>
        <v>0</v>
      </c>
      <c r="S634" s="186">
        <v>0</v>
      </c>
      <c r="T634" s="187">
        <f>S634*H634</f>
        <v>0</v>
      </c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R634" s="188" t="s">
        <v>208</v>
      </c>
      <c r="AT634" s="188" t="s">
        <v>204</v>
      </c>
      <c r="AU634" s="188" t="s">
        <v>86</v>
      </c>
      <c r="AY634" s="19" t="s">
        <v>202</v>
      </c>
      <c r="BE634" s="189">
        <f>IF(N634="základní",J634,0)</f>
        <v>0</v>
      </c>
      <c r="BF634" s="189">
        <f>IF(N634="snížená",J634,0)</f>
        <v>0</v>
      </c>
      <c r="BG634" s="189">
        <f>IF(N634="zákl. přenesená",J634,0)</f>
        <v>0</v>
      </c>
      <c r="BH634" s="189">
        <f>IF(N634="sníž. přenesená",J634,0)</f>
        <v>0</v>
      </c>
      <c r="BI634" s="189">
        <f>IF(N634="nulová",J634,0)</f>
        <v>0</v>
      </c>
      <c r="BJ634" s="19" t="s">
        <v>84</v>
      </c>
      <c r="BK634" s="189">
        <f>ROUND(I634*H634,2)</f>
        <v>0</v>
      </c>
      <c r="BL634" s="19" t="s">
        <v>208</v>
      </c>
      <c r="BM634" s="188" t="s">
        <v>699</v>
      </c>
    </row>
    <row r="635" spans="1:65" s="2" customFormat="1" ht="11.25">
      <c r="A635" s="36"/>
      <c r="B635" s="37"/>
      <c r="C635" s="38"/>
      <c r="D635" s="190" t="s">
        <v>210</v>
      </c>
      <c r="E635" s="38"/>
      <c r="F635" s="191" t="s">
        <v>700</v>
      </c>
      <c r="G635" s="38"/>
      <c r="H635" s="38"/>
      <c r="I635" s="192"/>
      <c r="J635" s="38"/>
      <c r="K635" s="38"/>
      <c r="L635" s="41"/>
      <c r="M635" s="193"/>
      <c r="N635" s="194"/>
      <c r="O635" s="66"/>
      <c r="P635" s="66"/>
      <c r="Q635" s="66"/>
      <c r="R635" s="66"/>
      <c r="S635" s="66"/>
      <c r="T635" s="67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T635" s="19" t="s">
        <v>210</v>
      </c>
      <c r="AU635" s="19" t="s">
        <v>86</v>
      </c>
    </row>
    <row r="636" spans="1:65" s="2" customFormat="1" ht="107.25">
      <c r="A636" s="36"/>
      <c r="B636" s="37"/>
      <c r="C636" s="38"/>
      <c r="D636" s="190" t="s">
        <v>212</v>
      </c>
      <c r="E636" s="38"/>
      <c r="F636" s="195" t="s">
        <v>701</v>
      </c>
      <c r="G636" s="38"/>
      <c r="H636" s="38"/>
      <c r="I636" s="192"/>
      <c r="J636" s="38"/>
      <c r="K636" s="38"/>
      <c r="L636" s="41"/>
      <c r="M636" s="193"/>
      <c r="N636" s="194"/>
      <c r="O636" s="66"/>
      <c r="P636" s="66"/>
      <c r="Q636" s="66"/>
      <c r="R636" s="66"/>
      <c r="S636" s="66"/>
      <c r="T636" s="67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T636" s="19" t="s">
        <v>212</v>
      </c>
      <c r="AU636" s="19" t="s">
        <v>86</v>
      </c>
    </row>
    <row r="637" spans="1:65" s="14" customFormat="1" ht="11.25">
      <c r="B637" s="206"/>
      <c r="C637" s="207"/>
      <c r="D637" s="190" t="s">
        <v>216</v>
      </c>
      <c r="E637" s="208" t="s">
        <v>19</v>
      </c>
      <c r="F637" s="209" t="s">
        <v>128</v>
      </c>
      <c r="G637" s="207"/>
      <c r="H637" s="210">
        <v>147.565</v>
      </c>
      <c r="I637" s="211"/>
      <c r="J637" s="207"/>
      <c r="K637" s="207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216</v>
      </c>
      <c r="AU637" s="216" t="s">
        <v>86</v>
      </c>
      <c r="AV637" s="14" t="s">
        <v>86</v>
      </c>
      <c r="AW637" s="14" t="s">
        <v>37</v>
      </c>
      <c r="AX637" s="14" t="s">
        <v>84</v>
      </c>
      <c r="AY637" s="216" t="s">
        <v>202</v>
      </c>
    </row>
    <row r="638" spans="1:65" s="2" customFormat="1" ht="14.45" customHeight="1">
      <c r="A638" s="36"/>
      <c r="B638" s="37"/>
      <c r="C638" s="177" t="s">
        <v>702</v>
      </c>
      <c r="D638" s="177" t="s">
        <v>204</v>
      </c>
      <c r="E638" s="178" t="s">
        <v>703</v>
      </c>
      <c r="F638" s="179" t="s">
        <v>704</v>
      </c>
      <c r="G638" s="180" t="s">
        <v>115</v>
      </c>
      <c r="H638" s="181">
        <v>4.4269999999999996</v>
      </c>
      <c r="I638" s="182"/>
      <c r="J638" s="183">
        <f>ROUND(I638*H638,2)</f>
        <v>0</v>
      </c>
      <c r="K638" s="179" t="s">
        <v>207</v>
      </c>
      <c r="L638" s="41"/>
      <c r="M638" s="184" t="s">
        <v>19</v>
      </c>
      <c r="N638" s="185" t="s">
        <v>47</v>
      </c>
      <c r="O638" s="66"/>
      <c r="P638" s="186">
        <f>O638*H638</f>
        <v>0</v>
      </c>
      <c r="Q638" s="186">
        <v>0</v>
      </c>
      <c r="R638" s="186">
        <f>Q638*H638</f>
        <v>0</v>
      </c>
      <c r="S638" s="186">
        <v>0</v>
      </c>
      <c r="T638" s="187">
        <f>S638*H638</f>
        <v>0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88" t="s">
        <v>208</v>
      </c>
      <c r="AT638" s="188" t="s">
        <v>204</v>
      </c>
      <c r="AU638" s="188" t="s">
        <v>86</v>
      </c>
      <c r="AY638" s="19" t="s">
        <v>202</v>
      </c>
      <c r="BE638" s="189">
        <f>IF(N638="základní",J638,0)</f>
        <v>0</v>
      </c>
      <c r="BF638" s="189">
        <f>IF(N638="snížená",J638,0)</f>
        <v>0</v>
      </c>
      <c r="BG638" s="189">
        <f>IF(N638="zákl. přenesená",J638,0)</f>
        <v>0</v>
      </c>
      <c r="BH638" s="189">
        <f>IF(N638="sníž. přenesená",J638,0)</f>
        <v>0</v>
      </c>
      <c r="BI638" s="189">
        <f>IF(N638="nulová",J638,0)</f>
        <v>0</v>
      </c>
      <c r="BJ638" s="19" t="s">
        <v>84</v>
      </c>
      <c r="BK638" s="189">
        <f>ROUND(I638*H638,2)</f>
        <v>0</v>
      </c>
      <c r="BL638" s="19" t="s">
        <v>208</v>
      </c>
      <c r="BM638" s="188" t="s">
        <v>705</v>
      </c>
    </row>
    <row r="639" spans="1:65" s="2" customFormat="1" ht="11.25">
      <c r="A639" s="36"/>
      <c r="B639" s="37"/>
      <c r="C639" s="38"/>
      <c r="D639" s="190" t="s">
        <v>210</v>
      </c>
      <c r="E639" s="38"/>
      <c r="F639" s="191" t="s">
        <v>706</v>
      </c>
      <c r="G639" s="38"/>
      <c r="H639" s="38"/>
      <c r="I639" s="192"/>
      <c r="J639" s="38"/>
      <c r="K639" s="38"/>
      <c r="L639" s="41"/>
      <c r="M639" s="193"/>
      <c r="N639" s="194"/>
      <c r="O639" s="66"/>
      <c r="P639" s="66"/>
      <c r="Q639" s="66"/>
      <c r="R639" s="66"/>
      <c r="S639" s="66"/>
      <c r="T639" s="67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9" t="s">
        <v>210</v>
      </c>
      <c r="AU639" s="19" t="s">
        <v>86</v>
      </c>
    </row>
    <row r="640" spans="1:65" s="14" customFormat="1" ht="11.25">
      <c r="B640" s="206"/>
      <c r="C640" s="207"/>
      <c r="D640" s="190" t="s">
        <v>216</v>
      </c>
      <c r="E640" s="208" t="s">
        <v>158</v>
      </c>
      <c r="F640" s="209" t="s">
        <v>707</v>
      </c>
      <c r="G640" s="207"/>
      <c r="H640" s="210">
        <v>4.4269999999999996</v>
      </c>
      <c r="I640" s="211"/>
      <c r="J640" s="207"/>
      <c r="K640" s="207"/>
      <c r="L640" s="212"/>
      <c r="M640" s="213"/>
      <c r="N640" s="214"/>
      <c r="O640" s="214"/>
      <c r="P640" s="214"/>
      <c r="Q640" s="214"/>
      <c r="R640" s="214"/>
      <c r="S640" s="214"/>
      <c r="T640" s="215"/>
      <c r="AT640" s="216" t="s">
        <v>216</v>
      </c>
      <c r="AU640" s="216" t="s">
        <v>86</v>
      </c>
      <c r="AV640" s="14" t="s">
        <v>86</v>
      </c>
      <c r="AW640" s="14" t="s">
        <v>37</v>
      </c>
      <c r="AX640" s="14" t="s">
        <v>84</v>
      </c>
      <c r="AY640" s="216" t="s">
        <v>202</v>
      </c>
    </row>
    <row r="641" spans="1:65" s="2" customFormat="1" ht="14.45" customHeight="1">
      <c r="A641" s="36"/>
      <c r="B641" s="37"/>
      <c r="C641" s="177" t="s">
        <v>708</v>
      </c>
      <c r="D641" s="177" t="s">
        <v>204</v>
      </c>
      <c r="E641" s="178" t="s">
        <v>709</v>
      </c>
      <c r="F641" s="179" t="s">
        <v>710</v>
      </c>
      <c r="G641" s="180" t="s">
        <v>115</v>
      </c>
      <c r="H641" s="181">
        <v>4.4269999999999996</v>
      </c>
      <c r="I641" s="182"/>
      <c r="J641" s="183">
        <f>ROUND(I641*H641,2)</f>
        <v>0</v>
      </c>
      <c r="K641" s="179" t="s">
        <v>207</v>
      </c>
      <c r="L641" s="41"/>
      <c r="M641" s="184" t="s">
        <v>19</v>
      </c>
      <c r="N641" s="185" t="s">
        <v>47</v>
      </c>
      <c r="O641" s="66"/>
      <c r="P641" s="186">
        <f>O641*H641</f>
        <v>0</v>
      </c>
      <c r="Q641" s="186">
        <v>0</v>
      </c>
      <c r="R641" s="186">
        <f>Q641*H641</f>
        <v>0</v>
      </c>
      <c r="S641" s="186">
        <v>0</v>
      </c>
      <c r="T641" s="187">
        <f>S641*H641</f>
        <v>0</v>
      </c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R641" s="188" t="s">
        <v>208</v>
      </c>
      <c r="AT641" s="188" t="s">
        <v>204</v>
      </c>
      <c r="AU641" s="188" t="s">
        <v>86</v>
      </c>
      <c r="AY641" s="19" t="s">
        <v>202</v>
      </c>
      <c r="BE641" s="189">
        <f>IF(N641="základní",J641,0)</f>
        <v>0</v>
      </c>
      <c r="BF641" s="189">
        <f>IF(N641="snížená",J641,0)</f>
        <v>0</v>
      </c>
      <c r="BG641" s="189">
        <f>IF(N641="zákl. přenesená",J641,0)</f>
        <v>0</v>
      </c>
      <c r="BH641" s="189">
        <f>IF(N641="sníž. přenesená",J641,0)</f>
        <v>0</v>
      </c>
      <c r="BI641" s="189">
        <f>IF(N641="nulová",J641,0)</f>
        <v>0</v>
      </c>
      <c r="BJ641" s="19" t="s">
        <v>84</v>
      </c>
      <c r="BK641" s="189">
        <f>ROUND(I641*H641,2)</f>
        <v>0</v>
      </c>
      <c r="BL641" s="19" t="s">
        <v>208</v>
      </c>
      <c r="BM641" s="188" t="s">
        <v>711</v>
      </c>
    </row>
    <row r="642" spans="1:65" s="2" customFormat="1" ht="11.25">
      <c r="A642" s="36"/>
      <c r="B642" s="37"/>
      <c r="C642" s="38"/>
      <c r="D642" s="190" t="s">
        <v>210</v>
      </c>
      <c r="E642" s="38"/>
      <c r="F642" s="191" t="s">
        <v>712</v>
      </c>
      <c r="G642" s="38"/>
      <c r="H642" s="38"/>
      <c r="I642" s="192"/>
      <c r="J642" s="38"/>
      <c r="K642" s="38"/>
      <c r="L642" s="41"/>
      <c r="M642" s="193"/>
      <c r="N642" s="194"/>
      <c r="O642" s="66"/>
      <c r="P642" s="66"/>
      <c r="Q642" s="66"/>
      <c r="R642" s="66"/>
      <c r="S642" s="66"/>
      <c r="T642" s="67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T642" s="19" t="s">
        <v>210</v>
      </c>
      <c r="AU642" s="19" t="s">
        <v>86</v>
      </c>
    </row>
    <row r="643" spans="1:65" s="2" customFormat="1" ht="48.75">
      <c r="A643" s="36"/>
      <c r="B643" s="37"/>
      <c r="C643" s="38"/>
      <c r="D643" s="190" t="s">
        <v>212</v>
      </c>
      <c r="E643" s="38"/>
      <c r="F643" s="195" t="s">
        <v>713</v>
      </c>
      <c r="G643" s="38"/>
      <c r="H643" s="38"/>
      <c r="I643" s="192"/>
      <c r="J643" s="38"/>
      <c r="K643" s="38"/>
      <c r="L643" s="41"/>
      <c r="M643" s="193"/>
      <c r="N643" s="194"/>
      <c r="O643" s="66"/>
      <c r="P643" s="66"/>
      <c r="Q643" s="66"/>
      <c r="R643" s="66"/>
      <c r="S643" s="66"/>
      <c r="T643" s="67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T643" s="19" t="s">
        <v>212</v>
      </c>
      <c r="AU643" s="19" t="s">
        <v>86</v>
      </c>
    </row>
    <row r="644" spans="1:65" s="14" customFormat="1" ht="11.25">
      <c r="B644" s="206"/>
      <c r="C644" s="207"/>
      <c r="D644" s="190" t="s">
        <v>216</v>
      </c>
      <c r="E644" s="208" t="s">
        <v>19</v>
      </c>
      <c r="F644" s="209" t="s">
        <v>158</v>
      </c>
      <c r="G644" s="207"/>
      <c r="H644" s="210">
        <v>4.4269999999999996</v>
      </c>
      <c r="I644" s="211"/>
      <c r="J644" s="207"/>
      <c r="K644" s="207"/>
      <c r="L644" s="212"/>
      <c r="M644" s="213"/>
      <c r="N644" s="214"/>
      <c r="O644" s="214"/>
      <c r="P644" s="214"/>
      <c r="Q644" s="214"/>
      <c r="R644" s="214"/>
      <c r="S644" s="214"/>
      <c r="T644" s="215"/>
      <c r="AT644" s="216" t="s">
        <v>216</v>
      </c>
      <c r="AU644" s="216" t="s">
        <v>86</v>
      </c>
      <c r="AV644" s="14" t="s">
        <v>86</v>
      </c>
      <c r="AW644" s="14" t="s">
        <v>37</v>
      </c>
      <c r="AX644" s="14" t="s">
        <v>84</v>
      </c>
      <c r="AY644" s="216" t="s">
        <v>202</v>
      </c>
    </row>
    <row r="645" spans="1:65" s="2" customFormat="1" ht="14.45" customHeight="1">
      <c r="A645" s="36"/>
      <c r="B645" s="37"/>
      <c r="C645" s="177" t="s">
        <v>714</v>
      </c>
      <c r="D645" s="177" t="s">
        <v>204</v>
      </c>
      <c r="E645" s="178" t="s">
        <v>715</v>
      </c>
      <c r="F645" s="179" t="s">
        <v>716</v>
      </c>
      <c r="G645" s="180" t="s">
        <v>115</v>
      </c>
      <c r="H645" s="181">
        <v>4.4269999999999996</v>
      </c>
      <c r="I645" s="182"/>
      <c r="J645" s="183">
        <f>ROUND(I645*H645,2)</f>
        <v>0</v>
      </c>
      <c r="K645" s="179" t="s">
        <v>207</v>
      </c>
      <c r="L645" s="41"/>
      <c r="M645" s="184" t="s">
        <v>19</v>
      </c>
      <c r="N645" s="185" t="s">
        <v>47</v>
      </c>
      <c r="O645" s="66"/>
      <c r="P645" s="186">
        <f>O645*H645</f>
        <v>0</v>
      </c>
      <c r="Q645" s="186">
        <v>0</v>
      </c>
      <c r="R645" s="186">
        <f>Q645*H645</f>
        <v>0</v>
      </c>
      <c r="S645" s="186">
        <v>0</v>
      </c>
      <c r="T645" s="187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188" t="s">
        <v>208</v>
      </c>
      <c r="AT645" s="188" t="s">
        <v>204</v>
      </c>
      <c r="AU645" s="188" t="s">
        <v>86</v>
      </c>
      <c r="AY645" s="19" t="s">
        <v>202</v>
      </c>
      <c r="BE645" s="189">
        <f>IF(N645="základní",J645,0)</f>
        <v>0</v>
      </c>
      <c r="BF645" s="189">
        <f>IF(N645="snížená",J645,0)</f>
        <v>0</v>
      </c>
      <c r="BG645" s="189">
        <f>IF(N645="zákl. přenesená",J645,0)</f>
        <v>0</v>
      </c>
      <c r="BH645" s="189">
        <f>IF(N645="sníž. přenesená",J645,0)</f>
        <v>0</v>
      </c>
      <c r="BI645" s="189">
        <f>IF(N645="nulová",J645,0)</f>
        <v>0</v>
      </c>
      <c r="BJ645" s="19" t="s">
        <v>84</v>
      </c>
      <c r="BK645" s="189">
        <f>ROUND(I645*H645,2)</f>
        <v>0</v>
      </c>
      <c r="BL645" s="19" t="s">
        <v>208</v>
      </c>
      <c r="BM645" s="188" t="s">
        <v>717</v>
      </c>
    </row>
    <row r="646" spans="1:65" s="2" customFormat="1" ht="11.25">
      <c r="A646" s="36"/>
      <c r="B646" s="37"/>
      <c r="C646" s="38"/>
      <c r="D646" s="190" t="s">
        <v>210</v>
      </c>
      <c r="E646" s="38"/>
      <c r="F646" s="191" t="s">
        <v>718</v>
      </c>
      <c r="G646" s="38"/>
      <c r="H646" s="38"/>
      <c r="I646" s="192"/>
      <c r="J646" s="38"/>
      <c r="K646" s="38"/>
      <c r="L646" s="41"/>
      <c r="M646" s="193"/>
      <c r="N646" s="194"/>
      <c r="O646" s="66"/>
      <c r="P646" s="66"/>
      <c r="Q646" s="66"/>
      <c r="R646" s="66"/>
      <c r="S646" s="66"/>
      <c r="T646" s="67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T646" s="19" t="s">
        <v>210</v>
      </c>
      <c r="AU646" s="19" t="s">
        <v>86</v>
      </c>
    </row>
    <row r="647" spans="1:65" s="2" customFormat="1" ht="48.75">
      <c r="A647" s="36"/>
      <c r="B647" s="37"/>
      <c r="C647" s="38"/>
      <c r="D647" s="190" t="s">
        <v>212</v>
      </c>
      <c r="E647" s="38"/>
      <c r="F647" s="195" t="s">
        <v>713</v>
      </c>
      <c r="G647" s="38"/>
      <c r="H647" s="38"/>
      <c r="I647" s="192"/>
      <c r="J647" s="38"/>
      <c r="K647" s="38"/>
      <c r="L647" s="41"/>
      <c r="M647" s="193"/>
      <c r="N647" s="194"/>
      <c r="O647" s="66"/>
      <c r="P647" s="66"/>
      <c r="Q647" s="66"/>
      <c r="R647" s="66"/>
      <c r="S647" s="66"/>
      <c r="T647" s="67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T647" s="19" t="s">
        <v>212</v>
      </c>
      <c r="AU647" s="19" t="s">
        <v>86</v>
      </c>
    </row>
    <row r="648" spans="1:65" s="14" customFormat="1" ht="11.25">
      <c r="B648" s="206"/>
      <c r="C648" s="207"/>
      <c r="D648" s="190" t="s">
        <v>216</v>
      </c>
      <c r="E648" s="208" t="s">
        <v>19</v>
      </c>
      <c r="F648" s="209" t="s">
        <v>158</v>
      </c>
      <c r="G648" s="207"/>
      <c r="H648" s="210">
        <v>4.4269999999999996</v>
      </c>
      <c r="I648" s="211"/>
      <c r="J648" s="207"/>
      <c r="K648" s="207"/>
      <c r="L648" s="212"/>
      <c r="M648" s="213"/>
      <c r="N648" s="214"/>
      <c r="O648" s="214"/>
      <c r="P648" s="214"/>
      <c r="Q648" s="214"/>
      <c r="R648" s="214"/>
      <c r="S648" s="214"/>
      <c r="T648" s="215"/>
      <c r="AT648" s="216" t="s">
        <v>216</v>
      </c>
      <c r="AU648" s="216" t="s">
        <v>86</v>
      </c>
      <c r="AV648" s="14" t="s">
        <v>86</v>
      </c>
      <c r="AW648" s="14" t="s">
        <v>37</v>
      </c>
      <c r="AX648" s="14" t="s">
        <v>84</v>
      </c>
      <c r="AY648" s="216" t="s">
        <v>202</v>
      </c>
    </row>
    <row r="649" spans="1:65" s="12" customFormat="1" ht="22.9" customHeight="1">
      <c r="B649" s="161"/>
      <c r="C649" s="162"/>
      <c r="D649" s="163" t="s">
        <v>75</v>
      </c>
      <c r="E649" s="175" t="s">
        <v>208</v>
      </c>
      <c r="F649" s="175" t="s">
        <v>719</v>
      </c>
      <c r="G649" s="162"/>
      <c r="H649" s="162"/>
      <c r="I649" s="165"/>
      <c r="J649" s="176">
        <f>BK649</f>
        <v>0</v>
      </c>
      <c r="K649" s="162"/>
      <c r="L649" s="167"/>
      <c r="M649" s="168"/>
      <c r="N649" s="169"/>
      <c r="O649" s="169"/>
      <c r="P649" s="170">
        <f>SUM(P650:P699)</f>
        <v>0</v>
      </c>
      <c r="Q649" s="169"/>
      <c r="R649" s="170">
        <f>SUM(R650:R699)</f>
        <v>4.0716799999999997</v>
      </c>
      <c r="S649" s="169"/>
      <c r="T649" s="171">
        <f>SUM(T650:T699)</f>
        <v>0</v>
      </c>
      <c r="AR649" s="172" t="s">
        <v>84</v>
      </c>
      <c r="AT649" s="173" t="s">
        <v>75</v>
      </c>
      <c r="AU649" s="173" t="s">
        <v>84</v>
      </c>
      <c r="AY649" s="172" t="s">
        <v>202</v>
      </c>
      <c r="BK649" s="174">
        <f>SUM(BK650:BK699)</f>
        <v>0</v>
      </c>
    </row>
    <row r="650" spans="1:65" s="2" customFormat="1" ht="14.45" customHeight="1">
      <c r="A650" s="36"/>
      <c r="B650" s="37"/>
      <c r="C650" s="177" t="s">
        <v>720</v>
      </c>
      <c r="D650" s="177" t="s">
        <v>204</v>
      </c>
      <c r="E650" s="178" t="s">
        <v>721</v>
      </c>
      <c r="F650" s="179" t="s">
        <v>722</v>
      </c>
      <c r="G650" s="180" t="s">
        <v>115</v>
      </c>
      <c r="H650" s="181">
        <v>131.166</v>
      </c>
      <c r="I650" s="182"/>
      <c r="J650" s="183">
        <f>ROUND(I650*H650,2)</f>
        <v>0</v>
      </c>
      <c r="K650" s="179" t="s">
        <v>207</v>
      </c>
      <c r="L650" s="41"/>
      <c r="M650" s="184" t="s">
        <v>19</v>
      </c>
      <c r="N650" s="185" t="s">
        <v>47</v>
      </c>
      <c r="O650" s="66"/>
      <c r="P650" s="186">
        <f>O650*H650</f>
        <v>0</v>
      </c>
      <c r="Q650" s="186">
        <v>0</v>
      </c>
      <c r="R650" s="186">
        <f>Q650*H650</f>
        <v>0</v>
      </c>
      <c r="S650" s="186">
        <v>0</v>
      </c>
      <c r="T650" s="187">
        <f>S650*H650</f>
        <v>0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188" t="s">
        <v>208</v>
      </c>
      <c r="AT650" s="188" t="s">
        <v>204</v>
      </c>
      <c r="AU650" s="188" t="s">
        <v>86</v>
      </c>
      <c r="AY650" s="19" t="s">
        <v>202</v>
      </c>
      <c r="BE650" s="189">
        <f>IF(N650="základní",J650,0)</f>
        <v>0</v>
      </c>
      <c r="BF650" s="189">
        <f>IF(N650="snížená",J650,0)</f>
        <v>0</v>
      </c>
      <c r="BG650" s="189">
        <f>IF(N650="zákl. přenesená",J650,0)</f>
        <v>0</v>
      </c>
      <c r="BH650" s="189">
        <f>IF(N650="sníž. přenesená",J650,0)</f>
        <v>0</v>
      </c>
      <c r="BI650" s="189">
        <f>IF(N650="nulová",J650,0)</f>
        <v>0</v>
      </c>
      <c r="BJ650" s="19" t="s">
        <v>84</v>
      </c>
      <c r="BK650" s="189">
        <f>ROUND(I650*H650,2)</f>
        <v>0</v>
      </c>
      <c r="BL650" s="19" t="s">
        <v>208</v>
      </c>
      <c r="BM650" s="188" t="s">
        <v>723</v>
      </c>
    </row>
    <row r="651" spans="1:65" s="2" customFormat="1" ht="11.25">
      <c r="A651" s="36"/>
      <c r="B651" s="37"/>
      <c r="C651" s="38"/>
      <c r="D651" s="190" t="s">
        <v>210</v>
      </c>
      <c r="E651" s="38"/>
      <c r="F651" s="191" t="s">
        <v>724</v>
      </c>
      <c r="G651" s="38"/>
      <c r="H651" s="38"/>
      <c r="I651" s="192"/>
      <c r="J651" s="38"/>
      <c r="K651" s="38"/>
      <c r="L651" s="41"/>
      <c r="M651" s="193"/>
      <c r="N651" s="194"/>
      <c r="O651" s="66"/>
      <c r="P651" s="66"/>
      <c r="Q651" s="66"/>
      <c r="R651" s="66"/>
      <c r="S651" s="66"/>
      <c r="T651" s="67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T651" s="19" t="s">
        <v>210</v>
      </c>
      <c r="AU651" s="19" t="s">
        <v>86</v>
      </c>
    </row>
    <row r="652" spans="1:65" s="2" customFormat="1" ht="39">
      <c r="A652" s="36"/>
      <c r="B652" s="37"/>
      <c r="C652" s="38"/>
      <c r="D652" s="190" t="s">
        <v>212</v>
      </c>
      <c r="E652" s="38"/>
      <c r="F652" s="195" t="s">
        <v>725</v>
      </c>
      <c r="G652" s="38"/>
      <c r="H652" s="38"/>
      <c r="I652" s="192"/>
      <c r="J652" s="38"/>
      <c r="K652" s="38"/>
      <c r="L652" s="41"/>
      <c r="M652" s="193"/>
      <c r="N652" s="194"/>
      <c r="O652" s="66"/>
      <c r="P652" s="66"/>
      <c r="Q652" s="66"/>
      <c r="R652" s="66"/>
      <c r="S652" s="66"/>
      <c r="T652" s="67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T652" s="19" t="s">
        <v>212</v>
      </c>
      <c r="AU652" s="19" t="s">
        <v>86</v>
      </c>
    </row>
    <row r="653" spans="1:65" s="2" customFormat="1" ht="19.5">
      <c r="A653" s="36"/>
      <c r="B653" s="37"/>
      <c r="C653" s="38"/>
      <c r="D653" s="190" t="s">
        <v>214</v>
      </c>
      <c r="E653" s="38"/>
      <c r="F653" s="195" t="s">
        <v>726</v>
      </c>
      <c r="G653" s="38"/>
      <c r="H653" s="38"/>
      <c r="I653" s="192"/>
      <c r="J653" s="38"/>
      <c r="K653" s="38"/>
      <c r="L653" s="41"/>
      <c r="M653" s="193"/>
      <c r="N653" s="194"/>
      <c r="O653" s="66"/>
      <c r="P653" s="66"/>
      <c r="Q653" s="66"/>
      <c r="R653" s="66"/>
      <c r="S653" s="66"/>
      <c r="T653" s="67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T653" s="19" t="s">
        <v>214</v>
      </c>
      <c r="AU653" s="19" t="s">
        <v>86</v>
      </c>
    </row>
    <row r="654" spans="1:65" s="13" customFormat="1" ht="11.25">
      <c r="B654" s="196"/>
      <c r="C654" s="197"/>
      <c r="D654" s="190" t="s">
        <v>216</v>
      </c>
      <c r="E654" s="198" t="s">
        <v>19</v>
      </c>
      <c r="F654" s="199" t="s">
        <v>652</v>
      </c>
      <c r="G654" s="197"/>
      <c r="H654" s="198" t="s">
        <v>19</v>
      </c>
      <c r="I654" s="200"/>
      <c r="J654" s="197"/>
      <c r="K654" s="197"/>
      <c r="L654" s="201"/>
      <c r="M654" s="202"/>
      <c r="N654" s="203"/>
      <c r="O654" s="203"/>
      <c r="P654" s="203"/>
      <c r="Q654" s="203"/>
      <c r="R654" s="203"/>
      <c r="S654" s="203"/>
      <c r="T654" s="204"/>
      <c r="AT654" s="205" t="s">
        <v>216</v>
      </c>
      <c r="AU654" s="205" t="s">
        <v>86</v>
      </c>
      <c r="AV654" s="13" t="s">
        <v>84</v>
      </c>
      <c r="AW654" s="13" t="s">
        <v>37</v>
      </c>
      <c r="AX654" s="13" t="s">
        <v>76</v>
      </c>
      <c r="AY654" s="205" t="s">
        <v>202</v>
      </c>
    </row>
    <row r="655" spans="1:65" s="14" customFormat="1" ht="11.25">
      <c r="B655" s="206"/>
      <c r="C655" s="207"/>
      <c r="D655" s="190" t="s">
        <v>216</v>
      </c>
      <c r="E655" s="208" t="s">
        <v>19</v>
      </c>
      <c r="F655" s="209" t="s">
        <v>727</v>
      </c>
      <c r="G655" s="207"/>
      <c r="H655" s="210">
        <v>0.77</v>
      </c>
      <c r="I655" s="211"/>
      <c r="J655" s="207"/>
      <c r="K655" s="207"/>
      <c r="L655" s="212"/>
      <c r="M655" s="213"/>
      <c r="N655" s="214"/>
      <c r="O655" s="214"/>
      <c r="P655" s="214"/>
      <c r="Q655" s="214"/>
      <c r="R655" s="214"/>
      <c r="S655" s="214"/>
      <c r="T655" s="215"/>
      <c r="AT655" s="216" t="s">
        <v>216</v>
      </c>
      <c r="AU655" s="216" t="s">
        <v>86</v>
      </c>
      <c r="AV655" s="14" t="s">
        <v>86</v>
      </c>
      <c r="AW655" s="14" t="s">
        <v>37</v>
      </c>
      <c r="AX655" s="14" t="s">
        <v>76</v>
      </c>
      <c r="AY655" s="216" t="s">
        <v>202</v>
      </c>
    </row>
    <row r="656" spans="1:65" s="14" customFormat="1" ht="11.25">
      <c r="B656" s="206"/>
      <c r="C656" s="207"/>
      <c r="D656" s="190" t="s">
        <v>216</v>
      </c>
      <c r="E656" s="208" t="s">
        <v>19</v>
      </c>
      <c r="F656" s="209" t="s">
        <v>728</v>
      </c>
      <c r="G656" s="207"/>
      <c r="H656" s="210">
        <v>22.69</v>
      </c>
      <c r="I656" s="211"/>
      <c r="J656" s="207"/>
      <c r="K656" s="207"/>
      <c r="L656" s="212"/>
      <c r="M656" s="213"/>
      <c r="N656" s="214"/>
      <c r="O656" s="214"/>
      <c r="P656" s="214"/>
      <c r="Q656" s="214"/>
      <c r="R656" s="214"/>
      <c r="S656" s="214"/>
      <c r="T656" s="215"/>
      <c r="AT656" s="216" t="s">
        <v>216</v>
      </c>
      <c r="AU656" s="216" t="s">
        <v>86</v>
      </c>
      <c r="AV656" s="14" t="s">
        <v>86</v>
      </c>
      <c r="AW656" s="14" t="s">
        <v>37</v>
      </c>
      <c r="AX656" s="14" t="s">
        <v>76</v>
      </c>
      <c r="AY656" s="216" t="s">
        <v>202</v>
      </c>
    </row>
    <row r="657" spans="1:65" s="14" customFormat="1" ht="11.25">
      <c r="B657" s="206"/>
      <c r="C657" s="207"/>
      <c r="D657" s="190" t="s">
        <v>216</v>
      </c>
      <c r="E657" s="208" t="s">
        <v>19</v>
      </c>
      <c r="F657" s="209" t="s">
        <v>729</v>
      </c>
      <c r="G657" s="207"/>
      <c r="H657" s="210">
        <v>53.35</v>
      </c>
      <c r="I657" s="211"/>
      <c r="J657" s="207"/>
      <c r="K657" s="207"/>
      <c r="L657" s="212"/>
      <c r="M657" s="213"/>
      <c r="N657" s="214"/>
      <c r="O657" s="214"/>
      <c r="P657" s="214"/>
      <c r="Q657" s="214"/>
      <c r="R657" s="214"/>
      <c r="S657" s="214"/>
      <c r="T657" s="215"/>
      <c r="AT657" s="216" t="s">
        <v>216</v>
      </c>
      <c r="AU657" s="216" t="s">
        <v>86</v>
      </c>
      <c r="AV657" s="14" t="s">
        <v>86</v>
      </c>
      <c r="AW657" s="14" t="s">
        <v>37</v>
      </c>
      <c r="AX657" s="14" t="s">
        <v>76</v>
      </c>
      <c r="AY657" s="216" t="s">
        <v>202</v>
      </c>
    </row>
    <row r="658" spans="1:65" s="14" customFormat="1" ht="11.25">
      <c r="B658" s="206"/>
      <c r="C658" s="207"/>
      <c r="D658" s="190" t="s">
        <v>216</v>
      </c>
      <c r="E658" s="208" t="s">
        <v>19</v>
      </c>
      <c r="F658" s="209" t="s">
        <v>730</v>
      </c>
      <c r="G658" s="207"/>
      <c r="H658" s="210">
        <v>16.45</v>
      </c>
      <c r="I658" s="211"/>
      <c r="J658" s="207"/>
      <c r="K658" s="207"/>
      <c r="L658" s="212"/>
      <c r="M658" s="213"/>
      <c r="N658" s="214"/>
      <c r="O658" s="214"/>
      <c r="P658" s="214"/>
      <c r="Q658" s="214"/>
      <c r="R658" s="214"/>
      <c r="S658" s="214"/>
      <c r="T658" s="215"/>
      <c r="AT658" s="216" t="s">
        <v>216</v>
      </c>
      <c r="AU658" s="216" t="s">
        <v>86</v>
      </c>
      <c r="AV658" s="14" t="s">
        <v>86</v>
      </c>
      <c r="AW658" s="14" t="s">
        <v>37</v>
      </c>
      <c r="AX658" s="14" t="s">
        <v>76</v>
      </c>
      <c r="AY658" s="216" t="s">
        <v>202</v>
      </c>
    </row>
    <row r="659" spans="1:65" s="14" customFormat="1" ht="11.25">
      <c r="B659" s="206"/>
      <c r="C659" s="207"/>
      <c r="D659" s="190" t="s">
        <v>216</v>
      </c>
      <c r="E659" s="208" t="s">
        <v>19</v>
      </c>
      <c r="F659" s="209" t="s">
        <v>731</v>
      </c>
      <c r="G659" s="207"/>
      <c r="H659" s="210">
        <v>8.0410000000000004</v>
      </c>
      <c r="I659" s="211"/>
      <c r="J659" s="207"/>
      <c r="K659" s="207"/>
      <c r="L659" s="212"/>
      <c r="M659" s="213"/>
      <c r="N659" s="214"/>
      <c r="O659" s="214"/>
      <c r="P659" s="214"/>
      <c r="Q659" s="214"/>
      <c r="R659" s="214"/>
      <c r="S659" s="214"/>
      <c r="T659" s="215"/>
      <c r="AT659" s="216" t="s">
        <v>216</v>
      </c>
      <c r="AU659" s="216" t="s">
        <v>86</v>
      </c>
      <c r="AV659" s="14" t="s">
        <v>86</v>
      </c>
      <c r="AW659" s="14" t="s">
        <v>37</v>
      </c>
      <c r="AX659" s="14" t="s">
        <v>76</v>
      </c>
      <c r="AY659" s="216" t="s">
        <v>202</v>
      </c>
    </row>
    <row r="660" spans="1:65" s="14" customFormat="1" ht="11.25">
      <c r="B660" s="206"/>
      <c r="C660" s="207"/>
      <c r="D660" s="190" t="s">
        <v>216</v>
      </c>
      <c r="E660" s="208" t="s">
        <v>19</v>
      </c>
      <c r="F660" s="209" t="s">
        <v>732</v>
      </c>
      <c r="G660" s="207"/>
      <c r="H660" s="210">
        <v>19.512</v>
      </c>
      <c r="I660" s="211"/>
      <c r="J660" s="207"/>
      <c r="K660" s="207"/>
      <c r="L660" s="212"/>
      <c r="M660" s="213"/>
      <c r="N660" s="214"/>
      <c r="O660" s="214"/>
      <c r="P660" s="214"/>
      <c r="Q660" s="214"/>
      <c r="R660" s="214"/>
      <c r="S660" s="214"/>
      <c r="T660" s="215"/>
      <c r="AT660" s="216" t="s">
        <v>216</v>
      </c>
      <c r="AU660" s="216" t="s">
        <v>86</v>
      </c>
      <c r="AV660" s="14" t="s">
        <v>86</v>
      </c>
      <c r="AW660" s="14" t="s">
        <v>37</v>
      </c>
      <c r="AX660" s="14" t="s">
        <v>76</v>
      </c>
      <c r="AY660" s="216" t="s">
        <v>202</v>
      </c>
    </row>
    <row r="661" spans="1:65" s="14" customFormat="1" ht="11.25">
      <c r="B661" s="206"/>
      <c r="C661" s="207"/>
      <c r="D661" s="190" t="s">
        <v>216</v>
      </c>
      <c r="E661" s="208" t="s">
        <v>19</v>
      </c>
      <c r="F661" s="209" t="s">
        <v>733</v>
      </c>
      <c r="G661" s="207"/>
      <c r="H661" s="210">
        <v>10.353</v>
      </c>
      <c r="I661" s="211"/>
      <c r="J661" s="207"/>
      <c r="K661" s="207"/>
      <c r="L661" s="212"/>
      <c r="M661" s="213"/>
      <c r="N661" s="214"/>
      <c r="O661" s="214"/>
      <c r="P661" s="214"/>
      <c r="Q661" s="214"/>
      <c r="R661" s="214"/>
      <c r="S661" s="214"/>
      <c r="T661" s="215"/>
      <c r="AT661" s="216" t="s">
        <v>216</v>
      </c>
      <c r="AU661" s="216" t="s">
        <v>86</v>
      </c>
      <c r="AV661" s="14" t="s">
        <v>86</v>
      </c>
      <c r="AW661" s="14" t="s">
        <v>37</v>
      </c>
      <c r="AX661" s="14" t="s">
        <v>76</v>
      </c>
      <c r="AY661" s="216" t="s">
        <v>202</v>
      </c>
    </row>
    <row r="662" spans="1:65" s="16" customFormat="1" ht="11.25">
      <c r="B662" s="228"/>
      <c r="C662" s="229"/>
      <c r="D662" s="190" t="s">
        <v>216</v>
      </c>
      <c r="E662" s="230" t="s">
        <v>19</v>
      </c>
      <c r="F662" s="231" t="s">
        <v>235</v>
      </c>
      <c r="G662" s="229"/>
      <c r="H662" s="232">
        <v>131.166</v>
      </c>
      <c r="I662" s="233"/>
      <c r="J662" s="229"/>
      <c r="K662" s="229"/>
      <c r="L662" s="234"/>
      <c r="M662" s="235"/>
      <c r="N662" s="236"/>
      <c r="O662" s="236"/>
      <c r="P662" s="236"/>
      <c r="Q662" s="236"/>
      <c r="R662" s="236"/>
      <c r="S662" s="236"/>
      <c r="T662" s="237"/>
      <c r="AT662" s="238" t="s">
        <v>216</v>
      </c>
      <c r="AU662" s="238" t="s">
        <v>86</v>
      </c>
      <c r="AV662" s="16" t="s">
        <v>208</v>
      </c>
      <c r="AW662" s="16" t="s">
        <v>37</v>
      </c>
      <c r="AX662" s="16" t="s">
        <v>84</v>
      </c>
      <c r="AY662" s="238" t="s">
        <v>202</v>
      </c>
    </row>
    <row r="663" spans="1:65" s="2" customFormat="1" ht="14.45" customHeight="1">
      <c r="A663" s="36"/>
      <c r="B663" s="37"/>
      <c r="C663" s="177" t="s">
        <v>734</v>
      </c>
      <c r="D663" s="177" t="s">
        <v>204</v>
      </c>
      <c r="E663" s="178" t="s">
        <v>735</v>
      </c>
      <c r="F663" s="179" t="s">
        <v>736</v>
      </c>
      <c r="G663" s="180" t="s">
        <v>92</v>
      </c>
      <c r="H663" s="181">
        <v>51</v>
      </c>
      <c r="I663" s="182"/>
      <c r="J663" s="183">
        <f>ROUND(I663*H663,2)</f>
        <v>0</v>
      </c>
      <c r="K663" s="179" t="s">
        <v>207</v>
      </c>
      <c r="L663" s="41"/>
      <c r="M663" s="184" t="s">
        <v>19</v>
      </c>
      <c r="N663" s="185" t="s">
        <v>47</v>
      </c>
      <c r="O663" s="66"/>
      <c r="P663" s="186">
        <f>O663*H663</f>
        <v>0</v>
      </c>
      <c r="Q663" s="186">
        <v>6.6E-3</v>
      </c>
      <c r="R663" s="186">
        <f>Q663*H663</f>
        <v>0.33660000000000001</v>
      </c>
      <c r="S663" s="186">
        <v>0</v>
      </c>
      <c r="T663" s="187">
        <f>S663*H663</f>
        <v>0</v>
      </c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R663" s="188" t="s">
        <v>208</v>
      </c>
      <c r="AT663" s="188" t="s">
        <v>204</v>
      </c>
      <c r="AU663" s="188" t="s">
        <v>86</v>
      </c>
      <c r="AY663" s="19" t="s">
        <v>202</v>
      </c>
      <c r="BE663" s="189">
        <f>IF(N663="základní",J663,0)</f>
        <v>0</v>
      </c>
      <c r="BF663" s="189">
        <f>IF(N663="snížená",J663,0)</f>
        <v>0</v>
      </c>
      <c r="BG663" s="189">
        <f>IF(N663="zákl. přenesená",J663,0)</f>
        <v>0</v>
      </c>
      <c r="BH663" s="189">
        <f>IF(N663="sníž. přenesená",J663,0)</f>
        <v>0</v>
      </c>
      <c r="BI663" s="189">
        <f>IF(N663="nulová",J663,0)</f>
        <v>0</v>
      </c>
      <c r="BJ663" s="19" t="s">
        <v>84</v>
      </c>
      <c r="BK663" s="189">
        <f>ROUND(I663*H663,2)</f>
        <v>0</v>
      </c>
      <c r="BL663" s="19" t="s">
        <v>208</v>
      </c>
      <c r="BM663" s="188" t="s">
        <v>737</v>
      </c>
    </row>
    <row r="664" spans="1:65" s="2" customFormat="1" ht="11.25">
      <c r="A664" s="36"/>
      <c r="B664" s="37"/>
      <c r="C664" s="38"/>
      <c r="D664" s="190" t="s">
        <v>210</v>
      </c>
      <c r="E664" s="38"/>
      <c r="F664" s="191" t="s">
        <v>738</v>
      </c>
      <c r="G664" s="38"/>
      <c r="H664" s="38"/>
      <c r="I664" s="192"/>
      <c r="J664" s="38"/>
      <c r="K664" s="38"/>
      <c r="L664" s="41"/>
      <c r="M664" s="193"/>
      <c r="N664" s="194"/>
      <c r="O664" s="66"/>
      <c r="P664" s="66"/>
      <c r="Q664" s="66"/>
      <c r="R664" s="66"/>
      <c r="S664" s="66"/>
      <c r="T664" s="67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T664" s="19" t="s">
        <v>210</v>
      </c>
      <c r="AU664" s="19" t="s">
        <v>86</v>
      </c>
    </row>
    <row r="665" spans="1:65" s="2" customFormat="1" ht="29.25">
      <c r="A665" s="36"/>
      <c r="B665" s="37"/>
      <c r="C665" s="38"/>
      <c r="D665" s="190" t="s">
        <v>212</v>
      </c>
      <c r="E665" s="38"/>
      <c r="F665" s="195" t="s">
        <v>739</v>
      </c>
      <c r="G665" s="38"/>
      <c r="H665" s="38"/>
      <c r="I665" s="192"/>
      <c r="J665" s="38"/>
      <c r="K665" s="38"/>
      <c r="L665" s="41"/>
      <c r="M665" s="193"/>
      <c r="N665" s="194"/>
      <c r="O665" s="66"/>
      <c r="P665" s="66"/>
      <c r="Q665" s="66"/>
      <c r="R665" s="66"/>
      <c r="S665" s="66"/>
      <c r="T665" s="67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T665" s="19" t="s">
        <v>212</v>
      </c>
      <c r="AU665" s="19" t="s">
        <v>86</v>
      </c>
    </row>
    <row r="666" spans="1:65" s="14" customFormat="1" ht="11.25">
      <c r="B666" s="206"/>
      <c r="C666" s="207"/>
      <c r="D666" s="190" t="s">
        <v>216</v>
      </c>
      <c r="E666" s="208" t="s">
        <v>19</v>
      </c>
      <c r="F666" s="209" t="s">
        <v>740</v>
      </c>
      <c r="G666" s="207"/>
      <c r="H666" s="210">
        <v>4</v>
      </c>
      <c r="I666" s="211"/>
      <c r="J666" s="207"/>
      <c r="K666" s="207"/>
      <c r="L666" s="212"/>
      <c r="M666" s="213"/>
      <c r="N666" s="214"/>
      <c r="O666" s="214"/>
      <c r="P666" s="214"/>
      <c r="Q666" s="214"/>
      <c r="R666" s="214"/>
      <c r="S666" s="214"/>
      <c r="T666" s="215"/>
      <c r="AT666" s="216" t="s">
        <v>216</v>
      </c>
      <c r="AU666" s="216" t="s">
        <v>86</v>
      </c>
      <c r="AV666" s="14" t="s">
        <v>86</v>
      </c>
      <c r="AW666" s="14" t="s">
        <v>37</v>
      </c>
      <c r="AX666" s="14" t="s">
        <v>76</v>
      </c>
      <c r="AY666" s="216" t="s">
        <v>202</v>
      </c>
    </row>
    <row r="667" spans="1:65" s="14" customFormat="1" ht="11.25">
      <c r="B667" s="206"/>
      <c r="C667" s="207"/>
      <c r="D667" s="190" t="s">
        <v>216</v>
      </c>
      <c r="E667" s="208" t="s">
        <v>19</v>
      </c>
      <c r="F667" s="209" t="s">
        <v>741</v>
      </c>
      <c r="G667" s="207"/>
      <c r="H667" s="210">
        <v>8</v>
      </c>
      <c r="I667" s="211"/>
      <c r="J667" s="207"/>
      <c r="K667" s="207"/>
      <c r="L667" s="212"/>
      <c r="M667" s="213"/>
      <c r="N667" s="214"/>
      <c r="O667" s="214"/>
      <c r="P667" s="214"/>
      <c r="Q667" s="214"/>
      <c r="R667" s="214"/>
      <c r="S667" s="214"/>
      <c r="T667" s="215"/>
      <c r="AT667" s="216" t="s">
        <v>216</v>
      </c>
      <c r="AU667" s="216" t="s">
        <v>86</v>
      </c>
      <c r="AV667" s="14" t="s">
        <v>86</v>
      </c>
      <c r="AW667" s="14" t="s">
        <v>37</v>
      </c>
      <c r="AX667" s="14" t="s">
        <v>76</v>
      </c>
      <c r="AY667" s="216" t="s">
        <v>202</v>
      </c>
    </row>
    <row r="668" spans="1:65" s="14" customFormat="1" ht="11.25">
      <c r="B668" s="206"/>
      <c r="C668" s="207"/>
      <c r="D668" s="190" t="s">
        <v>216</v>
      </c>
      <c r="E668" s="208" t="s">
        <v>19</v>
      </c>
      <c r="F668" s="209" t="s">
        <v>742</v>
      </c>
      <c r="G668" s="207"/>
      <c r="H668" s="210">
        <v>17</v>
      </c>
      <c r="I668" s="211"/>
      <c r="J668" s="207"/>
      <c r="K668" s="207"/>
      <c r="L668" s="212"/>
      <c r="M668" s="213"/>
      <c r="N668" s="214"/>
      <c r="O668" s="214"/>
      <c r="P668" s="214"/>
      <c r="Q668" s="214"/>
      <c r="R668" s="214"/>
      <c r="S668" s="214"/>
      <c r="T668" s="215"/>
      <c r="AT668" s="216" t="s">
        <v>216</v>
      </c>
      <c r="AU668" s="216" t="s">
        <v>86</v>
      </c>
      <c r="AV668" s="14" t="s">
        <v>86</v>
      </c>
      <c r="AW668" s="14" t="s">
        <v>37</v>
      </c>
      <c r="AX668" s="14" t="s">
        <v>76</v>
      </c>
      <c r="AY668" s="216" t="s">
        <v>202</v>
      </c>
    </row>
    <row r="669" spans="1:65" s="14" customFormat="1" ht="11.25">
      <c r="B669" s="206"/>
      <c r="C669" s="207"/>
      <c r="D669" s="190" t="s">
        <v>216</v>
      </c>
      <c r="E669" s="208" t="s">
        <v>19</v>
      </c>
      <c r="F669" s="209" t="s">
        <v>743</v>
      </c>
      <c r="G669" s="207"/>
      <c r="H669" s="210">
        <v>22</v>
      </c>
      <c r="I669" s="211"/>
      <c r="J669" s="207"/>
      <c r="K669" s="207"/>
      <c r="L669" s="212"/>
      <c r="M669" s="213"/>
      <c r="N669" s="214"/>
      <c r="O669" s="214"/>
      <c r="P669" s="214"/>
      <c r="Q669" s="214"/>
      <c r="R669" s="214"/>
      <c r="S669" s="214"/>
      <c r="T669" s="215"/>
      <c r="AT669" s="216" t="s">
        <v>216</v>
      </c>
      <c r="AU669" s="216" t="s">
        <v>86</v>
      </c>
      <c r="AV669" s="14" t="s">
        <v>86</v>
      </c>
      <c r="AW669" s="14" t="s">
        <v>37</v>
      </c>
      <c r="AX669" s="14" t="s">
        <v>76</v>
      </c>
      <c r="AY669" s="216" t="s">
        <v>202</v>
      </c>
    </row>
    <row r="670" spans="1:65" s="16" customFormat="1" ht="11.25">
      <c r="B670" s="228"/>
      <c r="C670" s="229"/>
      <c r="D670" s="190" t="s">
        <v>216</v>
      </c>
      <c r="E670" s="230" t="s">
        <v>19</v>
      </c>
      <c r="F670" s="231" t="s">
        <v>235</v>
      </c>
      <c r="G670" s="229"/>
      <c r="H670" s="232">
        <v>51</v>
      </c>
      <c r="I670" s="233"/>
      <c r="J670" s="229"/>
      <c r="K670" s="229"/>
      <c r="L670" s="234"/>
      <c r="M670" s="235"/>
      <c r="N670" s="236"/>
      <c r="O670" s="236"/>
      <c r="P670" s="236"/>
      <c r="Q670" s="236"/>
      <c r="R670" s="236"/>
      <c r="S670" s="236"/>
      <c r="T670" s="237"/>
      <c r="AT670" s="238" t="s">
        <v>216</v>
      </c>
      <c r="AU670" s="238" t="s">
        <v>86</v>
      </c>
      <c r="AV670" s="16" t="s">
        <v>208</v>
      </c>
      <c r="AW670" s="16" t="s">
        <v>37</v>
      </c>
      <c r="AX670" s="16" t="s">
        <v>84</v>
      </c>
      <c r="AY670" s="238" t="s">
        <v>202</v>
      </c>
    </row>
    <row r="671" spans="1:65" s="2" customFormat="1" ht="14.45" customHeight="1">
      <c r="A671" s="36"/>
      <c r="B671" s="37"/>
      <c r="C671" s="239" t="s">
        <v>744</v>
      </c>
      <c r="D671" s="239" t="s">
        <v>639</v>
      </c>
      <c r="E671" s="240" t="s">
        <v>745</v>
      </c>
      <c r="F671" s="241" t="s">
        <v>746</v>
      </c>
      <c r="G671" s="242" t="s">
        <v>92</v>
      </c>
      <c r="H671" s="243">
        <v>4</v>
      </c>
      <c r="I671" s="244"/>
      <c r="J671" s="245">
        <f>ROUND(I671*H671,2)</f>
        <v>0</v>
      </c>
      <c r="K671" s="241" t="s">
        <v>207</v>
      </c>
      <c r="L671" s="246"/>
      <c r="M671" s="247" t="s">
        <v>19</v>
      </c>
      <c r="N671" s="248" t="s">
        <v>47</v>
      </c>
      <c r="O671" s="66"/>
      <c r="P671" s="186">
        <f>O671*H671</f>
        <v>0</v>
      </c>
      <c r="Q671" s="186">
        <v>2.8000000000000001E-2</v>
      </c>
      <c r="R671" s="186">
        <f>Q671*H671</f>
        <v>0.112</v>
      </c>
      <c r="S671" s="186">
        <v>0</v>
      </c>
      <c r="T671" s="187">
        <f>S671*H671</f>
        <v>0</v>
      </c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R671" s="188" t="s">
        <v>466</v>
      </c>
      <c r="AT671" s="188" t="s">
        <v>639</v>
      </c>
      <c r="AU671" s="188" t="s">
        <v>86</v>
      </c>
      <c r="AY671" s="19" t="s">
        <v>202</v>
      </c>
      <c r="BE671" s="189">
        <f>IF(N671="základní",J671,0)</f>
        <v>0</v>
      </c>
      <c r="BF671" s="189">
        <f>IF(N671="snížená",J671,0)</f>
        <v>0</v>
      </c>
      <c r="BG671" s="189">
        <f>IF(N671="zákl. přenesená",J671,0)</f>
        <v>0</v>
      </c>
      <c r="BH671" s="189">
        <f>IF(N671="sníž. přenesená",J671,0)</f>
        <v>0</v>
      </c>
      <c r="BI671" s="189">
        <f>IF(N671="nulová",J671,0)</f>
        <v>0</v>
      </c>
      <c r="BJ671" s="19" t="s">
        <v>84</v>
      </c>
      <c r="BK671" s="189">
        <f>ROUND(I671*H671,2)</f>
        <v>0</v>
      </c>
      <c r="BL671" s="19" t="s">
        <v>208</v>
      </c>
      <c r="BM671" s="188" t="s">
        <v>747</v>
      </c>
    </row>
    <row r="672" spans="1:65" s="2" customFormat="1" ht="11.25">
      <c r="A672" s="36"/>
      <c r="B672" s="37"/>
      <c r="C672" s="38"/>
      <c r="D672" s="190" t="s">
        <v>210</v>
      </c>
      <c r="E672" s="38"/>
      <c r="F672" s="191" t="s">
        <v>746</v>
      </c>
      <c r="G672" s="38"/>
      <c r="H672" s="38"/>
      <c r="I672" s="192"/>
      <c r="J672" s="38"/>
      <c r="K672" s="38"/>
      <c r="L672" s="41"/>
      <c r="M672" s="193"/>
      <c r="N672" s="194"/>
      <c r="O672" s="66"/>
      <c r="P672" s="66"/>
      <c r="Q672" s="66"/>
      <c r="R672" s="66"/>
      <c r="S672" s="66"/>
      <c r="T672" s="67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T672" s="19" t="s">
        <v>210</v>
      </c>
      <c r="AU672" s="19" t="s">
        <v>86</v>
      </c>
    </row>
    <row r="673" spans="1:65" s="14" customFormat="1" ht="11.25">
      <c r="B673" s="206"/>
      <c r="C673" s="207"/>
      <c r="D673" s="190" t="s">
        <v>216</v>
      </c>
      <c r="E673" s="208" t="s">
        <v>19</v>
      </c>
      <c r="F673" s="209" t="s">
        <v>740</v>
      </c>
      <c r="G673" s="207"/>
      <c r="H673" s="210">
        <v>4</v>
      </c>
      <c r="I673" s="211"/>
      <c r="J673" s="207"/>
      <c r="K673" s="207"/>
      <c r="L673" s="212"/>
      <c r="M673" s="213"/>
      <c r="N673" s="214"/>
      <c r="O673" s="214"/>
      <c r="P673" s="214"/>
      <c r="Q673" s="214"/>
      <c r="R673" s="214"/>
      <c r="S673" s="214"/>
      <c r="T673" s="215"/>
      <c r="AT673" s="216" t="s">
        <v>216</v>
      </c>
      <c r="AU673" s="216" t="s">
        <v>86</v>
      </c>
      <c r="AV673" s="14" t="s">
        <v>86</v>
      </c>
      <c r="AW673" s="14" t="s">
        <v>37</v>
      </c>
      <c r="AX673" s="14" t="s">
        <v>84</v>
      </c>
      <c r="AY673" s="216" t="s">
        <v>202</v>
      </c>
    </row>
    <row r="674" spans="1:65" s="2" customFormat="1" ht="14.45" customHeight="1">
      <c r="A674" s="36"/>
      <c r="B674" s="37"/>
      <c r="C674" s="239" t="s">
        <v>748</v>
      </c>
      <c r="D674" s="239" t="s">
        <v>639</v>
      </c>
      <c r="E674" s="240" t="s">
        <v>749</v>
      </c>
      <c r="F674" s="241" t="s">
        <v>750</v>
      </c>
      <c r="G674" s="242" t="s">
        <v>92</v>
      </c>
      <c r="H674" s="243">
        <v>8</v>
      </c>
      <c r="I674" s="244"/>
      <c r="J674" s="245">
        <f>ROUND(I674*H674,2)</f>
        <v>0</v>
      </c>
      <c r="K674" s="241" t="s">
        <v>207</v>
      </c>
      <c r="L674" s="246"/>
      <c r="M674" s="247" t="s">
        <v>19</v>
      </c>
      <c r="N674" s="248" t="s">
        <v>47</v>
      </c>
      <c r="O674" s="66"/>
      <c r="P674" s="186">
        <f>O674*H674</f>
        <v>0</v>
      </c>
      <c r="Q674" s="186">
        <v>0.04</v>
      </c>
      <c r="R674" s="186">
        <f>Q674*H674</f>
        <v>0.32</v>
      </c>
      <c r="S674" s="186">
        <v>0</v>
      </c>
      <c r="T674" s="187">
        <f>S674*H674</f>
        <v>0</v>
      </c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R674" s="188" t="s">
        <v>466</v>
      </c>
      <c r="AT674" s="188" t="s">
        <v>639</v>
      </c>
      <c r="AU674" s="188" t="s">
        <v>86</v>
      </c>
      <c r="AY674" s="19" t="s">
        <v>202</v>
      </c>
      <c r="BE674" s="189">
        <f>IF(N674="základní",J674,0)</f>
        <v>0</v>
      </c>
      <c r="BF674" s="189">
        <f>IF(N674="snížená",J674,0)</f>
        <v>0</v>
      </c>
      <c r="BG674" s="189">
        <f>IF(N674="zákl. přenesená",J674,0)</f>
        <v>0</v>
      </c>
      <c r="BH674" s="189">
        <f>IF(N674="sníž. přenesená",J674,0)</f>
        <v>0</v>
      </c>
      <c r="BI674" s="189">
        <f>IF(N674="nulová",J674,0)</f>
        <v>0</v>
      </c>
      <c r="BJ674" s="19" t="s">
        <v>84</v>
      </c>
      <c r="BK674" s="189">
        <f>ROUND(I674*H674,2)</f>
        <v>0</v>
      </c>
      <c r="BL674" s="19" t="s">
        <v>208</v>
      </c>
      <c r="BM674" s="188" t="s">
        <v>751</v>
      </c>
    </row>
    <row r="675" spans="1:65" s="2" customFormat="1" ht="11.25">
      <c r="A675" s="36"/>
      <c r="B675" s="37"/>
      <c r="C675" s="38"/>
      <c r="D675" s="190" t="s">
        <v>210</v>
      </c>
      <c r="E675" s="38"/>
      <c r="F675" s="191" t="s">
        <v>750</v>
      </c>
      <c r="G675" s="38"/>
      <c r="H675" s="38"/>
      <c r="I675" s="192"/>
      <c r="J675" s="38"/>
      <c r="K675" s="38"/>
      <c r="L675" s="41"/>
      <c r="M675" s="193"/>
      <c r="N675" s="194"/>
      <c r="O675" s="66"/>
      <c r="P675" s="66"/>
      <c r="Q675" s="66"/>
      <c r="R675" s="66"/>
      <c r="S675" s="66"/>
      <c r="T675" s="67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T675" s="19" t="s">
        <v>210</v>
      </c>
      <c r="AU675" s="19" t="s">
        <v>86</v>
      </c>
    </row>
    <row r="676" spans="1:65" s="14" customFormat="1" ht="11.25">
      <c r="B676" s="206"/>
      <c r="C676" s="207"/>
      <c r="D676" s="190" t="s">
        <v>216</v>
      </c>
      <c r="E676" s="208" t="s">
        <v>19</v>
      </c>
      <c r="F676" s="209" t="s">
        <v>741</v>
      </c>
      <c r="G676" s="207"/>
      <c r="H676" s="210">
        <v>8</v>
      </c>
      <c r="I676" s="211"/>
      <c r="J676" s="207"/>
      <c r="K676" s="207"/>
      <c r="L676" s="212"/>
      <c r="M676" s="213"/>
      <c r="N676" s="214"/>
      <c r="O676" s="214"/>
      <c r="P676" s="214"/>
      <c r="Q676" s="214"/>
      <c r="R676" s="214"/>
      <c r="S676" s="214"/>
      <c r="T676" s="215"/>
      <c r="AT676" s="216" t="s">
        <v>216</v>
      </c>
      <c r="AU676" s="216" t="s">
        <v>86</v>
      </c>
      <c r="AV676" s="14" t="s">
        <v>86</v>
      </c>
      <c r="AW676" s="14" t="s">
        <v>37</v>
      </c>
      <c r="AX676" s="14" t="s">
        <v>84</v>
      </c>
      <c r="AY676" s="216" t="s">
        <v>202</v>
      </c>
    </row>
    <row r="677" spans="1:65" s="2" customFormat="1" ht="14.45" customHeight="1">
      <c r="A677" s="36"/>
      <c r="B677" s="37"/>
      <c r="C677" s="239" t="s">
        <v>752</v>
      </c>
      <c r="D677" s="239" t="s">
        <v>639</v>
      </c>
      <c r="E677" s="240" t="s">
        <v>753</v>
      </c>
      <c r="F677" s="241" t="s">
        <v>754</v>
      </c>
      <c r="G677" s="242" t="s">
        <v>92</v>
      </c>
      <c r="H677" s="243">
        <v>17</v>
      </c>
      <c r="I677" s="244"/>
      <c r="J677" s="245">
        <f>ROUND(I677*H677,2)</f>
        <v>0</v>
      </c>
      <c r="K677" s="241" t="s">
        <v>207</v>
      </c>
      <c r="L677" s="246"/>
      <c r="M677" s="247" t="s">
        <v>19</v>
      </c>
      <c r="N677" s="248" t="s">
        <v>47</v>
      </c>
      <c r="O677" s="66"/>
      <c r="P677" s="186">
        <f>O677*H677</f>
        <v>0</v>
      </c>
      <c r="Q677" s="186">
        <v>5.0999999999999997E-2</v>
      </c>
      <c r="R677" s="186">
        <f>Q677*H677</f>
        <v>0.86699999999999999</v>
      </c>
      <c r="S677" s="186">
        <v>0</v>
      </c>
      <c r="T677" s="187">
        <f>S677*H677</f>
        <v>0</v>
      </c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R677" s="188" t="s">
        <v>466</v>
      </c>
      <c r="AT677" s="188" t="s">
        <v>639</v>
      </c>
      <c r="AU677" s="188" t="s">
        <v>86</v>
      </c>
      <c r="AY677" s="19" t="s">
        <v>202</v>
      </c>
      <c r="BE677" s="189">
        <f>IF(N677="základní",J677,0)</f>
        <v>0</v>
      </c>
      <c r="BF677" s="189">
        <f>IF(N677="snížená",J677,0)</f>
        <v>0</v>
      </c>
      <c r="BG677" s="189">
        <f>IF(N677="zákl. přenesená",J677,0)</f>
        <v>0</v>
      </c>
      <c r="BH677" s="189">
        <f>IF(N677="sníž. přenesená",J677,0)</f>
        <v>0</v>
      </c>
      <c r="BI677" s="189">
        <f>IF(N677="nulová",J677,0)</f>
        <v>0</v>
      </c>
      <c r="BJ677" s="19" t="s">
        <v>84</v>
      </c>
      <c r="BK677" s="189">
        <f>ROUND(I677*H677,2)</f>
        <v>0</v>
      </c>
      <c r="BL677" s="19" t="s">
        <v>208</v>
      </c>
      <c r="BM677" s="188" t="s">
        <v>755</v>
      </c>
    </row>
    <row r="678" spans="1:65" s="2" customFormat="1" ht="11.25">
      <c r="A678" s="36"/>
      <c r="B678" s="37"/>
      <c r="C678" s="38"/>
      <c r="D678" s="190" t="s">
        <v>210</v>
      </c>
      <c r="E678" s="38"/>
      <c r="F678" s="191" t="s">
        <v>754</v>
      </c>
      <c r="G678" s="38"/>
      <c r="H678" s="38"/>
      <c r="I678" s="192"/>
      <c r="J678" s="38"/>
      <c r="K678" s="38"/>
      <c r="L678" s="41"/>
      <c r="M678" s="193"/>
      <c r="N678" s="194"/>
      <c r="O678" s="66"/>
      <c r="P678" s="66"/>
      <c r="Q678" s="66"/>
      <c r="R678" s="66"/>
      <c r="S678" s="66"/>
      <c r="T678" s="67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T678" s="19" t="s">
        <v>210</v>
      </c>
      <c r="AU678" s="19" t="s">
        <v>86</v>
      </c>
    </row>
    <row r="679" spans="1:65" s="14" customFormat="1" ht="11.25">
      <c r="B679" s="206"/>
      <c r="C679" s="207"/>
      <c r="D679" s="190" t="s">
        <v>216</v>
      </c>
      <c r="E679" s="208" t="s">
        <v>19</v>
      </c>
      <c r="F679" s="209" t="s">
        <v>742</v>
      </c>
      <c r="G679" s="207"/>
      <c r="H679" s="210">
        <v>17</v>
      </c>
      <c r="I679" s="211"/>
      <c r="J679" s="207"/>
      <c r="K679" s="207"/>
      <c r="L679" s="212"/>
      <c r="M679" s="213"/>
      <c r="N679" s="214"/>
      <c r="O679" s="214"/>
      <c r="P679" s="214"/>
      <c r="Q679" s="214"/>
      <c r="R679" s="214"/>
      <c r="S679" s="214"/>
      <c r="T679" s="215"/>
      <c r="AT679" s="216" t="s">
        <v>216</v>
      </c>
      <c r="AU679" s="216" t="s">
        <v>86</v>
      </c>
      <c r="AV679" s="14" t="s">
        <v>86</v>
      </c>
      <c r="AW679" s="14" t="s">
        <v>37</v>
      </c>
      <c r="AX679" s="14" t="s">
        <v>84</v>
      </c>
      <c r="AY679" s="216" t="s">
        <v>202</v>
      </c>
    </row>
    <row r="680" spans="1:65" s="2" customFormat="1" ht="14.45" customHeight="1">
      <c r="A680" s="36"/>
      <c r="B680" s="37"/>
      <c r="C680" s="239" t="s">
        <v>756</v>
      </c>
      <c r="D680" s="239" t="s">
        <v>639</v>
      </c>
      <c r="E680" s="240" t="s">
        <v>757</v>
      </c>
      <c r="F680" s="241" t="s">
        <v>758</v>
      </c>
      <c r="G680" s="242" t="s">
        <v>92</v>
      </c>
      <c r="H680" s="243">
        <v>22</v>
      </c>
      <c r="I680" s="244"/>
      <c r="J680" s="245">
        <f>ROUND(I680*H680,2)</f>
        <v>0</v>
      </c>
      <c r="K680" s="241" t="s">
        <v>207</v>
      </c>
      <c r="L680" s="246"/>
      <c r="M680" s="247" t="s">
        <v>19</v>
      </c>
      <c r="N680" s="248" t="s">
        <v>47</v>
      </c>
      <c r="O680" s="66"/>
      <c r="P680" s="186">
        <f>O680*H680</f>
        <v>0</v>
      </c>
      <c r="Q680" s="186">
        <v>6.8000000000000005E-2</v>
      </c>
      <c r="R680" s="186">
        <f>Q680*H680</f>
        <v>1.496</v>
      </c>
      <c r="S680" s="186">
        <v>0</v>
      </c>
      <c r="T680" s="187">
        <f>S680*H680</f>
        <v>0</v>
      </c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R680" s="188" t="s">
        <v>466</v>
      </c>
      <c r="AT680" s="188" t="s">
        <v>639</v>
      </c>
      <c r="AU680" s="188" t="s">
        <v>86</v>
      </c>
      <c r="AY680" s="19" t="s">
        <v>202</v>
      </c>
      <c r="BE680" s="189">
        <f>IF(N680="základní",J680,0)</f>
        <v>0</v>
      </c>
      <c r="BF680" s="189">
        <f>IF(N680="snížená",J680,0)</f>
        <v>0</v>
      </c>
      <c r="BG680" s="189">
        <f>IF(N680="zákl. přenesená",J680,0)</f>
        <v>0</v>
      </c>
      <c r="BH680" s="189">
        <f>IF(N680="sníž. přenesená",J680,0)</f>
        <v>0</v>
      </c>
      <c r="BI680" s="189">
        <f>IF(N680="nulová",J680,0)</f>
        <v>0</v>
      </c>
      <c r="BJ680" s="19" t="s">
        <v>84</v>
      </c>
      <c r="BK680" s="189">
        <f>ROUND(I680*H680,2)</f>
        <v>0</v>
      </c>
      <c r="BL680" s="19" t="s">
        <v>208</v>
      </c>
      <c r="BM680" s="188" t="s">
        <v>759</v>
      </c>
    </row>
    <row r="681" spans="1:65" s="2" customFormat="1" ht="11.25">
      <c r="A681" s="36"/>
      <c r="B681" s="37"/>
      <c r="C681" s="38"/>
      <c r="D681" s="190" t="s">
        <v>210</v>
      </c>
      <c r="E681" s="38"/>
      <c r="F681" s="191" t="s">
        <v>758</v>
      </c>
      <c r="G681" s="38"/>
      <c r="H681" s="38"/>
      <c r="I681" s="192"/>
      <c r="J681" s="38"/>
      <c r="K681" s="38"/>
      <c r="L681" s="41"/>
      <c r="M681" s="193"/>
      <c r="N681" s="194"/>
      <c r="O681" s="66"/>
      <c r="P681" s="66"/>
      <c r="Q681" s="66"/>
      <c r="R681" s="66"/>
      <c r="S681" s="66"/>
      <c r="T681" s="67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T681" s="19" t="s">
        <v>210</v>
      </c>
      <c r="AU681" s="19" t="s">
        <v>86</v>
      </c>
    </row>
    <row r="682" spans="1:65" s="14" customFormat="1" ht="11.25">
      <c r="B682" s="206"/>
      <c r="C682" s="207"/>
      <c r="D682" s="190" t="s">
        <v>216</v>
      </c>
      <c r="E682" s="208" t="s">
        <v>19</v>
      </c>
      <c r="F682" s="209" t="s">
        <v>743</v>
      </c>
      <c r="G682" s="207"/>
      <c r="H682" s="210">
        <v>22</v>
      </c>
      <c r="I682" s="211"/>
      <c r="J682" s="207"/>
      <c r="K682" s="207"/>
      <c r="L682" s="212"/>
      <c r="M682" s="213"/>
      <c r="N682" s="214"/>
      <c r="O682" s="214"/>
      <c r="P682" s="214"/>
      <c r="Q682" s="214"/>
      <c r="R682" s="214"/>
      <c r="S682" s="214"/>
      <c r="T682" s="215"/>
      <c r="AT682" s="216" t="s">
        <v>216</v>
      </c>
      <c r="AU682" s="216" t="s">
        <v>86</v>
      </c>
      <c r="AV682" s="14" t="s">
        <v>86</v>
      </c>
      <c r="AW682" s="14" t="s">
        <v>37</v>
      </c>
      <c r="AX682" s="14" t="s">
        <v>84</v>
      </c>
      <c r="AY682" s="216" t="s">
        <v>202</v>
      </c>
    </row>
    <row r="683" spans="1:65" s="2" customFormat="1" ht="14.45" customHeight="1">
      <c r="A683" s="36"/>
      <c r="B683" s="37"/>
      <c r="C683" s="177" t="s">
        <v>760</v>
      </c>
      <c r="D683" s="177" t="s">
        <v>204</v>
      </c>
      <c r="E683" s="178" t="s">
        <v>761</v>
      </c>
      <c r="F683" s="179" t="s">
        <v>762</v>
      </c>
      <c r="G683" s="180" t="s">
        <v>92</v>
      </c>
      <c r="H683" s="181">
        <v>9</v>
      </c>
      <c r="I683" s="182"/>
      <c r="J683" s="183">
        <f>ROUND(I683*H683,2)</f>
        <v>0</v>
      </c>
      <c r="K683" s="179" t="s">
        <v>207</v>
      </c>
      <c r="L683" s="41"/>
      <c r="M683" s="184" t="s">
        <v>19</v>
      </c>
      <c r="N683" s="185" t="s">
        <v>47</v>
      </c>
      <c r="O683" s="66"/>
      <c r="P683" s="186">
        <f>O683*H683</f>
        <v>0</v>
      </c>
      <c r="Q683" s="186">
        <v>6.6E-3</v>
      </c>
      <c r="R683" s="186">
        <f>Q683*H683</f>
        <v>5.9400000000000001E-2</v>
      </c>
      <c r="S683" s="186">
        <v>0</v>
      </c>
      <c r="T683" s="187">
        <f>S683*H683</f>
        <v>0</v>
      </c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R683" s="188" t="s">
        <v>208</v>
      </c>
      <c r="AT683" s="188" t="s">
        <v>204</v>
      </c>
      <c r="AU683" s="188" t="s">
        <v>86</v>
      </c>
      <c r="AY683" s="19" t="s">
        <v>202</v>
      </c>
      <c r="BE683" s="189">
        <f>IF(N683="základní",J683,0)</f>
        <v>0</v>
      </c>
      <c r="BF683" s="189">
        <f>IF(N683="snížená",J683,0)</f>
        <v>0</v>
      </c>
      <c r="BG683" s="189">
        <f>IF(N683="zákl. přenesená",J683,0)</f>
        <v>0</v>
      </c>
      <c r="BH683" s="189">
        <f>IF(N683="sníž. přenesená",J683,0)</f>
        <v>0</v>
      </c>
      <c r="BI683" s="189">
        <f>IF(N683="nulová",J683,0)</f>
        <v>0</v>
      </c>
      <c r="BJ683" s="19" t="s">
        <v>84</v>
      </c>
      <c r="BK683" s="189">
        <f>ROUND(I683*H683,2)</f>
        <v>0</v>
      </c>
      <c r="BL683" s="19" t="s">
        <v>208</v>
      </c>
      <c r="BM683" s="188" t="s">
        <v>763</v>
      </c>
    </row>
    <row r="684" spans="1:65" s="2" customFormat="1" ht="11.25">
      <c r="A684" s="36"/>
      <c r="B684" s="37"/>
      <c r="C684" s="38"/>
      <c r="D684" s="190" t="s">
        <v>210</v>
      </c>
      <c r="E684" s="38"/>
      <c r="F684" s="191" t="s">
        <v>764</v>
      </c>
      <c r="G684" s="38"/>
      <c r="H684" s="38"/>
      <c r="I684" s="192"/>
      <c r="J684" s="38"/>
      <c r="K684" s="38"/>
      <c r="L684" s="41"/>
      <c r="M684" s="193"/>
      <c r="N684" s="194"/>
      <c r="O684" s="66"/>
      <c r="P684" s="66"/>
      <c r="Q684" s="66"/>
      <c r="R684" s="66"/>
      <c r="S684" s="66"/>
      <c r="T684" s="67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T684" s="19" t="s">
        <v>210</v>
      </c>
      <c r="AU684" s="19" t="s">
        <v>86</v>
      </c>
    </row>
    <row r="685" spans="1:65" s="2" customFormat="1" ht="29.25">
      <c r="A685" s="36"/>
      <c r="B685" s="37"/>
      <c r="C685" s="38"/>
      <c r="D685" s="190" t="s">
        <v>212</v>
      </c>
      <c r="E685" s="38"/>
      <c r="F685" s="195" t="s">
        <v>739</v>
      </c>
      <c r="G685" s="38"/>
      <c r="H685" s="38"/>
      <c r="I685" s="192"/>
      <c r="J685" s="38"/>
      <c r="K685" s="38"/>
      <c r="L685" s="41"/>
      <c r="M685" s="193"/>
      <c r="N685" s="194"/>
      <c r="O685" s="66"/>
      <c r="P685" s="66"/>
      <c r="Q685" s="66"/>
      <c r="R685" s="66"/>
      <c r="S685" s="66"/>
      <c r="T685" s="67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T685" s="19" t="s">
        <v>212</v>
      </c>
      <c r="AU685" s="19" t="s">
        <v>86</v>
      </c>
    </row>
    <row r="686" spans="1:65" s="14" customFormat="1" ht="11.25">
      <c r="B686" s="206"/>
      <c r="C686" s="207"/>
      <c r="D686" s="190" t="s">
        <v>216</v>
      </c>
      <c r="E686" s="208" t="s">
        <v>19</v>
      </c>
      <c r="F686" s="209" t="s">
        <v>765</v>
      </c>
      <c r="G686" s="207"/>
      <c r="H686" s="210">
        <v>9</v>
      </c>
      <c r="I686" s="211"/>
      <c r="J686" s="207"/>
      <c r="K686" s="207"/>
      <c r="L686" s="212"/>
      <c r="M686" s="213"/>
      <c r="N686" s="214"/>
      <c r="O686" s="214"/>
      <c r="P686" s="214"/>
      <c r="Q686" s="214"/>
      <c r="R686" s="214"/>
      <c r="S686" s="214"/>
      <c r="T686" s="215"/>
      <c r="AT686" s="216" t="s">
        <v>216</v>
      </c>
      <c r="AU686" s="216" t="s">
        <v>86</v>
      </c>
      <c r="AV686" s="14" t="s">
        <v>86</v>
      </c>
      <c r="AW686" s="14" t="s">
        <v>37</v>
      </c>
      <c r="AX686" s="14" t="s">
        <v>84</v>
      </c>
      <c r="AY686" s="216" t="s">
        <v>202</v>
      </c>
    </row>
    <row r="687" spans="1:65" s="2" customFormat="1" ht="14.45" customHeight="1">
      <c r="A687" s="36"/>
      <c r="B687" s="37"/>
      <c r="C687" s="239" t="s">
        <v>766</v>
      </c>
      <c r="D687" s="239" t="s">
        <v>639</v>
      </c>
      <c r="E687" s="240" t="s">
        <v>767</v>
      </c>
      <c r="F687" s="241" t="s">
        <v>768</v>
      </c>
      <c r="G687" s="242" t="s">
        <v>92</v>
      </c>
      <c r="H687" s="243">
        <v>9</v>
      </c>
      <c r="I687" s="244"/>
      <c r="J687" s="245">
        <f>ROUND(I687*H687,2)</f>
        <v>0</v>
      </c>
      <c r="K687" s="241" t="s">
        <v>207</v>
      </c>
      <c r="L687" s="246"/>
      <c r="M687" s="247" t="s">
        <v>19</v>
      </c>
      <c r="N687" s="248" t="s">
        <v>47</v>
      </c>
      <c r="O687" s="66"/>
      <c r="P687" s="186">
        <f>O687*H687</f>
        <v>0</v>
      </c>
      <c r="Q687" s="186">
        <v>8.1000000000000003E-2</v>
      </c>
      <c r="R687" s="186">
        <f>Q687*H687</f>
        <v>0.72899999999999998</v>
      </c>
      <c r="S687" s="186">
        <v>0</v>
      </c>
      <c r="T687" s="187">
        <f>S687*H687</f>
        <v>0</v>
      </c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R687" s="188" t="s">
        <v>466</v>
      </c>
      <c r="AT687" s="188" t="s">
        <v>639</v>
      </c>
      <c r="AU687" s="188" t="s">
        <v>86</v>
      </c>
      <c r="AY687" s="19" t="s">
        <v>202</v>
      </c>
      <c r="BE687" s="189">
        <f>IF(N687="základní",J687,0)</f>
        <v>0</v>
      </c>
      <c r="BF687" s="189">
        <f>IF(N687="snížená",J687,0)</f>
        <v>0</v>
      </c>
      <c r="BG687" s="189">
        <f>IF(N687="zákl. přenesená",J687,0)</f>
        <v>0</v>
      </c>
      <c r="BH687" s="189">
        <f>IF(N687="sníž. přenesená",J687,0)</f>
        <v>0</v>
      </c>
      <c r="BI687" s="189">
        <f>IF(N687="nulová",J687,0)</f>
        <v>0</v>
      </c>
      <c r="BJ687" s="19" t="s">
        <v>84</v>
      </c>
      <c r="BK687" s="189">
        <f>ROUND(I687*H687,2)</f>
        <v>0</v>
      </c>
      <c r="BL687" s="19" t="s">
        <v>208</v>
      </c>
      <c r="BM687" s="188" t="s">
        <v>769</v>
      </c>
    </row>
    <row r="688" spans="1:65" s="2" customFormat="1" ht="11.25">
      <c r="A688" s="36"/>
      <c r="B688" s="37"/>
      <c r="C688" s="38"/>
      <c r="D688" s="190" t="s">
        <v>210</v>
      </c>
      <c r="E688" s="38"/>
      <c r="F688" s="191" t="s">
        <v>768</v>
      </c>
      <c r="G688" s="38"/>
      <c r="H688" s="38"/>
      <c r="I688" s="192"/>
      <c r="J688" s="38"/>
      <c r="K688" s="38"/>
      <c r="L688" s="41"/>
      <c r="M688" s="193"/>
      <c r="N688" s="194"/>
      <c r="O688" s="66"/>
      <c r="P688" s="66"/>
      <c r="Q688" s="66"/>
      <c r="R688" s="66"/>
      <c r="S688" s="66"/>
      <c r="T688" s="67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T688" s="19" t="s">
        <v>210</v>
      </c>
      <c r="AU688" s="19" t="s">
        <v>86</v>
      </c>
    </row>
    <row r="689" spans="1:65" s="14" customFormat="1" ht="11.25">
      <c r="B689" s="206"/>
      <c r="C689" s="207"/>
      <c r="D689" s="190" t="s">
        <v>216</v>
      </c>
      <c r="E689" s="208" t="s">
        <v>19</v>
      </c>
      <c r="F689" s="209" t="s">
        <v>765</v>
      </c>
      <c r="G689" s="207"/>
      <c r="H689" s="210">
        <v>9</v>
      </c>
      <c r="I689" s="211"/>
      <c r="J689" s="207"/>
      <c r="K689" s="207"/>
      <c r="L689" s="212"/>
      <c r="M689" s="213"/>
      <c r="N689" s="214"/>
      <c r="O689" s="214"/>
      <c r="P689" s="214"/>
      <c r="Q689" s="214"/>
      <c r="R689" s="214"/>
      <c r="S689" s="214"/>
      <c r="T689" s="215"/>
      <c r="AT689" s="216" t="s">
        <v>216</v>
      </c>
      <c r="AU689" s="216" t="s">
        <v>86</v>
      </c>
      <c r="AV689" s="14" t="s">
        <v>86</v>
      </c>
      <c r="AW689" s="14" t="s">
        <v>37</v>
      </c>
      <c r="AX689" s="14" t="s">
        <v>84</v>
      </c>
      <c r="AY689" s="216" t="s">
        <v>202</v>
      </c>
    </row>
    <row r="690" spans="1:65" s="2" customFormat="1" ht="14.45" customHeight="1">
      <c r="A690" s="36"/>
      <c r="B690" s="37"/>
      <c r="C690" s="177" t="s">
        <v>770</v>
      </c>
      <c r="D690" s="177" t="s">
        <v>204</v>
      </c>
      <c r="E690" s="178" t="s">
        <v>771</v>
      </c>
      <c r="F690" s="179" t="s">
        <v>772</v>
      </c>
      <c r="G690" s="180" t="s">
        <v>115</v>
      </c>
      <c r="H690" s="181">
        <v>9</v>
      </c>
      <c r="I690" s="182"/>
      <c r="J690" s="183">
        <f>ROUND(I690*H690,2)</f>
        <v>0</v>
      </c>
      <c r="K690" s="179" t="s">
        <v>207</v>
      </c>
      <c r="L690" s="41"/>
      <c r="M690" s="184" t="s">
        <v>19</v>
      </c>
      <c r="N690" s="185" t="s">
        <v>47</v>
      </c>
      <c r="O690" s="66"/>
      <c r="P690" s="186">
        <f>O690*H690</f>
        <v>0</v>
      </c>
      <c r="Q690" s="186">
        <v>0</v>
      </c>
      <c r="R690" s="186">
        <f>Q690*H690</f>
        <v>0</v>
      </c>
      <c r="S690" s="186">
        <v>0</v>
      </c>
      <c r="T690" s="187">
        <f>S690*H690</f>
        <v>0</v>
      </c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R690" s="188" t="s">
        <v>208</v>
      </c>
      <c r="AT690" s="188" t="s">
        <v>204</v>
      </c>
      <c r="AU690" s="188" t="s">
        <v>86</v>
      </c>
      <c r="AY690" s="19" t="s">
        <v>202</v>
      </c>
      <c r="BE690" s="189">
        <f>IF(N690="základní",J690,0)</f>
        <v>0</v>
      </c>
      <c r="BF690" s="189">
        <f>IF(N690="snížená",J690,0)</f>
        <v>0</v>
      </c>
      <c r="BG690" s="189">
        <f>IF(N690="zákl. přenesená",J690,0)</f>
        <v>0</v>
      </c>
      <c r="BH690" s="189">
        <f>IF(N690="sníž. přenesená",J690,0)</f>
        <v>0</v>
      </c>
      <c r="BI690" s="189">
        <f>IF(N690="nulová",J690,0)</f>
        <v>0</v>
      </c>
      <c r="BJ690" s="19" t="s">
        <v>84</v>
      </c>
      <c r="BK690" s="189">
        <f>ROUND(I690*H690,2)</f>
        <v>0</v>
      </c>
      <c r="BL690" s="19" t="s">
        <v>208</v>
      </c>
      <c r="BM690" s="188" t="s">
        <v>773</v>
      </c>
    </row>
    <row r="691" spans="1:65" s="2" customFormat="1" ht="19.5">
      <c r="A691" s="36"/>
      <c r="B691" s="37"/>
      <c r="C691" s="38"/>
      <c r="D691" s="190" t="s">
        <v>210</v>
      </c>
      <c r="E691" s="38"/>
      <c r="F691" s="191" t="s">
        <v>774</v>
      </c>
      <c r="G691" s="38"/>
      <c r="H691" s="38"/>
      <c r="I691" s="192"/>
      <c r="J691" s="38"/>
      <c r="K691" s="38"/>
      <c r="L691" s="41"/>
      <c r="M691" s="193"/>
      <c r="N691" s="194"/>
      <c r="O691" s="66"/>
      <c r="P691" s="66"/>
      <c r="Q691" s="66"/>
      <c r="R691" s="66"/>
      <c r="S691" s="66"/>
      <c r="T691" s="67"/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T691" s="19" t="s">
        <v>210</v>
      </c>
      <c r="AU691" s="19" t="s">
        <v>86</v>
      </c>
    </row>
    <row r="692" spans="1:65" s="2" customFormat="1" ht="39">
      <c r="A692" s="36"/>
      <c r="B692" s="37"/>
      <c r="C692" s="38"/>
      <c r="D692" s="190" t="s">
        <v>212</v>
      </c>
      <c r="E692" s="38"/>
      <c r="F692" s="195" t="s">
        <v>775</v>
      </c>
      <c r="G692" s="38"/>
      <c r="H692" s="38"/>
      <c r="I692" s="192"/>
      <c r="J692" s="38"/>
      <c r="K692" s="38"/>
      <c r="L692" s="41"/>
      <c r="M692" s="193"/>
      <c r="N692" s="194"/>
      <c r="O692" s="66"/>
      <c r="P692" s="66"/>
      <c r="Q692" s="66"/>
      <c r="R692" s="66"/>
      <c r="S692" s="66"/>
      <c r="T692" s="67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T692" s="19" t="s">
        <v>212</v>
      </c>
      <c r="AU692" s="19" t="s">
        <v>86</v>
      </c>
    </row>
    <row r="693" spans="1:65" s="13" customFormat="1" ht="11.25">
      <c r="B693" s="196"/>
      <c r="C693" s="197"/>
      <c r="D693" s="190" t="s">
        <v>216</v>
      </c>
      <c r="E693" s="198" t="s">
        <v>19</v>
      </c>
      <c r="F693" s="199" t="s">
        <v>776</v>
      </c>
      <c r="G693" s="197"/>
      <c r="H693" s="198" t="s">
        <v>19</v>
      </c>
      <c r="I693" s="200"/>
      <c r="J693" s="197"/>
      <c r="K693" s="197"/>
      <c r="L693" s="201"/>
      <c r="M693" s="202"/>
      <c r="N693" s="203"/>
      <c r="O693" s="203"/>
      <c r="P693" s="203"/>
      <c r="Q693" s="203"/>
      <c r="R693" s="203"/>
      <c r="S693" s="203"/>
      <c r="T693" s="204"/>
      <c r="AT693" s="205" t="s">
        <v>216</v>
      </c>
      <c r="AU693" s="205" t="s">
        <v>86</v>
      </c>
      <c r="AV693" s="13" t="s">
        <v>84</v>
      </c>
      <c r="AW693" s="13" t="s">
        <v>37</v>
      </c>
      <c r="AX693" s="13" t="s">
        <v>76</v>
      </c>
      <c r="AY693" s="205" t="s">
        <v>202</v>
      </c>
    </row>
    <row r="694" spans="1:65" s="14" customFormat="1" ht="11.25">
      <c r="B694" s="206"/>
      <c r="C694" s="207"/>
      <c r="D694" s="190" t="s">
        <v>216</v>
      </c>
      <c r="E694" s="208" t="s">
        <v>19</v>
      </c>
      <c r="F694" s="209" t="s">
        <v>777</v>
      </c>
      <c r="G694" s="207"/>
      <c r="H694" s="210">
        <v>9</v>
      </c>
      <c r="I694" s="211"/>
      <c r="J694" s="207"/>
      <c r="K694" s="207"/>
      <c r="L694" s="212"/>
      <c r="M694" s="213"/>
      <c r="N694" s="214"/>
      <c r="O694" s="214"/>
      <c r="P694" s="214"/>
      <c r="Q694" s="214"/>
      <c r="R694" s="214"/>
      <c r="S694" s="214"/>
      <c r="T694" s="215"/>
      <c r="AT694" s="216" t="s">
        <v>216</v>
      </c>
      <c r="AU694" s="216" t="s">
        <v>86</v>
      </c>
      <c r="AV694" s="14" t="s">
        <v>86</v>
      </c>
      <c r="AW694" s="14" t="s">
        <v>37</v>
      </c>
      <c r="AX694" s="14" t="s">
        <v>76</v>
      </c>
      <c r="AY694" s="216" t="s">
        <v>202</v>
      </c>
    </row>
    <row r="695" spans="1:65" s="16" customFormat="1" ht="11.25">
      <c r="B695" s="228"/>
      <c r="C695" s="229"/>
      <c r="D695" s="190" t="s">
        <v>216</v>
      </c>
      <c r="E695" s="230" t="s">
        <v>19</v>
      </c>
      <c r="F695" s="231" t="s">
        <v>235</v>
      </c>
      <c r="G695" s="229"/>
      <c r="H695" s="232">
        <v>9</v>
      </c>
      <c r="I695" s="233"/>
      <c r="J695" s="229"/>
      <c r="K695" s="229"/>
      <c r="L695" s="234"/>
      <c r="M695" s="235"/>
      <c r="N695" s="236"/>
      <c r="O695" s="236"/>
      <c r="P695" s="236"/>
      <c r="Q695" s="236"/>
      <c r="R695" s="236"/>
      <c r="S695" s="236"/>
      <c r="T695" s="237"/>
      <c r="AT695" s="238" t="s">
        <v>216</v>
      </c>
      <c r="AU695" s="238" t="s">
        <v>86</v>
      </c>
      <c r="AV695" s="16" t="s">
        <v>208</v>
      </c>
      <c r="AW695" s="16" t="s">
        <v>37</v>
      </c>
      <c r="AX695" s="16" t="s">
        <v>84</v>
      </c>
      <c r="AY695" s="238" t="s">
        <v>202</v>
      </c>
    </row>
    <row r="696" spans="1:65" s="2" customFormat="1" ht="14.45" customHeight="1">
      <c r="A696" s="36"/>
      <c r="B696" s="37"/>
      <c r="C696" s="177" t="s">
        <v>778</v>
      </c>
      <c r="D696" s="177" t="s">
        <v>204</v>
      </c>
      <c r="E696" s="178" t="s">
        <v>779</v>
      </c>
      <c r="F696" s="179" t="s">
        <v>780</v>
      </c>
      <c r="G696" s="180" t="s">
        <v>130</v>
      </c>
      <c r="H696" s="181">
        <v>24</v>
      </c>
      <c r="I696" s="182"/>
      <c r="J696" s="183">
        <f>ROUND(I696*H696,2)</f>
        <v>0</v>
      </c>
      <c r="K696" s="179" t="s">
        <v>207</v>
      </c>
      <c r="L696" s="41"/>
      <c r="M696" s="184" t="s">
        <v>19</v>
      </c>
      <c r="N696" s="185" t="s">
        <v>47</v>
      </c>
      <c r="O696" s="66"/>
      <c r="P696" s="186">
        <f>O696*H696</f>
        <v>0</v>
      </c>
      <c r="Q696" s="186">
        <v>6.3200000000000001E-3</v>
      </c>
      <c r="R696" s="186">
        <f>Q696*H696</f>
        <v>0.15168000000000001</v>
      </c>
      <c r="S696" s="186">
        <v>0</v>
      </c>
      <c r="T696" s="187">
        <f>S696*H696</f>
        <v>0</v>
      </c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R696" s="188" t="s">
        <v>208</v>
      </c>
      <c r="AT696" s="188" t="s">
        <v>204</v>
      </c>
      <c r="AU696" s="188" t="s">
        <v>86</v>
      </c>
      <c r="AY696" s="19" t="s">
        <v>202</v>
      </c>
      <c r="BE696" s="189">
        <f>IF(N696="základní",J696,0)</f>
        <v>0</v>
      </c>
      <c r="BF696" s="189">
        <f>IF(N696="snížená",J696,0)</f>
        <v>0</v>
      </c>
      <c r="BG696" s="189">
        <f>IF(N696="zákl. přenesená",J696,0)</f>
        <v>0</v>
      </c>
      <c r="BH696" s="189">
        <f>IF(N696="sníž. přenesená",J696,0)</f>
        <v>0</v>
      </c>
      <c r="BI696" s="189">
        <f>IF(N696="nulová",J696,0)</f>
        <v>0</v>
      </c>
      <c r="BJ696" s="19" t="s">
        <v>84</v>
      </c>
      <c r="BK696" s="189">
        <f>ROUND(I696*H696,2)</f>
        <v>0</v>
      </c>
      <c r="BL696" s="19" t="s">
        <v>208</v>
      </c>
      <c r="BM696" s="188" t="s">
        <v>781</v>
      </c>
    </row>
    <row r="697" spans="1:65" s="2" customFormat="1" ht="11.25">
      <c r="A697" s="36"/>
      <c r="B697" s="37"/>
      <c r="C697" s="38"/>
      <c r="D697" s="190" t="s">
        <v>210</v>
      </c>
      <c r="E697" s="38"/>
      <c r="F697" s="191" t="s">
        <v>782</v>
      </c>
      <c r="G697" s="38"/>
      <c r="H697" s="38"/>
      <c r="I697" s="192"/>
      <c r="J697" s="38"/>
      <c r="K697" s="38"/>
      <c r="L697" s="41"/>
      <c r="M697" s="193"/>
      <c r="N697" s="194"/>
      <c r="O697" s="66"/>
      <c r="P697" s="66"/>
      <c r="Q697" s="66"/>
      <c r="R697" s="66"/>
      <c r="S697" s="66"/>
      <c r="T697" s="67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T697" s="19" t="s">
        <v>210</v>
      </c>
      <c r="AU697" s="19" t="s">
        <v>86</v>
      </c>
    </row>
    <row r="698" spans="1:65" s="13" customFormat="1" ht="11.25">
      <c r="B698" s="196"/>
      <c r="C698" s="197"/>
      <c r="D698" s="190" t="s">
        <v>216</v>
      </c>
      <c r="E698" s="198" t="s">
        <v>19</v>
      </c>
      <c r="F698" s="199" t="s">
        <v>776</v>
      </c>
      <c r="G698" s="197"/>
      <c r="H698" s="198" t="s">
        <v>19</v>
      </c>
      <c r="I698" s="200"/>
      <c r="J698" s="197"/>
      <c r="K698" s="197"/>
      <c r="L698" s="201"/>
      <c r="M698" s="202"/>
      <c r="N698" s="203"/>
      <c r="O698" s="203"/>
      <c r="P698" s="203"/>
      <c r="Q698" s="203"/>
      <c r="R698" s="203"/>
      <c r="S698" s="203"/>
      <c r="T698" s="204"/>
      <c r="AT698" s="205" t="s">
        <v>216</v>
      </c>
      <c r="AU698" s="205" t="s">
        <v>86</v>
      </c>
      <c r="AV698" s="13" t="s">
        <v>84</v>
      </c>
      <c r="AW698" s="13" t="s">
        <v>37</v>
      </c>
      <c r="AX698" s="13" t="s">
        <v>76</v>
      </c>
      <c r="AY698" s="205" t="s">
        <v>202</v>
      </c>
    </row>
    <row r="699" spans="1:65" s="14" customFormat="1" ht="11.25">
      <c r="B699" s="206"/>
      <c r="C699" s="207"/>
      <c r="D699" s="190" t="s">
        <v>216</v>
      </c>
      <c r="E699" s="208" t="s">
        <v>19</v>
      </c>
      <c r="F699" s="209" t="s">
        <v>783</v>
      </c>
      <c r="G699" s="207"/>
      <c r="H699" s="210">
        <v>24</v>
      </c>
      <c r="I699" s="211"/>
      <c r="J699" s="207"/>
      <c r="K699" s="207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216</v>
      </c>
      <c r="AU699" s="216" t="s">
        <v>86</v>
      </c>
      <c r="AV699" s="14" t="s">
        <v>86</v>
      </c>
      <c r="AW699" s="14" t="s">
        <v>37</v>
      </c>
      <c r="AX699" s="14" t="s">
        <v>84</v>
      </c>
      <c r="AY699" s="216" t="s">
        <v>202</v>
      </c>
    </row>
    <row r="700" spans="1:65" s="12" customFormat="1" ht="22.9" customHeight="1">
      <c r="B700" s="161"/>
      <c r="C700" s="162"/>
      <c r="D700" s="163" t="s">
        <v>75</v>
      </c>
      <c r="E700" s="175" t="s">
        <v>466</v>
      </c>
      <c r="F700" s="175" t="s">
        <v>784</v>
      </c>
      <c r="G700" s="162"/>
      <c r="H700" s="162"/>
      <c r="I700" s="165"/>
      <c r="J700" s="176">
        <f>BK700</f>
        <v>0</v>
      </c>
      <c r="K700" s="162"/>
      <c r="L700" s="167"/>
      <c r="M700" s="168"/>
      <c r="N700" s="169"/>
      <c r="O700" s="169"/>
      <c r="P700" s="170">
        <f>SUM(P701:P1118)</f>
        <v>0</v>
      </c>
      <c r="Q700" s="169"/>
      <c r="R700" s="170">
        <f>SUM(R701:R1118)</f>
        <v>249.31001500000005</v>
      </c>
      <c r="S700" s="169"/>
      <c r="T700" s="171">
        <f>SUM(T701:T1118)</f>
        <v>0</v>
      </c>
      <c r="AR700" s="172" t="s">
        <v>84</v>
      </c>
      <c r="AT700" s="173" t="s">
        <v>75</v>
      </c>
      <c r="AU700" s="173" t="s">
        <v>84</v>
      </c>
      <c r="AY700" s="172" t="s">
        <v>202</v>
      </c>
      <c r="BK700" s="174">
        <f>SUM(BK701:BK1118)</f>
        <v>0</v>
      </c>
    </row>
    <row r="701" spans="1:65" s="2" customFormat="1" ht="14.45" customHeight="1">
      <c r="A701" s="36"/>
      <c r="B701" s="37"/>
      <c r="C701" s="177" t="s">
        <v>785</v>
      </c>
      <c r="D701" s="177" t="s">
        <v>204</v>
      </c>
      <c r="E701" s="178" t="s">
        <v>786</v>
      </c>
      <c r="F701" s="179" t="s">
        <v>787</v>
      </c>
      <c r="G701" s="180" t="s">
        <v>100</v>
      </c>
      <c r="H701" s="181">
        <v>7.7</v>
      </c>
      <c r="I701" s="182"/>
      <c r="J701" s="183">
        <f>ROUND(I701*H701,2)</f>
        <v>0</v>
      </c>
      <c r="K701" s="179" t="s">
        <v>207</v>
      </c>
      <c r="L701" s="41"/>
      <c r="M701" s="184" t="s">
        <v>19</v>
      </c>
      <c r="N701" s="185" t="s">
        <v>47</v>
      </c>
      <c r="O701" s="66"/>
      <c r="P701" s="186">
        <f>O701*H701</f>
        <v>0</v>
      </c>
      <c r="Q701" s="186">
        <v>4.2199999999999998E-3</v>
      </c>
      <c r="R701" s="186">
        <f>Q701*H701</f>
        <v>3.2494000000000002E-2</v>
      </c>
      <c r="S701" s="186">
        <v>0</v>
      </c>
      <c r="T701" s="187">
        <f>S701*H701</f>
        <v>0</v>
      </c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R701" s="188" t="s">
        <v>208</v>
      </c>
      <c r="AT701" s="188" t="s">
        <v>204</v>
      </c>
      <c r="AU701" s="188" t="s">
        <v>86</v>
      </c>
      <c r="AY701" s="19" t="s">
        <v>202</v>
      </c>
      <c r="BE701" s="189">
        <f>IF(N701="základní",J701,0)</f>
        <v>0</v>
      </c>
      <c r="BF701" s="189">
        <f>IF(N701="snížená",J701,0)</f>
        <v>0</v>
      </c>
      <c r="BG701" s="189">
        <f>IF(N701="zákl. přenesená",J701,0)</f>
        <v>0</v>
      </c>
      <c r="BH701" s="189">
        <f>IF(N701="sníž. přenesená",J701,0)</f>
        <v>0</v>
      </c>
      <c r="BI701" s="189">
        <f>IF(N701="nulová",J701,0)</f>
        <v>0</v>
      </c>
      <c r="BJ701" s="19" t="s">
        <v>84</v>
      </c>
      <c r="BK701" s="189">
        <f>ROUND(I701*H701,2)</f>
        <v>0</v>
      </c>
      <c r="BL701" s="19" t="s">
        <v>208</v>
      </c>
      <c r="BM701" s="188" t="s">
        <v>788</v>
      </c>
    </row>
    <row r="702" spans="1:65" s="2" customFormat="1" ht="19.5">
      <c r="A702" s="36"/>
      <c r="B702" s="37"/>
      <c r="C702" s="38"/>
      <c r="D702" s="190" t="s">
        <v>210</v>
      </c>
      <c r="E702" s="38"/>
      <c r="F702" s="191" t="s">
        <v>789</v>
      </c>
      <c r="G702" s="38"/>
      <c r="H702" s="38"/>
      <c r="I702" s="192"/>
      <c r="J702" s="38"/>
      <c r="K702" s="38"/>
      <c r="L702" s="41"/>
      <c r="M702" s="193"/>
      <c r="N702" s="194"/>
      <c r="O702" s="66"/>
      <c r="P702" s="66"/>
      <c r="Q702" s="66"/>
      <c r="R702" s="66"/>
      <c r="S702" s="66"/>
      <c r="T702" s="67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T702" s="19" t="s">
        <v>210</v>
      </c>
      <c r="AU702" s="19" t="s">
        <v>86</v>
      </c>
    </row>
    <row r="703" spans="1:65" s="2" customFormat="1" ht="87.75">
      <c r="A703" s="36"/>
      <c r="B703" s="37"/>
      <c r="C703" s="38"/>
      <c r="D703" s="190" t="s">
        <v>212</v>
      </c>
      <c r="E703" s="38"/>
      <c r="F703" s="195" t="s">
        <v>790</v>
      </c>
      <c r="G703" s="38"/>
      <c r="H703" s="38"/>
      <c r="I703" s="192"/>
      <c r="J703" s="38"/>
      <c r="K703" s="38"/>
      <c r="L703" s="41"/>
      <c r="M703" s="193"/>
      <c r="N703" s="194"/>
      <c r="O703" s="66"/>
      <c r="P703" s="66"/>
      <c r="Q703" s="66"/>
      <c r="R703" s="66"/>
      <c r="S703" s="66"/>
      <c r="T703" s="67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T703" s="19" t="s">
        <v>212</v>
      </c>
      <c r="AU703" s="19" t="s">
        <v>86</v>
      </c>
    </row>
    <row r="704" spans="1:65" s="13" customFormat="1" ht="11.25">
      <c r="B704" s="196"/>
      <c r="C704" s="197"/>
      <c r="D704" s="190" t="s">
        <v>216</v>
      </c>
      <c r="E704" s="198" t="s">
        <v>19</v>
      </c>
      <c r="F704" s="199" t="s">
        <v>791</v>
      </c>
      <c r="G704" s="197"/>
      <c r="H704" s="198" t="s">
        <v>19</v>
      </c>
      <c r="I704" s="200"/>
      <c r="J704" s="197"/>
      <c r="K704" s="197"/>
      <c r="L704" s="201"/>
      <c r="M704" s="202"/>
      <c r="N704" s="203"/>
      <c r="O704" s="203"/>
      <c r="P704" s="203"/>
      <c r="Q704" s="203"/>
      <c r="R704" s="203"/>
      <c r="S704" s="203"/>
      <c r="T704" s="204"/>
      <c r="AT704" s="205" t="s">
        <v>216</v>
      </c>
      <c r="AU704" s="205" t="s">
        <v>86</v>
      </c>
      <c r="AV704" s="13" t="s">
        <v>84</v>
      </c>
      <c r="AW704" s="13" t="s">
        <v>37</v>
      </c>
      <c r="AX704" s="13" t="s">
        <v>76</v>
      </c>
      <c r="AY704" s="205" t="s">
        <v>202</v>
      </c>
    </row>
    <row r="705" spans="1:65" s="14" customFormat="1" ht="11.25">
      <c r="B705" s="206"/>
      <c r="C705" s="207"/>
      <c r="D705" s="190" t="s">
        <v>216</v>
      </c>
      <c r="E705" s="208" t="s">
        <v>19</v>
      </c>
      <c r="F705" s="209" t="s">
        <v>792</v>
      </c>
      <c r="G705" s="207"/>
      <c r="H705" s="210">
        <v>7.7</v>
      </c>
      <c r="I705" s="211"/>
      <c r="J705" s="207"/>
      <c r="K705" s="207"/>
      <c r="L705" s="212"/>
      <c r="M705" s="213"/>
      <c r="N705" s="214"/>
      <c r="O705" s="214"/>
      <c r="P705" s="214"/>
      <c r="Q705" s="214"/>
      <c r="R705" s="214"/>
      <c r="S705" s="214"/>
      <c r="T705" s="215"/>
      <c r="AT705" s="216" t="s">
        <v>216</v>
      </c>
      <c r="AU705" s="216" t="s">
        <v>86</v>
      </c>
      <c r="AV705" s="14" t="s">
        <v>86</v>
      </c>
      <c r="AW705" s="14" t="s">
        <v>37</v>
      </c>
      <c r="AX705" s="14" t="s">
        <v>76</v>
      </c>
      <c r="AY705" s="216" t="s">
        <v>202</v>
      </c>
    </row>
    <row r="706" spans="1:65" s="16" customFormat="1" ht="11.25">
      <c r="B706" s="228"/>
      <c r="C706" s="229"/>
      <c r="D706" s="190" t="s">
        <v>216</v>
      </c>
      <c r="E706" s="230" t="s">
        <v>98</v>
      </c>
      <c r="F706" s="231" t="s">
        <v>235</v>
      </c>
      <c r="G706" s="229"/>
      <c r="H706" s="232">
        <v>7.7</v>
      </c>
      <c r="I706" s="233"/>
      <c r="J706" s="229"/>
      <c r="K706" s="229"/>
      <c r="L706" s="234"/>
      <c r="M706" s="235"/>
      <c r="N706" s="236"/>
      <c r="O706" s="236"/>
      <c r="P706" s="236"/>
      <c r="Q706" s="236"/>
      <c r="R706" s="236"/>
      <c r="S706" s="236"/>
      <c r="T706" s="237"/>
      <c r="AT706" s="238" t="s">
        <v>216</v>
      </c>
      <c r="AU706" s="238" t="s">
        <v>86</v>
      </c>
      <c r="AV706" s="16" t="s">
        <v>208</v>
      </c>
      <c r="AW706" s="16" t="s">
        <v>37</v>
      </c>
      <c r="AX706" s="16" t="s">
        <v>84</v>
      </c>
      <c r="AY706" s="238" t="s">
        <v>202</v>
      </c>
    </row>
    <row r="707" spans="1:65" s="2" customFormat="1" ht="14.45" customHeight="1">
      <c r="A707" s="36"/>
      <c r="B707" s="37"/>
      <c r="C707" s="177" t="s">
        <v>793</v>
      </c>
      <c r="D707" s="177" t="s">
        <v>204</v>
      </c>
      <c r="E707" s="178" t="s">
        <v>794</v>
      </c>
      <c r="F707" s="179" t="s">
        <v>795</v>
      </c>
      <c r="G707" s="180" t="s">
        <v>100</v>
      </c>
      <c r="H707" s="181">
        <v>226.9</v>
      </c>
      <c r="I707" s="182"/>
      <c r="J707" s="183">
        <f>ROUND(I707*H707,2)</f>
        <v>0</v>
      </c>
      <c r="K707" s="179" t="s">
        <v>207</v>
      </c>
      <c r="L707" s="41"/>
      <c r="M707" s="184" t="s">
        <v>19</v>
      </c>
      <c r="N707" s="185" t="s">
        <v>47</v>
      </c>
      <c r="O707" s="66"/>
      <c r="P707" s="186">
        <f>O707*H707</f>
        <v>0</v>
      </c>
      <c r="Q707" s="186">
        <v>6.5599999999999999E-3</v>
      </c>
      <c r="R707" s="186">
        <f>Q707*H707</f>
        <v>1.488464</v>
      </c>
      <c r="S707" s="186">
        <v>0</v>
      </c>
      <c r="T707" s="187">
        <f>S707*H707</f>
        <v>0</v>
      </c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R707" s="188" t="s">
        <v>208</v>
      </c>
      <c r="AT707" s="188" t="s">
        <v>204</v>
      </c>
      <c r="AU707" s="188" t="s">
        <v>86</v>
      </c>
      <c r="AY707" s="19" t="s">
        <v>202</v>
      </c>
      <c r="BE707" s="189">
        <f>IF(N707="základní",J707,0)</f>
        <v>0</v>
      </c>
      <c r="BF707" s="189">
        <f>IF(N707="snížená",J707,0)</f>
        <v>0</v>
      </c>
      <c r="BG707" s="189">
        <f>IF(N707="zákl. přenesená",J707,0)</f>
        <v>0</v>
      </c>
      <c r="BH707" s="189">
        <f>IF(N707="sníž. přenesená",J707,0)</f>
        <v>0</v>
      </c>
      <c r="BI707" s="189">
        <f>IF(N707="nulová",J707,0)</f>
        <v>0</v>
      </c>
      <c r="BJ707" s="19" t="s">
        <v>84</v>
      </c>
      <c r="BK707" s="189">
        <f>ROUND(I707*H707,2)</f>
        <v>0</v>
      </c>
      <c r="BL707" s="19" t="s">
        <v>208</v>
      </c>
      <c r="BM707" s="188" t="s">
        <v>796</v>
      </c>
    </row>
    <row r="708" spans="1:65" s="2" customFormat="1" ht="19.5">
      <c r="A708" s="36"/>
      <c r="B708" s="37"/>
      <c r="C708" s="38"/>
      <c r="D708" s="190" t="s">
        <v>210</v>
      </c>
      <c r="E708" s="38"/>
      <c r="F708" s="191" t="s">
        <v>797</v>
      </c>
      <c r="G708" s="38"/>
      <c r="H708" s="38"/>
      <c r="I708" s="192"/>
      <c r="J708" s="38"/>
      <c r="K708" s="38"/>
      <c r="L708" s="41"/>
      <c r="M708" s="193"/>
      <c r="N708" s="194"/>
      <c r="O708" s="66"/>
      <c r="P708" s="66"/>
      <c r="Q708" s="66"/>
      <c r="R708" s="66"/>
      <c r="S708" s="66"/>
      <c r="T708" s="67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T708" s="19" t="s">
        <v>210</v>
      </c>
      <c r="AU708" s="19" t="s">
        <v>86</v>
      </c>
    </row>
    <row r="709" spans="1:65" s="2" customFormat="1" ht="87.75">
      <c r="A709" s="36"/>
      <c r="B709" s="37"/>
      <c r="C709" s="38"/>
      <c r="D709" s="190" t="s">
        <v>212</v>
      </c>
      <c r="E709" s="38"/>
      <c r="F709" s="195" t="s">
        <v>790</v>
      </c>
      <c r="G709" s="38"/>
      <c r="H709" s="38"/>
      <c r="I709" s="192"/>
      <c r="J709" s="38"/>
      <c r="K709" s="38"/>
      <c r="L709" s="41"/>
      <c r="M709" s="193"/>
      <c r="N709" s="194"/>
      <c r="O709" s="66"/>
      <c r="P709" s="66"/>
      <c r="Q709" s="66"/>
      <c r="R709" s="66"/>
      <c r="S709" s="66"/>
      <c r="T709" s="67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T709" s="19" t="s">
        <v>212</v>
      </c>
      <c r="AU709" s="19" t="s">
        <v>86</v>
      </c>
    </row>
    <row r="710" spans="1:65" s="13" customFormat="1" ht="11.25">
      <c r="B710" s="196"/>
      <c r="C710" s="197"/>
      <c r="D710" s="190" t="s">
        <v>216</v>
      </c>
      <c r="E710" s="198" t="s">
        <v>19</v>
      </c>
      <c r="F710" s="199" t="s">
        <v>798</v>
      </c>
      <c r="G710" s="197"/>
      <c r="H710" s="198" t="s">
        <v>19</v>
      </c>
      <c r="I710" s="200"/>
      <c r="J710" s="197"/>
      <c r="K710" s="197"/>
      <c r="L710" s="201"/>
      <c r="M710" s="202"/>
      <c r="N710" s="203"/>
      <c r="O710" s="203"/>
      <c r="P710" s="203"/>
      <c r="Q710" s="203"/>
      <c r="R710" s="203"/>
      <c r="S710" s="203"/>
      <c r="T710" s="204"/>
      <c r="AT710" s="205" t="s">
        <v>216</v>
      </c>
      <c r="AU710" s="205" t="s">
        <v>86</v>
      </c>
      <c r="AV710" s="13" t="s">
        <v>84</v>
      </c>
      <c r="AW710" s="13" t="s">
        <v>37</v>
      </c>
      <c r="AX710" s="13" t="s">
        <v>76</v>
      </c>
      <c r="AY710" s="205" t="s">
        <v>202</v>
      </c>
    </row>
    <row r="711" spans="1:65" s="13" customFormat="1" ht="11.25">
      <c r="B711" s="196"/>
      <c r="C711" s="197"/>
      <c r="D711" s="190" t="s">
        <v>216</v>
      </c>
      <c r="E711" s="198" t="s">
        <v>19</v>
      </c>
      <c r="F711" s="199" t="s">
        <v>791</v>
      </c>
      <c r="G711" s="197"/>
      <c r="H711" s="198" t="s">
        <v>19</v>
      </c>
      <c r="I711" s="200"/>
      <c r="J711" s="197"/>
      <c r="K711" s="197"/>
      <c r="L711" s="201"/>
      <c r="M711" s="202"/>
      <c r="N711" s="203"/>
      <c r="O711" s="203"/>
      <c r="P711" s="203"/>
      <c r="Q711" s="203"/>
      <c r="R711" s="203"/>
      <c r="S711" s="203"/>
      <c r="T711" s="204"/>
      <c r="AT711" s="205" t="s">
        <v>216</v>
      </c>
      <c r="AU711" s="205" t="s">
        <v>86</v>
      </c>
      <c r="AV711" s="13" t="s">
        <v>84</v>
      </c>
      <c r="AW711" s="13" t="s">
        <v>37</v>
      </c>
      <c r="AX711" s="13" t="s">
        <v>76</v>
      </c>
      <c r="AY711" s="205" t="s">
        <v>202</v>
      </c>
    </row>
    <row r="712" spans="1:65" s="14" customFormat="1" ht="11.25">
      <c r="B712" s="206"/>
      <c r="C712" s="207"/>
      <c r="D712" s="190" t="s">
        <v>216</v>
      </c>
      <c r="E712" s="208" t="s">
        <v>19</v>
      </c>
      <c r="F712" s="209" t="s">
        <v>799</v>
      </c>
      <c r="G712" s="207"/>
      <c r="H712" s="210">
        <v>4.3</v>
      </c>
      <c r="I712" s="211"/>
      <c r="J712" s="207"/>
      <c r="K712" s="207"/>
      <c r="L712" s="212"/>
      <c r="M712" s="213"/>
      <c r="N712" s="214"/>
      <c r="O712" s="214"/>
      <c r="P712" s="214"/>
      <c r="Q712" s="214"/>
      <c r="R712" s="214"/>
      <c r="S712" s="214"/>
      <c r="T712" s="215"/>
      <c r="AT712" s="216" t="s">
        <v>216</v>
      </c>
      <c r="AU712" s="216" t="s">
        <v>86</v>
      </c>
      <c r="AV712" s="14" t="s">
        <v>86</v>
      </c>
      <c r="AW712" s="14" t="s">
        <v>37</v>
      </c>
      <c r="AX712" s="14" t="s">
        <v>76</v>
      </c>
      <c r="AY712" s="216" t="s">
        <v>202</v>
      </c>
    </row>
    <row r="713" spans="1:65" s="14" customFormat="1" ht="11.25">
      <c r="B713" s="206"/>
      <c r="C713" s="207"/>
      <c r="D713" s="190" t="s">
        <v>216</v>
      </c>
      <c r="E713" s="208" t="s">
        <v>19</v>
      </c>
      <c r="F713" s="209" t="s">
        <v>800</v>
      </c>
      <c r="G713" s="207"/>
      <c r="H713" s="210">
        <v>4.7</v>
      </c>
      <c r="I713" s="211"/>
      <c r="J713" s="207"/>
      <c r="K713" s="207"/>
      <c r="L713" s="212"/>
      <c r="M713" s="213"/>
      <c r="N713" s="214"/>
      <c r="O713" s="214"/>
      <c r="P713" s="214"/>
      <c r="Q713" s="214"/>
      <c r="R713" s="214"/>
      <c r="S713" s="214"/>
      <c r="T713" s="215"/>
      <c r="AT713" s="216" t="s">
        <v>216</v>
      </c>
      <c r="AU713" s="216" t="s">
        <v>86</v>
      </c>
      <c r="AV713" s="14" t="s">
        <v>86</v>
      </c>
      <c r="AW713" s="14" t="s">
        <v>37</v>
      </c>
      <c r="AX713" s="14" t="s">
        <v>76</v>
      </c>
      <c r="AY713" s="216" t="s">
        <v>202</v>
      </c>
    </row>
    <row r="714" spans="1:65" s="15" customFormat="1" ht="11.25">
      <c r="B714" s="217"/>
      <c r="C714" s="218"/>
      <c r="D714" s="190" t="s">
        <v>216</v>
      </c>
      <c r="E714" s="219" t="s">
        <v>19</v>
      </c>
      <c r="F714" s="220" t="s">
        <v>219</v>
      </c>
      <c r="G714" s="218"/>
      <c r="H714" s="221">
        <v>9</v>
      </c>
      <c r="I714" s="222"/>
      <c r="J714" s="218"/>
      <c r="K714" s="218"/>
      <c r="L714" s="223"/>
      <c r="M714" s="224"/>
      <c r="N714" s="225"/>
      <c r="O714" s="225"/>
      <c r="P714" s="225"/>
      <c r="Q714" s="225"/>
      <c r="R714" s="225"/>
      <c r="S714" s="225"/>
      <c r="T714" s="226"/>
      <c r="AT714" s="227" t="s">
        <v>216</v>
      </c>
      <c r="AU714" s="227" t="s">
        <v>86</v>
      </c>
      <c r="AV714" s="15" t="s">
        <v>220</v>
      </c>
      <c r="AW714" s="15" t="s">
        <v>37</v>
      </c>
      <c r="AX714" s="15" t="s">
        <v>76</v>
      </c>
      <c r="AY714" s="227" t="s">
        <v>202</v>
      </c>
    </row>
    <row r="715" spans="1:65" s="13" customFormat="1" ht="11.25">
      <c r="B715" s="196"/>
      <c r="C715" s="197"/>
      <c r="D715" s="190" t="s">
        <v>216</v>
      </c>
      <c r="E715" s="198" t="s">
        <v>19</v>
      </c>
      <c r="F715" s="199" t="s">
        <v>801</v>
      </c>
      <c r="G715" s="197"/>
      <c r="H715" s="198" t="s">
        <v>19</v>
      </c>
      <c r="I715" s="200"/>
      <c r="J715" s="197"/>
      <c r="K715" s="197"/>
      <c r="L715" s="201"/>
      <c r="M715" s="202"/>
      <c r="N715" s="203"/>
      <c r="O715" s="203"/>
      <c r="P715" s="203"/>
      <c r="Q715" s="203"/>
      <c r="R715" s="203"/>
      <c r="S715" s="203"/>
      <c r="T715" s="204"/>
      <c r="AT715" s="205" t="s">
        <v>216</v>
      </c>
      <c r="AU715" s="205" t="s">
        <v>86</v>
      </c>
      <c r="AV715" s="13" t="s">
        <v>84</v>
      </c>
      <c r="AW715" s="13" t="s">
        <v>37</v>
      </c>
      <c r="AX715" s="13" t="s">
        <v>76</v>
      </c>
      <c r="AY715" s="205" t="s">
        <v>202</v>
      </c>
    </row>
    <row r="716" spans="1:65" s="14" customFormat="1" ht="11.25">
      <c r="B716" s="206"/>
      <c r="C716" s="207"/>
      <c r="D716" s="190" t="s">
        <v>216</v>
      </c>
      <c r="E716" s="208" t="s">
        <v>19</v>
      </c>
      <c r="F716" s="209" t="s">
        <v>802</v>
      </c>
      <c r="G716" s="207"/>
      <c r="H716" s="210">
        <v>2.2000000000000002</v>
      </c>
      <c r="I716" s="211"/>
      <c r="J716" s="207"/>
      <c r="K716" s="207"/>
      <c r="L716" s="212"/>
      <c r="M716" s="213"/>
      <c r="N716" s="214"/>
      <c r="O716" s="214"/>
      <c r="P716" s="214"/>
      <c r="Q716" s="214"/>
      <c r="R716" s="214"/>
      <c r="S716" s="214"/>
      <c r="T716" s="215"/>
      <c r="AT716" s="216" t="s">
        <v>216</v>
      </c>
      <c r="AU716" s="216" t="s">
        <v>86</v>
      </c>
      <c r="AV716" s="14" t="s">
        <v>86</v>
      </c>
      <c r="AW716" s="14" t="s">
        <v>37</v>
      </c>
      <c r="AX716" s="14" t="s">
        <v>76</v>
      </c>
      <c r="AY716" s="216" t="s">
        <v>202</v>
      </c>
    </row>
    <row r="717" spans="1:65" s="14" customFormat="1" ht="11.25">
      <c r="B717" s="206"/>
      <c r="C717" s="207"/>
      <c r="D717" s="190" t="s">
        <v>216</v>
      </c>
      <c r="E717" s="208" t="s">
        <v>19</v>
      </c>
      <c r="F717" s="209" t="s">
        <v>803</v>
      </c>
      <c r="G717" s="207"/>
      <c r="H717" s="210">
        <v>5.3</v>
      </c>
      <c r="I717" s="211"/>
      <c r="J717" s="207"/>
      <c r="K717" s="207"/>
      <c r="L717" s="212"/>
      <c r="M717" s="213"/>
      <c r="N717" s="214"/>
      <c r="O717" s="214"/>
      <c r="P717" s="214"/>
      <c r="Q717" s="214"/>
      <c r="R717" s="214"/>
      <c r="S717" s="214"/>
      <c r="T717" s="215"/>
      <c r="AT717" s="216" t="s">
        <v>216</v>
      </c>
      <c r="AU717" s="216" t="s">
        <v>86</v>
      </c>
      <c r="AV717" s="14" t="s">
        <v>86</v>
      </c>
      <c r="AW717" s="14" t="s">
        <v>37</v>
      </c>
      <c r="AX717" s="14" t="s">
        <v>76</v>
      </c>
      <c r="AY717" s="216" t="s">
        <v>202</v>
      </c>
    </row>
    <row r="718" spans="1:65" s="14" customFormat="1" ht="11.25">
      <c r="B718" s="206"/>
      <c r="C718" s="207"/>
      <c r="D718" s="190" t="s">
        <v>216</v>
      </c>
      <c r="E718" s="208" t="s">
        <v>19</v>
      </c>
      <c r="F718" s="209" t="s">
        <v>804</v>
      </c>
      <c r="G718" s="207"/>
      <c r="H718" s="210">
        <v>6.5</v>
      </c>
      <c r="I718" s="211"/>
      <c r="J718" s="207"/>
      <c r="K718" s="207"/>
      <c r="L718" s="212"/>
      <c r="M718" s="213"/>
      <c r="N718" s="214"/>
      <c r="O718" s="214"/>
      <c r="P718" s="214"/>
      <c r="Q718" s="214"/>
      <c r="R718" s="214"/>
      <c r="S718" s="214"/>
      <c r="T718" s="215"/>
      <c r="AT718" s="216" t="s">
        <v>216</v>
      </c>
      <c r="AU718" s="216" t="s">
        <v>86</v>
      </c>
      <c r="AV718" s="14" t="s">
        <v>86</v>
      </c>
      <c r="AW718" s="14" t="s">
        <v>37</v>
      </c>
      <c r="AX718" s="14" t="s">
        <v>76</v>
      </c>
      <c r="AY718" s="216" t="s">
        <v>202</v>
      </c>
    </row>
    <row r="719" spans="1:65" s="14" customFormat="1" ht="11.25">
      <c r="B719" s="206"/>
      <c r="C719" s="207"/>
      <c r="D719" s="190" t="s">
        <v>216</v>
      </c>
      <c r="E719" s="208" t="s">
        <v>19</v>
      </c>
      <c r="F719" s="209" t="s">
        <v>805</v>
      </c>
      <c r="G719" s="207"/>
      <c r="H719" s="210">
        <v>1.8</v>
      </c>
      <c r="I719" s="211"/>
      <c r="J719" s="207"/>
      <c r="K719" s="207"/>
      <c r="L719" s="212"/>
      <c r="M719" s="213"/>
      <c r="N719" s="214"/>
      <c r="O719" s="214"/>
      <c r="P719" s="214"/>
      <c r="Q719" s="214"/>
      <c r="R719" s="214"/>
      <c r="S719" s="214"/>
      <c r="T719" s="215"/>
      <c r="AT719" s="216" t="s">
        <v>216</v>
      </c>
      <c r="AU719" s="216" t="s">
        <v>86</v>
      </c>
      <c r="AV719" s="14" t="s">
        <v>86</v>
      </c>
      <c r="AW719" s="14" t="s">
        <v>37</v>
      </c>
      <c r="AX719" s="14" t="s">
        <v>76</v>
      </c>
      <c r="AY719" s="216" t="s">
        <v>202</v>
      </c>
    </row>
    <row r="720" spans="1:65" s="14" customFormat="1" ht="11.25">
      <c r="B720" s="206"/>
      <c r="C720" s="207"/>
      <c r="D720" s="190" t="s">
        <v>216</v>
      </c>
      <c r="E720" s="208" t="s">
        <v>19</v>
      </c>
      <c r="F720" s="209" t="s">
        <v>806</v>
      </c>
      <c r="G720" s="207"/>
      <c r="H720" s="210">
        <v>5.2</v>
      </c>
      <c r="I720" s="211"/>
      <c r="J720" s="207"/>
      <c r="K720" s="207"/>
      <c r="L720" s="212"/>
      <c r="M720" s="213"/>
      <c r="N720" s="214"/>
      <c r="O720" s="214"/>
      <c r="P720" s="214"/>
      <c r="Q720" s="214"/>
      <c r="R720" s="214"/>
      <c r="S720" s="214"/>
      <c r="T720" s="215"/>
      <c r="AT720" s="216" t="s">
        <v>216</v>
      </c>
      <c r="AU720" s="216" t="s">
        <v>86</v>
      </c>
      <c r="AV720" s="14" t="s">
        <v>86</v>
      </c>
      <c r="AW720" s="14" t="s">
        <v>37</v>
      </c>
      <c r="AX720" s="14" t="s">
        <v>76</v>
      </c>
      <c r="AY720" s="216" t="s">
        <v>202</v>
      </c>
    </row>
    <row r="721" spans="2:51" s="14" customFormat="1" ht="11.25">
      <c r="B721" s="206"/>
      <c r="C721" s="207"/>
      <c r="D721" s="190" t="s">
        <v>216</v>
      </c>
      <c r="E721" s="208" t="s">
        <v>19</v>
      </c>
      <c r="F721" s="209" t="s">
        <v>807</v>
      </c>
      <c r="G721" s="207"/>
      <c r="H721" s="210">
        <v>13.9</v>
      </c>
      <c r="I721" s="211"/>
      <c r="J721" s="207"/>
      <c r="K721" s="207"/>
      <c r="L721" s="212"/>
      <c r="M721" s="213"/>
      <c r="N721" s="214"/>
      <c r="O721" s="214"/>
      <c r="P721" s="214"/>
      <c r="Q721" s="214"/>
      <c r="R721" s="214"/>
      <c r="S721" s="214"/>
      <c r="T721" s="215"/>
      <c r="AT721" s="216" t="s">
        <v>216</v>
      </c>
      <c r="AU721" s="216" t="s">
        <v>86</v>
      </c>
      <c r="AV721" s="14" t="s">
        <v>86</v>
      </c>
      <c r="AW721" s="14" t="s">
        <v>37</v>
      </c>
      <c r="AX721" s="14" t="s">
        <v>76</v>
      </c>
      <c r="AY721" s="216" t="s">
        <v>202</v>
      </c>
    </row>
    <row r="722" spans="2:51" s="14" customFormat="1" ht="11.25">
      <c r="B722" s="206"/>
      <c r="C722" s="207"/>
      <c r="D722" s="190" t="s">
        <v>216</v>
      </c>
      <c r="E722" s="208" t="s">
        <v>19</v>
      </c>
      <c r="F722" s="209" t="s">
        <v>808</v>
      </c>
      <c r="G722" s="207"/>
      <c r="H722" s="210">
        <v>7.2</v>
      </c>
      <c r="I722" s="211"/>
      <c r="J722" s="207"/>
      <c r="K722" s="207"/>
      <c r="L722" s="212"/>
      <c r="M722" s="213"/>
      <c r="N722" s="214"/>
      <c r="O722" s="214"/>
      <c r="P722" s="214"/>
      <c r="Q722" s="214"/>
      <c r="R722" s="214"/>
      <c r="S722" s="214"/>
      <c r="T722" s="215"/>
      <c r="AT722" s="216" t="s">
        <v>216</v>
      </c>
      <c r="AU722" s="216" t="s">
        <v>86</v>
      </c>
      <c r="AV722" s="14" t="s">
        <v>86</v>
      </c>
      <c r="AW722" s="14" t="s">
        <v>37</v>
      </c>
      <c r="AX722" s="14" t="s">
        <v>76</v>
      </c>
      <c r="AY722" s="216" t="s">
        <v>202</v>
      </c>
    </row>
    <row r="723" spans="2:51" s="14" customFormat="1" ht="11.25">
      <c r="B723" s="206"/>
      <c r="C723" s="207"/>
      <c r="D723" s="190" t="s">
        <v>216</v>
      </c>
      <c r="E723" s="208" t="s">
        <v>19</v>
      </c>
      <c r="F723" s="209" t="s">
        <v>809</v>
      </c>
      <c r="G723" s="207"/>
      <c r="H723" s="210">
        <v>4</v>
      </c>
      <c r="I723" s="211"/>
      <c r="J723" s="207"/>
      <c r="K723" s="207"/>
      <c r="L723" s="212"/>
      <c r="M723" s="213"/>
      <c r="N723" s="214"/>
      <c r="O723" s="214"/>
      <c r="P723" s="214"/>
      <c r="Q723" s="214"/>
      <c r="R723" s="214"/>
      <c r="S723" s="214"/>
      <c r="T723" s="215"/>
      <c r="AT723" s="216" t="s">
        <v>216</v>
      </c>
      <c r="AU723" s="216" t="s">
        <v>86</v>
      </c>
      <c r="AV723" s="14" t="s">
        <v>86</v>
      </c>
      <c r="AW723" s="14" t="s">
        <v>37</v>
      </c>
      <c r="AX723" s="14" t="s">
        <v>76</v>
      </c>
      <c r="AY723" s="216" t="s">
        <v>202</v>
      </c>
    </row>
    <row r="724" spans="2:51" s="14" customFormat="1" ht="11.25">
      <c r="B724" s="206"/>
      <c r="C724" s="207"/>
      <c r="D724" s="190" t="s">
        <v>216</v>
      </c>
      <c r="E724" s="208" t="s">
        <v>19</v>
      </c>
      <c r="F724" s="209" t="s">
        <v>810</v>
      </c>
      <c r="G724" s="207"/>
      <c r="H724" s="210">
        <v>5.6</v>
      </c>
      <c r="I724" s="211"/>
      <c r="J724" s="207"/>
      <c r="K724" s="207"/>
      <c r="L724" s="212"/>
      <c r="M724" s="213"/>
      <c r="N724" s="214"/>
      <c r="O724" s="214"/>
      <c r="P724" s="214"/>
      <c r="Q724" s="214"/>
      <c r="R724" s="214"/>
      <c r="S724" s="214"/>
      <c r="T724" s="215"/>
      <c r="AT724" s="216" t="s">
        <v>216</v>
      </c>
      <c r="AU724" s="216" t="s">
        <v>86</v>
      </c>
      <c r="AV724" s="14" t="s">
        <v>86</v>
      </c>
      <c r="AW724" s="14" t="s">
        <v>37</v>
      </c>
      <c r="AX724" s="14" t="s">
        <v>76</v>
      </c>
      <c r="AY724" s="216" t="s">
        <v>202</v>
      </c>
    </row>
    <row r="725" spans="2:51" s="15" customFormat="1" ht="11.25">
      <c r="B725" s="217"/>
      <c r="C725" s="218"/>
      <c r="D725" s="190" t="s">
        <v>216</v>
      </c>
      <c r="E725" s="219" t="s">
        <v>19</v>
      </c>
      <c r="F725" s="220" t="s">
        <v>219</v>
      </c>
      <c r="G725" s="218"/>
      <c r="H725" s="221">
        <v>51.7</v>
      </c>
      <c r="I725" s="222"/>
      <c r="J725" s="218"/>
      <c r="K725" s="218"/>
      <c r="L725" s="223"/>
      <c r="M725" s="224"/>
      <c r="N725" s="225"/>
      <c r="O725" s="225"/>
      <c r="P725" s="225"/>
      <c r="Q725" s="225"/>
      <c r="R725" s="225"/>
      <c r="S725" s="225"/>
      <c r="T725" s="226"/>
      <c r="AT725" s="227" t="s">
        <v>216</v>
      </c>
      <c r="AU725" s="227" t="s">
        <v>86</v>
      </c>
      <c r="AV725" s="15" t="s">
        <v>220</v>
      </c>
      <c r="AW725" s="15" t="s">
        <v>37</v>
      </c>
      <c r="AX725" s="15" t="s">
        <v>76</v>
      </c>
      <c r="AY725" s="227" t="s">
        <v>202</v>
      </c>
    </row>
    <row r="726" spans="2:51" s="13" customFormat="1" ht="11.25">
      <c r="B726" s="196"/>
      <c r="C726" s="197"/>
      <c r="D726" s="190" t="s">
        <v>216</v>
      </c>
      <c r="E726" s="198" t="s">
        <v>19</v>
      </c>
      <c r="F726" s="199" t="s">
        <v>811</v>
      </c>
      <c r="G726" s="197"/>
      <c r="H726" s="198" t="s">
        <v>19</v>
      </c>
      <c r="I726" s="200"/>
      <c r="J726" s="197"/>
      <c r="K726" s="197"/>
      <c r="L726" s="201"/>
      <c r="M726" s="202"/>
      <c r="N726" s="203"/>
      <c r="O726" s="203"/>
      <c r="P726" s="203"/>
      <c r="Q726" s="203"/>
      <c r="R726" s="203"/>
      <c r="S726" s="203"/>
      <c r="T726" s="204"/>
      <c r="AT726" s="205" t="s">
        <v>216</v>
      </c>
      <c r="AU726" s="205" t="s">
        <v>86</v>
      </c>
      <c r="AV726" s="13" t="s">
        <v>84</v>
      </c>
      <c r="AW726" s="13" t="s">
        <v>37</v>
      </c>
      <c r="AX726" s="13" t="s">
        <v>76</v>
      </c>
      <c r="AY726" s="205" t="s">
        <v>202</v>
      </c>
    </row>
    <row r="727" spans="2:51" s="14" customFormat="1" ht="11.25">
      <c r="B727" s="206"/>
      <c r="C727" s="207"/>
      <c r="D727" s="190" t="s">
        <v>216</v>
      </c>
      <c r="E727" s="208" t="s">
        <v>19</v>
      </c>
      <c r="F727" s="209" t="s">
        <v>812</v>
      </c>
      <c r="G727" s="207"/>
      <c r="H727" s="210">
        <v>3.9</v>
      </c>
      <c r="I727" s="211"/>
      <c r="J727" s="207"/>
      <c r="K727" s="207"/>
      <c r="L727" s="212"/>
      <c r="M727" s="213"/>
      <c r="N727" s="214"/>
      <c r="O727" s="214"/>
      <c r="P727" s="214"/>
      <c r="Q727" s="214"/>
      <c r="R727" s="214"/>
      <c r="S727" s="214"/>
      <c r="T727" s="215"/>
      <c r="AT727" s="216" t="s">
        <v>216</v>
      </c>
      <c r="AU727" s="216" t="s">
        <v>86</v>
      </c>
      <c r="AV727" s="14" t="s">
        <v>86</v>
      </c>
      <c r="AW727" s="14" t="s">
        <v>37</v>
      </c>
      <c r="AX727" s="14" t="s">
        <v>76</v>
      </c>
      <c r="AY727" s="216" t="s">
        <v>202</v>
      </c>
    </row>
    <row r="728" spans="2:51" s="14" customFormat="1" ht="11.25">
      <c r="B728" s="206"/>
      <c r="C728" s="207"/>
      <c r="D728" s="190" t="s">
        <v>216</v>
      </c>
      <c r="E728" s="208" t="s">
        <v>19</v>
      </c>
      <c r="F728" s="209" t="s">
        <v>813</v>
      </c>
      <c r="G728" s="207"/>
      <c r="H728" s="210">
        <v>2.6</v>
      </c>
      <c r="I728" s="211"/>
      <c r="J728" s="207"/>
      <c r="K728" s="207"/>
      <c r="L728" s="212"/>
      <c r="M728" s="213"/>
      <c r="N728" s="214"/>
      <c r="O728" s="214"/>
      <c r="P728" s="214"/>
      <c r="Q728" s="214"/>
      <c r="R728" s="214"/>
      <c r="S728" s="214"/>
      <c r="T728" s="215"/>
      <c r="AT728" s="216" t="s">
        <v>216</v>
      </c>
      <c r="AU728" s="216" t="s">
        <v>86</v>
      </c>
      <c r="AV728" s="14" t="s">
        <v>86</v>
      </c>
      <c r="AW728" s="14" t="s">
        <v>37</v>
      </c>
      <c r="AX728" s="14" t="s">
        <v>76</v>
      </c>
      <c r="AY728" s="216" t="s">
        <v>202</v>
      </c>
    </row>
    <row r="729" spans="2:51" s="14" customFormat="1" ht="11.25">
      <c r="B729" s="206"/>
      <c r="C729" s="207"/>
      <c r="D729" s="190" t="s">
        <v>216</v>
      </c>
      <c r="E729" s="208" t="s">
        <v>19</v>
      </c>
      <c r="F729" s="209" t="s">
        <v>814</v>
      </c>
      <c r="G729" s="207"/>
      <c r="H729" s="210">
        <v>3.9</v>
      </c>
      <c r="I729" s="211"/>
      <c r="J729" s="207"/>
      <c r="K729" s="207"/>
      <c r="L729" s="212"/>
      <c r="M729" s="213"/>
      <c r="N729" s="214"/>
      <c r="O729" s="214"/>
      <c r="P729" s="214"/>
      <c r="Q729" s="214"/>
      <c r="R729" s="214"/>
      <c r="S729" s="214"/>
      <c r="T729" s="215"/>
      <c r="AT729" s="216" t="s">
        <v>216</v>
      </c>
      <c r="AU729" s="216" t="s">
        <v>86</v>
      </c>
      <c r="AV729" s="14" t="s">
        <v>86</v>
      </c>
      <c r="AW729" s="14" t="s">
        <v>37</v>
      </c>
      <c r="AX729" s="14" t="s">
        <v>76</v>
      </c>
      <c r="AY729" s="216" t="s">
        <v>202</v>
      </c>
    </row>
    <row r="730" spans="2:51" s="14" customFormat="1" ht="11.25">
      <c r="B730" s="206"/>
      <c r="C730" s="207"/>
      <c r="D730" s="190" t="s">
        <v>216</v>
      </c>
      <c r="E730" s="208" t="s">
        <v>19</v>
      </c>
      <c r="F730" s="209" t="s">
        <v>815</v>
      </c>
      <c r="G730" s="207"/>
      <c r="H730" s="210">
        <v>3.7</v>
      </c>
      <c r="I730" s="211"/>
      <c r="J730" s="207"/>
      <c r="K730" s="207"/>
      <c r="L730" s="212"/>
      <c r="M730" s="213"/>
      <c r="N730" s="214"/>
      <c r="O730" s="214"/>
      <c r="P730" s="214"/>
      <c r="Q730" s="214"/>
      <c r="R730" s="214"/>
      <c r="S730" s="214"/>
      <c r="T730" s="215"/>
      <c r="AT730" s="216" t="s">
        <v>216</v>
      </c>
      <c r="AU730" s="216" t="s">
        <v>86</v>
      </c>
      <c r="AV730" s="14" t="s">
        <v>86</v>
      </c>
      <c r="AW730" s="14" t="s">
        <v>37</v>
      </c>
      <c r="AX730" s="14" t="s">
        <v>76</v>
      </c>
      <c r="AY730" s="216" t="s">
        <v>202</v>
      </c>
    </row>
    <row r="731" spans="2:51" s="14" customFormat="1" ht="11.25">
      <c r="B731" s="206"/>
      <c r="C731" s="207"/>
      <c r="D731" s="190" t="s">
        <v>216</v>
      </c>
      <c r="E731" s="208" t="s">
        <v>19</v>
      </c>
      <c r="F731" s="209" t="s">
        <v>816</v>
      </c>
      <c r="G731" s="207"/>
      <c r="H731" s="210">
        <v>3.9</v>
      </c>
      <c r="I731" s="211"/>
      <c r="J731" s="207"/>
      <c r="K731" s="207"/>
      <c r="L731" s="212"/>
      <c r="M731" s="213"/>
      <c r="N731" s="214"/>
      <c r="O731" s="214"/>
      <c r="P731" s="214"/>
      <c r="Q731" s="214"/>
      <c r="R731" s="214"/>
      <c r="S731" s="214"/>
      <c r="T731" s="215"/>
      <c r="AT731" s="216" t="s">
        <v>216</v>
      </c>
      <c r="AU731" s="216" t="s">
        <v>86</v>
      </c>
      <c r="AV731" s="14" t="s">
        <v>86</v>
      </c>
      <c r="AW731" s="14" t="s">
        <v>37</v>
      </c>
      <c r="AX731" s="14" t="s">
        <v>76</v>
      </c>
      <c r="AY731" s="216" t="s">
        <v>202</v>
      </c>
    </row>
    <row r="732" spans="2:51" s="14" customFormat="1" ht="11.25">
      <c r="B732" s="206"/>
      <c r="C732" s="207"/>
      <c r="D732" s="190" t="s">
        <v>216</v>
      </c>
      <c r="E732" s="208" t="s">
        <v>19</v>
      </c>
      <c r="F732" s="209" t="s">
        <v>817</v>
      </c>
      <c r="G732" s="207"/>
      <c r="H732" s="210">
        <v>3.6</v>
      </c>
      <c r="I732" s="211"/>
      <c r="J732" s="207"/>
      <c r="K732" s="207"/>
      <c r="L732" s="212"/>
      <c r="M732" s="213"/>
      <c r="N732" s="214"/>
      <c r="O732" s="214"/>
      <c r="P732" s="214"/>
      <c r="Q732" s="214"/>
      <c r="R732" s="214"/>
      <c r="S732" s="214"/>
      <c r="T732" s="215"/>
      <c r="AT732" s="216" t="s">
        <v>216</v>
      </c>
      <c r="AU732" s="216" t="s">
        <v>86</v>
      </c>
      <c r="AV732" s="14" t="s">
        <v>86</v>
      </c>
      <c r="AW732" s="14" t="s">
        <v>37</v>
      </c>
      <c r="AX732" s="14" t="s">
        <v>76</v>
      </c>
      <c r="AY732" s="216" t="s">
        <v>202</v>
      </c>
    </row>
    <row r="733" spans="2:51" s="14" customFormat="1" ht="11.25">
      <c r="B733" s="206"/>
      <c r="C733" s="207"/>
      <c r="D733" s="190" t="s">
        <v>216</v>
      </c>
      <c r="E733" s="208" t="s">
        <v>19</v>
      </c>
      <c r="F733" s="209" t="s">
        <v>818</v>
      </c>
      <c r="G733" s="207"/>
      <c r="H733" s="210">
        <v>4.4000000000000004</v>
      </c>
      <c r="I733" s="211"/>
      <c r="J733" s="207"/>
      <c r="K733" s="207"/>
      <c r="L733" s="212"/>
      <c r="M733" s="213"/>
      <c r="N733" s="214"/>
      <c r="O733" s="214"/>
      <c r="P733" s="214"/>
      <c r="Q733" s="214"/>
      <c r="R733" s="214"/>
      <c r="S733" s="214"/>
      <c r="T733" s="215"/>
      <c r="AT733" s="216" t="s">
        <v>216</v>
      </c>
      <c r="AU733" s="216" t="s">
        <v>86</v>
      </c>
      <c r="AV733" s="14" t="s">
        <v>86</v>
      </c>
      <c r="AW733" s="14" t="s">
        <v>37</v>
      </c>
      <c r="AX733" s="14" t="s">
        <v>76</v>
      </c>
      <c r="AY733" s="216" t="s">
        <v>202</v>
      </c>
    </row>
    <row r="734" spans="2:51" s="14" customFormat="1" ht="11.25">
      <c r="B734" s="206"/>
      <c r="C734" s="207"/>
      <c r="D734" s="190" t="s">
        <v>216</v>
      </c>
      <c r="E734" s="208" t="s">
        <v>19</v>
      </c>
      <c r="F734" s="209" t="s">
        <v>819</v>
      </c>
      <c r="G734" s="207"/>
      <c r="H734" s="210">
        <v>2.5</v>
      </c>
      <c r="I734" s="211"/>
      <c r="J734" s="207"/>
      <c r="K734" s="207"/>
      <c r="L734" s="212"/>
      <c r="M734" s="213"/>
      <c r="N734" s="214"/>
      <c r="O734" s="214"/>
      <c r="P734" s="214"/>
      <c r="Q734" s="214"/>
      <c r="R734" s="214"/>
      <c r="S734" s="214"/>
      <c r="T734" s="215"/>
      <c r="AT734" s="216" t="s">
        <v>216</v>
      </c>
      <c r="AU734" s="216" t="s">
        <v>86</v>
      </c>
      <c r="AV734" s="14" t="s">
        <v>86</v>
      </c>
      <c r="AW734" s="14" t="s">
        <v>37</v>
      </c>
      <c r="AX734" s="14" t="s">
        <v>76</v>
      </c>
      <c r="AY734" s="216" t="s">
        <v>202</v>
      </c>
    </row>
    <row r="735" spans="2:51" s="14" customFormat="1" ht="11.25">
      <c r="B735" s="206"/>
      <c r="C735" s="207"/>
      <c r="D735" s="190" t="s">
        <v>216</v>
      </c>
      <c r="E735" s="208" t="s">
        <v>19</v>
      </c>
      <c r="F735" s="209" t="s">
        <v>820</v>
      </c>
      <c r="G735" s="207"/>
      <c r="H735" s="210">
        <v>9.6</v>
      </c>
      <c r="I735" s="211"/>
      <c r="J735" s="207"/>
      <c r="K735" s="207"/>
      <c r="L735" s="212"/>
      <c r="M735" s="213"/>
      <c r="N735" s="214"/>
      <c r="O735" s="214"/>
      <c r="P735" s="214"/>
      <c r="Q735" s="214"/>
      <c r="R735" s="214"/>
      <c r="S735" s="214"/>
      <c r="T735" s="215"/>
      <c r="AT735" s="216" t="s">
        <v>216</v>
      </c>
      <c r="AU735" s="216" t="s">
        <v>86</v>
      </c>
      <c r="AV735" s="14" t="s">
        <v>86</v>
      </c>
      <c r="AW735" s="14" t="s">
        <v>37</v>
      </c>
      <c r="AX735" s="14" t="s">
        <v>76</v>
      </c>
      <c r="AY735" s="216" t="s">
        <v>202</v>
      </c>
    </row>
    <row r="736" spans="2:51" s="14" customFormat="1" ht="11.25">
      <c r="B736" s="206"/>
      <c r="C736" s="207"/>
      <c r="D736" s="190" t="s">
        <v>216</v>
      </c>
      <c r="E736" s="208" t="s">
        <v>19</v>
      </c>
      <c r="F736" s="209" t="s">
        <v>821</v>
      </c>
      <c r="G736" s="207"/>
      <c r="H736" s="210">
        <v>8.1999999999999993</v>
      </c>
      <c r="I736" s="211"/>
      <c r="J736" s="207"/>
      <c r="K736" s="207"/>
      <c r="L736" s="212"/>
      <c r="M736" s="213"/>
      <c r="N736" s="214"/>
      <c r="O736" s="214"/>
      <c r="P736" s="214"/>
      <c r="Q736" s="214"/>
      <c r="R736" s="214"/>
      <c r="S736" s="214"/>
      <c r="T736" s="215"/>
      <c r="AT736" s="216" t="s">
        <v>216</v>
      </c>
      <c r="AU736" s="216" t="s">
        <v>86</v>
      </c>
      <c r="AV736" s="14" t="s">
        <v>86</v>
      </c>
      <c r="AW736" s="14" t="s">
        <v>37</v>
      </c>
      <c r="AX736" s="14" t="s">
        <v>76</v>
      </c>
      <c r="AY736" s="216" t="s">
        <v>202</v>
      </c>
    </row>
    <row r="737" spans="2:51" s="14" customFormat="1" ht="11.25">
      <c r="B737" s="206"/>
      <c r="C737" s="207"/>
      <c r="D737" s="190" t="s">
        <v>216</v>
      </c>
      <c r="E737" s="208" t="s">
        <v>19</v>
      </c>
      <c r="F737" s="209" t="s">
        <v>822</v>
      </c>
      <c r="G737" s="207"/>
      <c r="H737" s="210">
        <v>4</v>
      </c>
      <c r="I737" s="211"/>
      <c r="J737" s="207"/>
      <c r="K737" s="207"/>
      <c r="L737" s="212"/>
      <c r="M737" s="213"/>
      <c r="N737" s="214"/>
      <c r="O737" s="214"/>
      <c r="P737" s="214"/>
      <c r="Q737" s="214"/>
      <c r="R737" s="214"/>
      <c r="S737" s="214"/>
      <c r="T737" s="215"/>
      <c r="AT737" s="216" t="s">
        <v>216</v>
      </c>
      <c r="AU737" s="216" t="s">
        <v>86</v>
      </c>
      <c r="AV737" s="14" t="s">
        <v>86</v>
      </c>
      <c r="AW737" s="14" t="s">
        <v>37</v>
      </c>
      <c r="AX737" s="14" t="s">
        <v>76</v>
      </c>
      <c r="AY737" s="216" t="s">
        <v>202</v>
      </c>
    </row>
    <row r="738" spans="2:51" s="14" customFormat="1" ht="11.25">
      <c r="B738" s="206"/>
      <c r="C738" s="207"/>
      <c r="D738" s="190" t="s">
        <v>216</v>
      </c>
      <c r="E738" s="208" t="s">
        <v>19</v>
      </c>
      <c r="F738" s="209" t="s">
        <v>823</v>
      </c>
      <c r="G738" s="207"/>
      <c r="H738" s="210">
        <v>3.8</v>
      </c>
      <c r="I738" s="211"/>
      <c r="J738" s="207"/>
      <c r="K738" s="207"/>
      <c r="L738" s="212"/>
      <c r="M738" s="213"/>
      <c r="N738" s="214"/>
      <c r="O738" s="214"/>
      <c r="P738" s="214"/>
      <c r="Q738" s="214"/>
      <c r="R738" s="214"/>
      <c r="S738" s="214"/>
      <c r="T738" s="215"/>
      <c r="AT738" s="216" t="s">
        <v>216</v>
      </c>
      <c r="AU738" s="216" t="s">
        <v>86</v>
      </c>
      <c r="AV738" s="14" t="s">
        <v>86</v>
      </c>
      <c r="AW738" s="14" t="s">
        <v>37</v>
      </c>
      <c r="AX738" s="14" t="s">
        <v>76</v>
      </c>
      <c r="AY738" s="216" t="s">
        <v>202</v>
      </c>
    </row>
    <row r="739" spans="2:51" s="14" customFormat="1" ht="11.25">
      <c r="B739" s="206"/>
      <c r="C739" s="207"/>
      <c r="D739" s="190" t="s">
        <v>216</v>
      </c>
      <c r="E739" s="208" t="s">
        <v>19</v>
      </c>
      <c r="F739" s="209" t="s">
        <v>824</v>
      </c>
      <c r="G739" s="207"/>
      <c r="H739" s="210">
        <v>4</v>
      </c>
      <c r="I739" s="211"/>
      <c r="J739" s="207"/>
      <c r="K739" s="207"/>
      <c r="L739" s="212"/>
      <c r="M739" s="213"/>
      <c r="N739" s="214"/>
      <c r="O739" s="214"/>
      <c r="P739" s="214"/>
      <c r="Q739" s="214"/>
      <c r="R739" s="214"/>
      <c r="S739" s="214"/>
      <c r="T739" s="215"/>
      <c r="AT739" s="216" t="s">
        <v>216</v>
      </c>
      <c r="AU739" s="216" t="s">
        <v>86</v>
      </c>
      <c r="AV739" s="14" t="s">
        <v>86</v>
      </c>
      <c r="AW739" s="14" t="s">
        <v>37</v>
      </c>
      <c r="AX739" s="14" t="s">
        <v>76</v>
      </c>
      <c r="AY739" s="216" t="s">
        <v>202</v>
      </c>
    </row>
    <row r="740" spans="2:51" s="14" customFormat="1" ht="11.25">
      <c r="B740" s="206"/>
      <c r="C740" s="207"/>
      <c r="D740" s="190" t="s">
        <v>216</v>
      </c>
      <c r="E740" s="208" t="s">
        <v>19</v>
      </c>
      <c r="F740" s="209" t="s">
        <v>825</v>
      </c>
      <c r="G740" s="207"/>
      <c r="H740" s="210">
        <v>3.7</v>
      </c>
      <c r="I740" s="211"/>
      <c r="J740" s="207"/>
      <c r="K740" s="207"/>
      <c r="L740" s="212"/>
      <c r="M740" s="213"/>
      <c r="N740" s="214"/>
      <c r="O740" s="214"/>
      <c r="P740" s="214"/>
      <c r="Q740" s="214"/>
      <c r="R740" s="214"/>
      <c r="S740" s="214"/>
      <c r="T740" s="215"/>
      <c r="AT740" s="216" t="s">
        <v>216</v>
      </c>
      <c r="AU740" s="216" t="s">
        <v>86</v>
      </c>
      <c r="AV740" s="14" t="s">
        <v>86</v>
      </c>
      <c r="AW740" s="14" t="s">
        <v>37</v>
      </c>
      <c r="AX740" s="14" t="s">
        <v>76</v>
      </c>
      <c r="AY740" s="216" t="s">
        <v>202</v>
      </c>
    </row>
    <row r="741" spans="2:51" s="15" customFormat="1" ht="11.25">
      <c r="B741" s="217"/>
      <c r="C741" s="218"/>
      <c r="D741" s="190" t="s">
        <v>216</v>
      </c>
      <c r="E741" s="219" t="s">
        <v>19</v>
      </c>
      <c r="F741" s="220" t="s">
        <v>219</v>
      </c>
      <c r="G741" s="218"/>
      <c r="H741" s="221">
        <v>61.8</v>
      </c>
      <c r="I741" s="222"/>
      <c r="J741" s="218"/>
      <c r="K741" s="218"/>
      <c r="L741" s="223"/>
      <c r="M741" s="224"/>
      <c r="N741" s="225"/>
      <c r="O741" s="225"/>
      <c r="P741" s="225"/>
      <c r="Q741" s="225"/>
      <c r="R741" s="225"/>
      <c r="S741" s="225"/>
      <c r="T741" s="226"/>
      <c r="AT741" s="227" t="s">
        <v>216</v>
      </c>
      <c r="AU741" s="227" t="s">
        <v>86</v>
      </c>
      <c r="AV741" s="15" t="s">
        <v>220</v>
      </c>
      <c r="AW741" s="15" t="s">
        <v>37</v>
      </c>
      <c r="AX741" s="15" t="s">
        <v>76</v>
      </c>
      <c r="AY741" s="227" t="s">
        <v>202</v>
      </c>
    </row>
    <row r="742" spans="2:51" s="13" customFormat="1" ht="11.25">
      <c r="B742" s="196"/>
      <c r="C742" s="197"/>
      <c r="D742" s="190" t="s">
        <v>216</v>
      </c>
      <c r="E742" s="198" t="s">
        <v>19</v>
      </c>
      <c r="F742" s="199" t="s">
        <v>826</v>
      </c>
      <c r="G742" s="197"/>
      <c r="H742" s="198" t="s">
        <v>19</v>
      </c>
      <c r="I742" s="200"/>
      <c r="J742" s="197"/>
      <c r="K742" s="197"/>
      <c r="L742" s="201"/>
      <c r="M742" s="202"/>
      <c r="N742" s="203"/>
      <c r="O742" s="203"/>
      <c r="P742" s="203"/>
      <c r="Q742" s="203"/>
      <c r="R742" s="203"/>
      <c r="S742" s="203"/>
      <c r="T742" s="204"/>
      <c r="AT742" s="205" t="s">
        <v>216</v>
      </c>
      <c r="AU742" s="205" t="s">
        <v>86</v>
      </c>
      <c r="AV742" s="13" t="s">
        <v>84</v>
      </c>
      <c r="AW742" s="13" t="s">
        <v>37</v>
      </c>
      <c r="AX742" s="13" t="s">
        <v>76</v>
      </c>
      <c r="AY742" s="205" t="s">
        <v>202</v>
      </c>
    </row>
    <row r="743" spans="2:51" s="14" customFormat="1" ht="11.25">
      <c r="B743" s="206"/>
      <c r="C743" s="207"/>
      <c r="D743" s="190" t="s">
        <v>216</v>
      </c>
      <c r="E743" s="208" t="s">
        <v>19</v>
      </c>
      <c r="F743" s="209" t="s">
        <v>827</v>
      </c>
      <c r="G743" s="207"/>
      <c r="H743" s="210">
        <v>5.3</v>
      </c>
      <c r="I743" s="211"/>
      <c r="J743" s="207"/>
      <c r="K743" s="207"/>
      <c r="L743" s="212"/>
      <c r="M743" s="213"/>
      <c r="N743" s="214"/>
      <c r="O743" s="214"/>
      <c r="P743" s="214"/>
      <c r="Q743" s="214"/>
      <c r="R743" s="214"/>
      <c r="S743" s="214"/>
      <c r="T743" s="215"/>
      <c r="AT743" s="216" t="s">
        <v>216</v>
      </c>
      <c r="AU743" s="216" t="s">
        <v>86</v>
      </c>
      <c r="AV743" s="14" t="s">
        <v>86</v>
      </c>
      <c r="AW743" s="14" t="s">
        <v>37</v>
      </c>
      <c r="AX743" s="14" t="s">
        <v>76</v>
      </c>
      <c r="AY743" s="216" t="s">
        <v>202</v>
      </c>
    </row>
    <row r="744" spans="2:51" s="15" customFormat="1" ht="11.25">
      <c r="B744" s="217"/>
      <c r="C744" s="218"/>
      <c r="D744" s="190" t="s">
        <v>216</v>
      </c>
      <c r="E744" s="219" t="s">
        <v>19</v>
      </c>
      <c r="F744" s="220" t="s">
        <v>219</v>
      </c>
      <c r="G744" s="218"/>
      <c r="H744" s="221">
        <v>5.3</v>
      </c>
      <c r="I744" s="222"/>
      <c r="J744" s="218"/>
      <c r="K744" s="218"/>
      <c r="L744" s="223"/>
      <c r="M744" s="224"/>
      <c r="N744" s="225"/>
      <c r="O744" s="225"/>
      <c r="P744" s="225"/>
      <c r="Q744" s="225"/>
      <c r="R744" s="225"/>
      <c r="S744" s="225"/>
      <c r="T744" s="226"/>
      <c r="AT744" s="227" t="s">
        <v>216</v>
      </c>
      <c r="AU744" s="227" t="s">
        <v>86</v>
      </c>
      <c r="AV744" s="15" t="s">
        <v>220</v>
      </c>
      <c r="AW744" s="15" t="s">
        <v>37</v>
      </c>
      <c r="AX744" s="15" t="s">
        <v>76</v>
      </c>
      <c r="AY744" s="227" t="s">
        <v>202</v>
      </c>
    </row>
    <row r="745" spans="2:51" s="13" customFormat="1" ht="11.25">
      <c r="B745" s="196"/>
      <c r="C745" s="197"/>
      <c r="D745" s="190" t="s">
        <v>216</v>
      </c>
      <c r="E745" s="198" t="s">
        <v>19</v>
      </c>
      <c r="F745" s="199" t="s">
        <v>828</v>
      </c>
      <c r="G745" s="197"/>
      <c r="H745" s="198" t="s">
        <v>19</v>
      </c>
      <c r="I745" s="200"/>
      <c r="J745" s="197"/>
      <c r="K745" s="197"/>
      <c r="L745" s="201"/>
      <c r="M745" s="202"/>
      <c r="N745" s="203"/>
      <c r="O745" s="203"/>
      <c r="P745" s="203"/>
      <c r="Q745" s="203"/>
      <c r="R745" s="203"/>
      <c r="S745" s="203"/>
      <c r="T745" s="204"/>
      <c r="AT745" s="205" t="s">
        <v>216</v>
      </c>
      <c r="AU745" s="205" t="s">
        <v>86</v>
      </c>
      <c r="AV745" s="13" t="s">
        <v>84</v>
      </c>
      <c r="AW745" s="13" t="s">
        <v>37</v>
      </c>
      <c r="AX745" s="13" t="s">
        <v>76</v>
      </c>
      <c r="AY745" s="205" t="s">
        <v>202</v>
      </c>
    </row>
    <row r="746" spans="2:51" s="14" customFormat="1" ht="11.25">
      <c r="B746" s="206"/>
      <c r="C746" s="207"/>
      <c r="D746" s="190" t="s">
        <v>216</v>
      </c>
      <c r="E746" s="208" t="s">
        <v>19</v>
      </c>
      <c r="F746" s="209" t="s">
        <v>829</v>
      </c>
      <c r="G746" s="207"/>
      <c r="H746" s="210">
        <v>0.9</v>
      </c>
      <c r="I746" s="211"/>
      <c r="J746" s="207"/>
      <c r="K746" s="207"/>
      <c r="L746" s="212"/>
      <c r="M746" s="213"/>
      <c r="N746" s="214"/>
      <c r="O746" s="214"/>
      <c r="P746" s="214"/>
      <c r="Q746" s="214"/>
      <c r="R746" s="214"/>
      <c r="S746" s="214"/>
      <c r="T746" s="215"/>
      <c r="AT746" s="216" t="s">
        <v>216</v>
      </c>
      <c r="AU746" s="216" t="s">
        <v>86</v>
      </c>
      <c r="AV746" s="14" t="s">
        <v>86</v>
      </c>
      <c r="AW746" s="14" t="s">
        <v>37</v>
      </c>
      <c r="AX746" s="14" t="s">
        <v>76</v>
      </c>
      <c r="AY746" s="216" t="s">
        <v>202</v>
      </c>
    </row>
    <row r="747" spans="2:51" s="14" customFormat="1" ht="11.25">
      <c r="B747" s="206"/>
      <c r="C747" s="207"/>
      <c r="D747" s="190" t="s">
        <v>216</v>
      </c>
      <c r="E747" s="208" t="s">
        <v>19</v>
      </c>
      <c r="F747" s="209" t="s">
        <v>830</v>
      </c>
      <c r="G747" s="207"/>
      <c r="H747" s="210">
        <v>3.7</v>
      </c>
      <c r="I747" s="211"/>
      <c r="J747" s="207"/>
      <c r="K747" s="207"/>
      <c r="L747" s="212"/>
      <c r="M747" s="213"/>
      <c r="N747" s="214"/>
      <c r="O747" s="214"/>
      <c r="P747" s="214"/>
      <c r="Q747" s="214"/>
      <c r="R747" s="214"/>
      <c r="S747" s="214"/>
      <c r="T747" s="215"/>
      <c r="AT747" s="216" t="s">
        <v>216</v>
      </c>
      <c r="AU747" s="216" t="s">
        <v>86</v>
      </c>
      <c r="AV747" s="14" t="s">
        <v>86</v>
      </c>
      <c r="AW747" s="14" t="s">
        <v>37</v>
      </c>
      <c r="AX747" s="14" t="s">
        <v>76</v>
      </c>
      <c r="AY747" s="216" t="s">
        <v>202</v>
      </c>
    </row>
    <row r="748" spans="2:51" s="14" customFormat="1" ht="11.25">
      <c r="B748" s="206"/>
      <c r="C748" s="207"/>
      <c r="D748" s="190" t="s">
        <v>216</v>
      </c>
      <c r="E748" s="208" t="s">
        <v>19</v>
      </c>
      <c r="F748" s="209" t="s">
        <v>831</v>
      </c>
      <c r="G748" s="207"/>
      <c r="H748" s="210">
        <v>4.9000000000000004</v>
      </c>
      <c r="I748" s="211"/>
      <c r="J748" s="207"/>
      <c r="K748" s="207"/>
      <c r="L748" s="212"/>
      <c r="M748" s="213"/>
      <c r="N748" s="214"/>
      <c r="O748" s="214"/>
      <c r="P748" s="214"/>
      <c r="Q748" s="214"/>
      <c r="R748" s="214"/>
      <c r="S748" s="214"/>
      <c r="T748" s="215"/>
      <c r="AT748" s="216" t="s">
        <v>216</v>
      </c>
      <c r="AU748" s="216" t="s">
        <v>86</v>
      </c>
      <c r="AV748" s="14" t="s">
        <v>86</v>
      </c>
      <c r="AW748" s="14" t="s">
        <v>37</v>
      </c>
      <c r="AX748" s="14" t="s">
        <v>76</v>
      </c>
      <c r="AY748" s="216" t="s">
        <v>202</v>
      </c>
    </row>
    <row r="749" spans="2:51" s="14" customFormat="1" ht="11.25">
      <c r="B749" s="206"/>
      <c r="C749" s="207"/>
      <c r="D749" s="190" t="s">
        <v>216</v>
      </c>
      <c r="E749" s="208" t="s">
        <v>19</v>
      </c>
      <c r="F749" s="209" t="s">
        <v>832</v>
      </c>
      <c r="G749" s="207"/>
      <c r="H749" s="210">
        <v>3.9</v>
      </c>
      <c r="I749" s="211"/>
      <c r="J749" s="207"/>
      <c r="K749" s="207"/>
      <c r="L749" s="212"/>
      <c r="M749" s="213"/>
      <c r="N749" s="214"/>
      <c r="O749" s="214"/>
      <c r="P749" s="214"/>
      <c r="Q749" s="214"/>
      <c r="R749" s="214"/>
      <c r="S749" s="214"/>
      <c r="T749" s="215"/>
      <c r="AT749" s="216" t="s">
        <v>216</v>
      </c>
      <c r="AU749" s="216" t="s">
        <v>86</v>
      </c>
      <c r="AV749" s="14" t="s">
        <v>86</v>
      </c>
      <c r="AW749" s="14" t="s">
        <v>37</v>
      </c>
      <c r="AX749" s="14" t="s">
        <v>76</v>
      </c>
      <c r="AY749" s="216" t="s">
        <v>202</v>
      </c>
    </row>
    <row r="750" spans="2:51" s="14" customFormat="1" ht="11.25">
      <c r="B750" s="206"/>
      <c r="C750" s="207"/>
      <c r="D750" s="190" t="s">
        <v>216</v>
      </c>
      <c r="E750" s="208" t="s">
        <v>19</v>
      </c>
      <c r="F750" s="209" t="s">
        <v>833</v>
      </c>
      <c r="G750" s="207"/>
      <c r="H750" s="210">
        <v>3</v>
      </c>
      <c r="I750" s="211"/>
      <c r="J750" s="207"/>
      <c r="K750" s="207"/>
      <c r="L750" s="212"/>
      <c r="M750" s="213"/>
      <c r="N750" s="214"/>
      <c r="O750" s="214"/>
      <c r="P750" s="214"/>
      <c r="Q750" s="214"/>
      <c r="R750" s="214"/>
      <c r="S750" s="214"/>
      <c r="T750" s="215"/>
      <c r="AT750" s="216" t="s">
        <v>216</v>
      </c>
      <c r="AU750" s="216" t="s">
        <v>86</v>
      </c>
      <c r="AV750" s="14" t="s">
        <v>86</v>
      </c>
      <c r="AW750" s="14" t="s">
        <v>37</v>
      </c>
      <c r="AX750" s="14" t="s">
        <v>76</v>
      </c>
      <c r="AY750" s="216" t="s">
        <v>202</v>
      </c>
    </row>
    <row r="751" spans="2:51" s="14" customFormat="1" ht="11.25">
      <c r="B751" s="206"/>
      <c r="C751" s="207"/>
      <c r="D751" s="190" t="s">
        <v>216</v>
      </c>
      <c r="E751" s="208" t="s">
        <v>19</v>
      </c>
      <c r="F751" s="209" t="s">
        <v>834</v>
      </c>
      <c r="G751" s="207"/>
      <c r="H751" s="210">
        <v>3.9</v>
      </c>
      <c r="I751" s="211"/>
      <c r="J751" s="207"/>
      <c r="K751" s="207"/>
      <c r="L751" s="212"/>
      <c r="M751" s="213"/>
      <c r="N751" s="214"/>
      <c r="O751" s="214"/>
      <c r="P751" s="214"/>
      <c r="Q751" s="214"/>
      <c r="R751" s="214"/>
      <c r="S751" s="214"/>
      <c r="T751" s="215"/>
      <c r="AT751" s="216" t="s">
        <v>216</v>
      </c>
      <c r="AU751" s="216" t="s">
        <v>86</v>
      </c>
      <c r="AV751" s="14" t="s">
        <v>86</v>
      </c>
      <c r="AW751" s="14" t="s">
        <v>37</v>
      </c>
      <c r="AX751" s="14" t="s">
        <v>76</v>
      </c>
      <c r="AY751" s="216" t="s">
        <v>202</v>
      </c>
    </row>
    <row r="752" spans="2:51" s="14" customFormat="1" ht="11.25">
      <c r="B752" s="206"/>
      <c r="C752" s="207"/>
      <c r="D752" s="190" t="s">
        <v>216</v>
      </c>
      <c r="E752" s="208" t="s">
        <v>19</v>
      </c>
      <c r="F752" s="209" t="s">
        <v>835</v>
      </c>
      <c r="G752" s="207"/>
      <c r="H752" s="210">
        <v>6.8</v>
      </c>
      <c r="I752" s="211"/>
      <c r="J752" s="207"/>
      <c r="K752" s="207"/>
      <c r="L752" s="212"/>
      <c r="M752" s="213"/>
      <c r="N752" s="214"/>
      <c r="O752" s="214"/>
      <c r="P752" s="214"/>
      <c r="Q752" s="214"/>
      <c r="R752" s="214"/>
      <c r="S752" s="214"/>
      <c r="T752" s="215"/>
      <c r="AT752" s="216" t="s">
        <v>216</v>
      </c>
      <c r="AU752" s="216" t="s">
        <v>86</v>
      </c>
      <c r="AV752" s="14" t="s">
        <v>86</v>
      </c>
      <c r="AW752" s="14" t="s">
        <v>37</v>
      </c>
      <c r="AX752" s="14" t="s">
        <v>76</v>
      </c>
      <c r="AY752" s="216" t="s">
        <v>202</v>
      </c>
    </row>
    <row r="753" spans="2:51" s="14" customFormat="1" ht="11.25">
      <c r="B753" s="206"/>
      <c r="C753" s="207"/>
      <c r="D753" s="190" t="s">
        <v>216</v>
      </c>
      <c r="E753" s="208" t="s">
        <v>19</v>
      </c>
      <c r="F753" s="209" t="s">
        <v>836</v>
      </c>
      <c r="G753" s="207"/>
      <c r="H753" s="210">
        <v>4.5999999999999996</v>
      </c>
      <c r="I753" s="211"/>
      <c r="J753" s="207"/>
      <c r="K753" s="207"/>
      <c r="L753" s="212"/>
      <c r="M753" s="213"/>
      <c r="N753" s="214"/>
      <c r="O753" s="214"/>
      <c r="P753" s="214"/>
      <c r="Q753" s="214"/>
      <c r="R753" s="214"/>
      <c r="S753" s="214"/>
      <c r="T753" s="215"/>
      <c r="AT753" s="216" t="s">
        <v>216</v>
      </c>
      <c r="AU753" s="216" t="s">
        <v>86</v>
      </c>
      <c r="AV753" s="14" t="s">
        <v>86</v>
      </c>
      <c r="AW753" s="14" t="s">
        <v>37</v>
      </c>
      <c r="AX753" s="14" t="s">
        <v>76</v>
      </c>
      <c r="AY753" s="216" t="s">
        <v>202</v>
      </c>
    </row>
    <row r="754" spans="2:51" s="14" customFormat="1" ht="11.25">
      <c r="B754" s="206"/>
      <c r="C754" s="207"/>
      <c r="D754" s="190" t="s">
        <v>216</v>
      </c>
      <c r="E754" s="208" t="s">
        <v>19</v>
      </c>
      <c r="F754" s="209" t="s">
        <v>837</v>
      </c>
      <c r="G754" s="207"/>
      <c r="H754" s="210">
        <v>4.3</v>
      </c>
      <c r="I754" s="211"/>
      <c r="J754" s="207"/>
      <c r="K754" s="207"/>
      <c r="L754" s="212"/>
      <c r="M754" s="213"/>
      <c r="N754" s="214"/>
      <c r="O754" s="214"/>
      <c r="P754" s="214"/>
      <c r="Q754" s="214"/>
      <c r="R754" s="214"/>
      <c r="S754" s="214"/>
      <c r="T754" s="215"/>
      <c r="AT754" s="216" t="s">
        <v>216</v>
      </c>
      <c r="AU754" s="216" t="s">
        <v>86</v>
      </c>
      <c r="AV754" s="14" t="s">
        <v>86</v>
      </c>
      <c r="AW754" s="14" t="s">
        <v>37</v>
      </c>
      <c r="AX754" s="14" t="s">
        <v>76</v>
      </c>
      <c r="AY754" s="216" t="s">
        <v>202</v>
      </c>
    </row>
    <row r="755" spans="2:51" s="14" customFormat="1" ht="11.25">
      <c r="B755" s="206"/>
      <c r="C755" s="207"/>
      <c r="D755" s="190" t="s">
        <v>216</v>
      </c>
      <c r="E755" s="208" t="s">
        <v>19</v>
      </c>
      <c r="F755" s="209" t="s">
        <v>838</v>
      </c>
      <c r="G755" s="207"/>
      <c r="H755" s="210">
        <v>5</v>
      </c>
      <c r="I755" s="211"/>
      <c r="J755" s="207"/>
      <c r="K755" s="207"/>
      <c r="L755" s="212"/>
      <c r="M755" s="213"/>
      <c r="N755" s="214"/>
      <c r="O755" s="214"/>
      <c r="P755" s="214"/>
      <c r="Q755" s="214"/>
      <c r="R755" s="214"/>
      <c r="S755" s="214"/>
      <c r="T755" s="215"/>
      <c r="AT755" s="216" t="s">
        <v>216</v>
      </c>
      <c r="AU755" s="216" t="s">
        <v>86</v>
      </c>
      <c r="AV755" s="14" t="s">
        <v>86</v>
      </c>
      <c r="AW755" s="14" t="s">
        <v>37</v>
      </c>
      <c r="AX755" s="14" t="s">
        <v>76</v>
      </c>
      <c r="AY755" s="216" t="s">
        <v>202</v>
      </c>
    </row>
    <row r="756" spans="2:51" s="15" customFormat="1" ht="11.25">
      <c r="B756" s="217"/>
      <c r="C756" s="218"/>
      <c r="D756" s="190" t="s">
        <v>216</v>
      </c>
      <c r="E756" s="219" t="s">
        <v>19</v>
      </c>
      <c r="F756" s="220" t="s">
        <v>219</v>
      </c>
      <c r="G756" s="218"/>
      <c r="H756" s="221">
        <v>41</v>
      </c>
      <c r="I756" s="222"/>
      <c r="J756" s="218"/>
      <c r="K756" s="218"/>
      <c r="L756" s="223"/>
      <c r="M756" s="224"/>
      <c r="N756" s="225"/>
      <c r="O756" s="225"/>
      <c r="P756" s="225"/>
      <c r="Q756" s="225"/>
      <c r="R756" s="225"/>
      <c r="S756" s="225"/>
      <c r="T756" s="226"/>
      <c r="AT756" s="227" t="s">
        <v>216</v>
      </c>
      <c r="AU756" s="227" t="s">
        <v>86</v>
      </c>
      <c r="AV756" s="15" t="s">
        <v>220</v>
      </c>
      <c r="AW756" s="15" t="s">
        <v>37</v>
      </c>
      <c r="AX756" s="15" t="s">
        <v>76</v>
      </c>
      <c r="AY756" s="227" t="s">
        <v>202</v>
      </c>
    </row>
    <row r="757" spans="2:51" s="13" customFormat="1" ht="11.25">
      <c r="B757" s="196"/>
      <c r="C757" s="197"/>
      <c r="D757" s="190" t="s">
        <v>216</v>
      </c>
      <c r="E757" s="198" t="s">
        <v>19</v>
      </c>
      <c r="F757" s="199" t="s">
        <v>839</v>
      </c>
      <c r="G757" s="197"/>
      <c r="H757" s="198" t="s">
        <v>19</v>
      </c>
      <c r="I757" s="200"/>
      <c r="J757" s="197"/>
      <c r="K757" s="197"/>
      <c r="L757" s="201"/>
      <c r="M757" s="202"/>
      <c r="N757" s="203"/>
      <c r="O757" s="203"/>
      <c r="P757" s="203"/>
      <c r="Q757" s="203"/>
      <c r="R757" s="203"/>
      <c r="S757" s="203"/>
      <c r="T757" s="204"/>
      <c r="AT757" s="205" t="s">
        <v>216</v>
      </c>
      <c r="AU757" s="205" t="s">
        <v>86</v>
      </c>
      <c r="AV757" s="13" t="s">
        <v>84</v>
      </c>
      <c r="AW757" s="13" t="s">
        <v>37</v>
      </c>
      <c r="AX757" s="13" t="s">
        <v>76</v>
      </c>
      <c r="AY757" s="205" t="s">
        <v>202</v>
      </c>
    </row>
    <row r="758" spans="2:51" s="14" customFormat="1" ht="11.25">
      <c r="B758" s="206"/>
      <c r="C758" s="207"/>
      <c r="D758" s="190" t="s">
        <v>216</v>
      </c>
      <c r="E758" s="208" t="s">
        <v>19</v>
      </c>
      <c r="F758" s="209" t="s">
        <v>840</v>
      </c>
      <c r="G758" s="207"/>
      <c r="H758" s="210">
        <v>6.4</v>
      </c>
      <c r="I758" s="211"/>
      <c r="J758" s="207"/>
      <c r="K758" s="207"/>
      <c r="L758" s="212"/>
      <c r="M758" s="213"/>
      <c r="N758" s="214"/>
      <c r="O758" s="214"/>
      <c r="P758" s="214"/>
      <c r="Q758" s="214"/>
      <c r="R758" s="214"/>
      <c r="S758" s="214"/>
      <c r="T758" s="215"/>
      <c r="AT758" s="216" t="s">
        <v>216</v>
      </c>
      <c r="AU758" s="216" t="s">
        <v>86</v>
      </c>
      <c r="AV758" s="14" t="s">
        <v>86</v>
      </c>
      <c r="AW758" s="14" t="s">
        <v>37</v>
      </c>
      <c r="AX758" s="14" t="s">
        <v>76</v>
      </c>
      <c r="AY758" s="216" t="s">
        <v>202</v>
      </c>
    </row>
    <row r="759" spans="2:51" s="14" customFormat="1" ht="11.25">
      <c r="B759" s="206"/>
      <c r="C759" s="207"/>
      <c r="D759" s="190" t="s">
        <v>216</v>
      </c>
      <c r="E759" s="208" t="s">
        <v>19</v>
      </c>
      <c r="F759" s="209" t="s">
        <v>841</v>
      </c>
      <c r="G759" s="207"/>
      <c r="H759" s="210">
        <v>24.1</v>
      </c>
      <c r="I759" s="211"/>
      <c r="J759" s="207"/>
      <c r="K759" s="207"/>
      <c r="L759" s="212"/>
      <c r="M759" s="213"/>
      <c r="N759" s="214"/>
      <c r="O759" s="214"/>
      <c r="P759" s="214"/>
      <c r="Q759" s="214"/>
      <c r="R759" s="214"/>
      <c r="S759" s="214"/>
      <c r="T759" s="215"/>
      <c r="AT759" s="216" t="s">
        <v>216</v>
      </c>
      <c r="AU759" s="216" t="s">
        <v>86</v>
      </c>
      <c r="AV759" s="14" t="s">
        <v>86</v>
      </c>
      <c r="AW759" s="14" t="s">
        <v>37</v>
      </c>
      <c r="AX759" s="14" t="s">
        <v>76</v>
      </c>
      <c r="AY759" s="216" t="s">
        <v>202</v>
      </c>
    </row>
    <row r="760" spans="2:51" s="15" customFormat="1" ht="11.25">
      <c r="B760" s="217"/>
      <c r="C760" s="218"/>
      <c r="D760" s="190" t="s">
        <v>216</v>
      </c>
      <c r="E760" s="219" t="s">
        <v>19</v>
      </c>
      <c r="F760" s="220" t="s">
        <v>219</v>
      </c>
      <c r="G760" s="218"/>
      <c r="H760" s="221">
        <v>30.5</v>
      </c>
      <c r="I760" s="222"/>
      <c r="J760" s="218"/>
      <c r="K760" s="218"/>
      <c r="L760" s="223"/>
      <c r="M760" s="224"/>
      <c r="N760" s="225"/>
      <c r="O760" s="225"/>
      <c r="P760" s="225"/>
      <c r="Q760" s="225"/>
      <c r="R760" s="225"/>
      <c r="S760" s="225"/>
      <c r="T760" s="226"/>
      <c r="AT760" s="227" t="s">
        <v>216</v>
      </c>
      <c r="AU760" s="227" t="s">
        <v>86</v>
      </c>
      <c r="AV760" s="15" t="s">
        <v>220</v>
      </c>
      <c r="AW760" s="15" t="s">
        <v>37</v>
      </c>
      <c r="AX760" s="15" t="s">
        <v>76</v>
      </c>
      <c r="AY760" s="227" t="s">
        <v>202</v>
      </c>
    </row>
    <row r="761" spans="2:51" s="13" customFormat="1" ht="11.25">
      <c r="B761" s="196"/>
      <c r="C761" s="197"/>
      <c r="D761" s="190" t="s">
        <v>216</v>
      </c>
      <c r="E761" s="198" t="s">
        <v>19</v>
      </c>
      <c r="F761" s="199" t="s">
        <v>842</v>
      </c>
      <c r="G761" s="197"/>
      <c r="H761" s="198" t="s">
        <v>19</v>
      </c>
      <c r="I761" s="200"/>
      <c r="J761" s="197"/>
      <c r="K761" s="197"/>
      <c r="L761" s="201"/>
      <c r="M761" s="202"/>
      <c r="N761" s="203"/>
      <c r="O761" s="203"/>
      <c r="P761" s="203"/>
      <c r="Q761" s="203"/>
      <c r="R761" s="203"/>
      <c r="S761" s="203"/>
      <c r="T761" s="204"/>
      <c r="AT761" s="205" t="s">
        <v>216</v>
      </c>
      <c r="AU761" s="205" t="s">
        <v>86</v>
      </c>
      <c r="AV761" s="13" t="s">
        <v>84</v>
      </c>
      <c r="AW761" s="13" t="s">
        <v>37</v>
      </c>
      <c r="AX761" s="13" t="s">
        <v>76</v>
      </c>
      <c r="AY761" s="205" t="s">
        <v>202</v>
      </c>
    </row>
    <row r="762" spans="2:51" s="14" customFormat="1" ht="11.25">
      <c r="B762" s="206"/>
      <c r="C762" s="207"/>
      <c r="D762" s="190" t="s">
        <v>216</v>
      </c>
      <c r="E762" s="208" t="s">
        <v>19</v>
      </c>
      <c r="F762" s="209" t="s">
        <v>843</v>
      </c>
      <c r="G762" s="207"/>
      <c r="H762" s="210">
        <v>1.7</v>
      </c>
      <c r="I762" s="211"/>
      <c r="J762" s="207"/>
      <c r="K762" s="207"/>
      <c r="L762" s="212"/>
      <c r="M762" s="213"/>
      <c r="N762" s="214"/>
      <c r="O762" s="214"/>
      <c r="P762" s="214"/>
      <c r="Q762" s="214"/>
      <c r="R762" s="214"/>
      <c r="S762" s="214"/>
      <c r="T762" s="215"/>
      <c r="AT762" s="216" t="s">
        <v>216</v>
      </c>
      <c r="AU762" s="216" t="s">
        <v>86</v>
      </c>
      <c r="AV762" s="14" t="s">
        <v>86</v>
      </c>
      <c r="AW762" s="14" t="s">
        <v>37</v>
      </c>
      <c r="AX762" s="14" t="s">
        <v>76</v>
      </c>
      <c r="AY762" s="216" t="s">
        <v>202</v>
      </c>
    </row>
    <row r="763" spans="2:51" s="15" customFormat="1" ht="11.25">
      <c r="B763" s="217"/>
      <c r="C763" s="218"/>
      <c r="D763" s="190" t="s">
        <v>216</v>
      </c>
      <c r="E763" s="219" t="s">
        <v>19</v>
      </c>
      <c r="F763" s="220" t="s">
        <v>219</v>
      </c>
      <c r="G763" s="218"/>
      <c r="H763" s="221">
        <v>1.7</v>
      </c>
      <c r="I763" s="222"/>
      <c r="J763" s="218"/>
      <c r="K763" s="218"/>
      <c r="L763" s="223"/>
      <c r="M763" s="224"/>
      <c r="N763" s="225"/>
      <c r="O763" s="225"/>
      <c r="P763" s="225"/>
      <c r="Q763" s="225"/>
      <c r="R763" s="225"/>
      <c r="S763" s="225"/>
      <c r="T763" s="226"/>
      <c r="AT763" s="227" t="s">
        <v>216</v>
      </c>
      <c r="AU763" s="227" t="s">
        <v>86</v>
      </c>
      <c r="AV763" s="15" t="s">
        <v>220</v>
      </c>
      <c r="AW763" s="15" t="s">
        <v>37</v>
      </c>
      <c r="AX763" s="15" t="s">
        <v>76</v>
      </c>
      <c r="AY763" s="227" t="s">
        <v>202</v>
      </c>
    </row>
    <row r="764" spans="2:51" s="13" customFormat="1" ht="11.25">
      <c r="B764" s="196"/>
      <c r="C764" s="197"/>
      <c r="D764" s="190" t="s">
        <v>216</v>
      </c>
      <c r="E764" s="198" t="s">
        <v>19</v>
      </c>
      <c r="F764" s="199" t="s">
        <v>844</v>
      </c>
      <c r="G764" s="197"/>
      <c r="H764" s="198" t="s">
        <v>19</v>
      </c>
      <c r="I764" s="200"/>
      <c r="J764" s="197"/>
      <c r="K764" s="197"/>
      <c r="L764" s="201"/>
      <c r="M764" s="202"/>
      <c r="N764" s="203"/>
      <c r="O764" s="203"/>
      <c r="P764" s="203"/>
      <c r="Q764" s="203"/>
      <c r="R764" s="203"/>
      <c r="S764" s="203"/>
      <c r="T764" s="204"/>
      <c r="AT764" s="205" t="s">
        <v>216</v>
      </c>
      <c r="AU764" s="205" t="s">
        <v>86</v>
      </c>
      <c r="AV764" s="13" t="s">
        <v>84</v>
      </c>
      <c r="AW764" s="13" t="s">
        <v>37</v>
      </c>
      <c r="AX764" s="13" t="s">
        <v>76</v>
      </c>
      <c r="AY764" s="205" t="s">
        <v>202</v>
      </c>
    </row>
    <row r="765" spans="2:51" s="14" customFormat="1" ht="11.25">
      <c r="B765" s="206"/>
      <c r="C765" s="207"/>
      <c r="D765" s="190" t="s">
        <v>216</v>
      </c>
      <c r="E765" s="208" t="s">
        <v>19</v>
      </c>
      <c r="F765" s="209" t="s">
        <v>845</v>
      </c>
      <c r="G765" s="207"/>
      <c r="H765" s="210">
        <v>1.5</v>
      </c>
      <c r="I765" s="211"/>
      <c r="J765" s="207"/>
      <c r="K765" s="207"/>
      <c r="L765" s="212"/>
      <c r="M765" s="213"/>
      <c r="N765" s="214"/>
      <c r="O765" s="214"/>
      <c r="P765" s="214"/>
      <c r="Q765" s="214"/>
      <c r="R765" s="214"/>
      <c r="S765" s="214"/>
      <c r="T765" s="215"/>
      <c r="AT765" s="216" t="s">
        <v>216</v>
      </c>
      <c r="AU765" s="216" t="s">
        <v>86</v>
      </c>
      <c r="AV765" s="14" t="s">
        <v>86</v>
      </c>
      <c r="AW765" s="14" t="s">
        <v>37</v>
      </c>
      <c r="AX765" s="14" t="s">
        <v>76</v>
      </c>
      <c r="AY765" s="216" t="s">
        <v>202</v>
      </c>
    </row>
    <row r="766" spans="2:51" s="15" customFormat="1" ht="11.25">
      <c r="B766" s="217"/>
      <c r="C766" s="218"/>
      <c r="D766" s="190" t="s">
        <v>216</v>
      </c>
      <c r="E766" s="219" t="s">
        <v>19</v>
      </c>
      <c r="F766" s="220" t="s">
        <v>219</v>
      </c>
      <c r="G766" s="218"/>
      <c r="H766" s="221">
        <v>1.5</v>
      </c>
      <c r="I766" s="222"/>
      <c r="J766" s="218"/>
      <c r="K766" s="218"/>
      <c r="L766" s="223"/>
      <c r="M766" s="224"/>
      <c r="N766" s="225"/>
      <c r="O766" s="225"/>
      <c r="P766" s="225"/>
      <c r="Q766" s="225"/>
      <c r="R766" s="225"/>
      <c r="S766" s="225"/>
      <c r="T766" s="226"/>
      <c r="AT766" s="227" t="s">
        <v>216</v>
      </c>
      <c r="AU766" s="227" t="s">
        <v>86</v>
      </c>
      <c r="AV766" s="15" t="s">
        <v>220</v>
      </c>
      <c r="AW766" s="15" t="s">
        <v>37</v>
      </c>
      <c r="AX766" s="15" t="s">
        <v>76</v>
      </c>
      <c r="AY766" s="227" t="s">
        <v>202</v>
      </c>
    </row>
    <row r="767" spans="2:51" s="13" customFormat="1" ht="11.25">
      <c r="B767" s="196"/>
      <c r="C767" s="197"/>
      <c r="D767" s="190" t="s">
        <v>216</v>
      </c>
      <c r="E767" s="198" t="s">
        <v>19</v>
      </c>
      <c r="F767" s="199" t="s">
        <v>846</v>
      </c>
      <c r="G767" s="197"/>
      <c r="H767" s="198" t="s">
        <v>19</v>
      </c>
      <c r="I767" s="200"/>
      <c r="J767" s="197"/>
      <c r="K767" s="197"/>
      <c r="L767" s="201"/>
      <c r="M767" s="202"/>
      <c r="N767" s="203"/>
      <c r="O767" s="203"/>
      <c r="P767" s="203"/>
      <c r="Q767" s="203"/>
      <c r="R767" s="203"/>
      <c r="S767" s="203"/>
      <c r="T767" s="204"/>
      <c r="AT767" s="205" t="s">
        <v>216</v>
      </c>
      <c r="AU767" s="205" t="s">
        <v>86</v>
      </c>
      <c r="AV767" s="13" t="s">
        <v>84</v>
      </c>
      <c r="AW767" s="13" t="s">
        <v>37</v>
      </c>
      <c r="AX767" s="13" t="s">
        <v>76</v>
      </c>
      <c r="AY767" s="205" t="s">
        <v>202</v>
      </c>
    </row>
    <row r="768" spans="2:51" s="14" customFormat="1" ht="11.25">
      <c r="B768" s="206"/>
      <c r="C768" s="207"/>
      <c r="D768" s="190" t="s">
        <v>216</v>
      </c>
      <c r="E768" s="208" t="s">
        <v>19</v>
      </c>
      <c r="F768" s="209" t="s">
        <v>847</v>
      </c>
      <c r="G768" s="207"/>
      <c r="H768" s="210">
        <v>0.9</v>
      </c>
      <c r="I768" s="211"/>
      <c r="J768" s="207"/>
      <c r="K768" s="207"/>
      <c r="L768" s="212"/>
      <c r="M768" s="213"/>
      <c r="N768" s="214"/>
      <c r="O768" s="214"/>
      <c r="P768" s="214"/>
      <c r="Q768" s="214"/>
      <c r="R768" s="214"/>
      <c r="S768" s="214"/>
      <c r="T768" s="215"/>
      <c r="AT768" s="216" t="s">
        <v>216</v>
      </c>
      <c r="AU768" s="216" t="s">
        <v>86</v>
      </c>
      <c r="AV768" s="14" t="s">
        <v>86</v>
      </c>
      <c r="AW768" s="14" t="s">
        <v>37</v>
      </c>
      <c r="AX768" s="14" t="s">
        <v>76</v>
      </c>
      <c r="AY768" s="216" t="s">
        <v>202</v>
      </c>
    </row>
    <row r="769" spans="1:65" s="14" customFormat="1" ht="11.25">
      <c r="B769" s="206"/>
      <c r="C769" s="207"/>
      <c r="D769" s="190" t="s">
        <v>216</v>
      </c>
      <c r="E769" s="208" t="s">
        <v>19</v>
      </c>
      <c r="F769" s="209" t="s">
        <v>848</v>
      </c>
      <c r="G769" s="207"/>
      <c r="H769" s="210">
        <v>1.4</v>
      </c>
      <c r="I769" s="211"/>
      <c r="J769" s="207"/>
      <c r="K769" s="207"/>
      <c r="L769" s="212"/>
      <c r="M769" s="213"/>
      <c r="N769" s="214"/>
      <c r="O769" s="214"/>
      <c r="P769" s="214"/>
      <c r="Q769" s="214"/>
      <c r="R769" s="214"/>
      <c r="S769" s="214"/>
      <c r="T769" s="215"/>
      <c r="AT769" s="216" t="s">
        <v>216</v>
      </c>
      <c r="AU769" s="216" t="s">
        <v>86</v>
      </c>
      <c r="AV769" s="14" t="s">
        <v>86</v>
      </c>
      <c r="AW769" s="14" t="s">
        <v>37</v>
      </c>
      <c r="AX769" s="14" t="s">
        <v>76</v>
      </c>
      <c r="AY769" s="216" t="s">
        <v>202</v>
      </c>
    </row>
    <row r="770" spans="1:65" s="14" customFormat="1" ht="11.25">
      <c r="B770" s="206"/>
      <c r="C770" s="207"/>
      <c r="D770" s="190" t="s">
        <v>216</v>
      </c>
      <c r="E770" s="208" t="s">
        <v>19</v>
      </c>
      <c r="F770" s="209" t="s">
        <v>849</v>
      </c>
      <c r="G770" s="207"/>
      <c r="H770" s="210">
        <v>2.9</v>
      </c>
      <c r="I770" s="211"/>
      <c r="J770" s="207"/>
      <c r="K770" s="207"/>
      <c r="L770" s="212"/>
      <c r="M770" s="213"/>
      <c r="N770" s="214"/>
      <c r="O770" s="214"/>
      <c r="P770" s="214"/>
      <c r="Q770" s="214"/>
      <c r="R770" s="214"/>
      <c r="S770" s="214"/>
      <c r="T770" s="215"/>
      <c r="AT770" s="216" t="s">
        <v>216</v>
      </c>
      <c r="AU770" s="216" t="s">
        <v>86</v>
      </c>
      <c r="AV770" s="14" t="s">
        <v>86</v>
      </c>
      <c r="AW770" s="14" t="s">
        <v>37</v>
      </c>
      <c r="AX770" s="14" t="s">
        <v>76</v>
      </c>
      <c r="AY770" s="216" t="s">
        <v>202</v>
      </c>
    </row>
    <row r="771" spans="1:65" s="14" customFormat="1" ht="11.25">
      <c r="B771" s="206"/>
      <c r="C771" s="207"/>
      <c r="D771" s="190" t="s">
        <v>216</v>
      </c>
      <c r="E771" s="208" t="s">
        <v>19</v>
      </c>
      <c r="F771" s="209" t="s">
        <v>850</v>
      </c>
      <c r="G771" s="207"/>
      <c r="H771" s="210">
        <v>1</v>
      </c>
      <c r="I771" s="211"/>
      <c r="J771" s="207"/>
      <c r="K771" s="207"/>
      <c r="L771" s="212"/>
      <c r="M771" s="213"/>
      <c r="N771" s="214"/>
      <c r="O771" s="214"/>
      <c r="P771" s="214"/>
      <c r="Q771" s="214"/>
      <c r="R771" s="214"/>
      <c r="S771" s="214"/>
      <c r="T771" s="215"/>
      <c r="AT771" s="216" t="s">
        <v>216</v>
      </c>
      <c r="AU771" s="216" t="s">
        <v>86</v>
      </c>
      <c r="AV771" s="14" t="s">
        <v>86</v>
      </c>
      <c r="AW771" s="14" t="s">
        <v>37</v>
      </c>
      <c r="AX771" s="14" t="s">
        <v>76</v>
      </c>
      <c r="AY771" s="216" t="s">
        <v>202</v>
      </c>
    </row>
    <row r="772" spans="1:65" s="15" customFormat="1" ht="11.25">
      <c r="B772" s="217"/>
      <c r="C772" s="218"/>
      <c r="D772" s="190" t="s">
        <v>216</v>
      </c>
      <c r="E772" s="219" t="s">
        <v>19</v>
      </c>
      <c r="F772" s="220" t="s">
        <v>219</v>
      </c>
      <c r="G772" s="218"/>
      <c r="H772" s="221">
        <v>6.2</v>
      </c>
      <c r="I772" s="222"/>
      <c r="J772" s="218"/>
      <c r="K772" s="218"/>
      <c r="L772" s="223"/>
      <c r="M772" s="224"/>
      <c r="N772" s="225"/>
      <c r="O772" s="225"/>
      <c r="P772" s="225"/>
      <c r="Q772" s="225"/>
      <c r="R772" s="225"/>
      <c r="S772" s="225"/>
      <c r="T772" s="226"/>
      <c r="AT772" s="227" t="s">
        <v>216</v>
      </c>
      <c r="AU772" s="227" t="s">
        <v>86</v>
      </c>
      <c r="AV772" s="15" t="s">
        <v>220</v>
      </c>
      <c r="AW772" s="15" t="s">
        <v>37</v>
      </c>
      <c r="AX772" s="15" t="s">
        <v>76</v>
      </c>
      <c r="AY772" s="227" t="s">
        <v>202</v>
      </c>
    </row>
    <row r="773" spans="1:65" s="13" customFormat="1" ht="11.25">
      <c r="B773" s="196"/>
      <c r="C773" s="197"/>
      <c r="D773" s="190" t="s">
        <v>216</v>
      </c>
      <c r="E773" s="198" t="s">
        <v>19</v>
      </c>
      <c r="F773" s="199" t="s">
        <v>851</v>
      </c>
      <c r="G773" s="197"/>
      <c r="H773" s="198" t="s">
        <v>19</v>
      </c>
      <c r="I773" s="200"/>
      <c r="J773" s="197"/>
      <c r="K773" s="197"/>
      <c r="L773" s="201"/>
      <c r="M773" s="202"/>
      <c r="N773" s="203"/>
      <c r="O773" s="203"/>
      <c r="P773" s="203"/>
      <c r="Q773" s="203"/>
      <c r="R773" s="203"/>
      <c r="S773" s="203"/>
      <c r="T773" s="204"/>
      <c r="AT773" s="205" t="s">
        <v>216</v>
      </c>
      <c r="AU773" s="205" t="s">
        <v>86</v>
      </c>
      <c r="AV773" s="13" t="s">
        <v>84</v>
      </c>
      <c r="AW773" s="13" t="s">
        <v>37</v>
      </c>
      <c r="AX773" s="13" t="s">
        <v>76</v>
      </c>
      <c r="AY773" s="205" t="s">
        <v>202</v>
      </c>
    </row>
    <row r="774" spans="1:65" s="14" customFormat="1" ht="11.25">
      <c r="B774" s="206"/>
      <c r="C774" s="207"/>
      <c r="D774" s="190" t="s">
        <v>216</v>
      </c>
      <c r="E774" s="208" t="s">
        <v>19</v>
      </c>
      <c r="F774" s="209" t="s">
        <v>852</v>
      </c>
      <c r="G774" s="207"/>
      <c r="H774" s="210">
        <v>4.9000000000000004</v>
      </c>
      <c r="I774" s="211"/>
      <c r="J774" s="207"/>
      <c r="K774" s="207"/>
      <c r="L774" s="212"/>
      <c r="M774" s="213"/>
      <c r="N774" s="214"/>
      <c r="O774" s="214"/>
      <c r="P774" s="214"/>
      <c r="Q774" s="214"/>
      <c r="R774" s="214"/>
      <c r="S774" s="214"/>
      <c r="T774" s="215"/>
      <c r="AT774" s="216" t="s">
        <v>216</v>
      </c>
      <c r="AU774" s="216" t="s">
        <v>86</v>
      </c>
      <c r="AV774" s="14" t="s">
        <v>86</v>
      </c>
      <c r="AW774" s="14" t="s">
        <v>37</v>
      </c>
      <c r="AX774" s="14" t="s">
        <v>76</v>
      </c>
      <c r="AY774" s="216" t="s">
        <v>202</v>
      </c>
    </row>
    <row r="775" spans="1:65" s="14" customFormat="1" ht="11.25">
      <c r="B775" s="206"/>
      <c r="C775" s="207"/>
      <c r="D775" s="190" t="s">
        <v>216</v>
      </c>
      <c r="E775" s="208" t="s">
        <v>19</v>
      </c>
      <c r="F775" s="209" t="s">
        <v>853</v>
      </c>
      <c r="G775" s="207"/>
      <c r="H775" s="210">
        <v>7.3</v>
      </c>
      <c r="I775" s="211"/>
      <c r="J775" s="207"/>
      <c r="K775" s="207"/>
      <c r="L775" s="212"/>
      <c r="M775" s="213"/>
      <c r="N775" s="214"/>
      <c r="O775" s="214"/>
      <c r="P775" s="214"/>
      <c r="Q775" s="214"/>
      <c r="R775" s="214"/>
      <c r="S775" s="214"/>
      <c r="T775" s="215"/>
      <c r="AT775" s="216" t="s">
        <v>216</v>
      </c>
      <c r="AU775" s="216" t="s">
        <v>86</v>
      </c>
      <c r="AV775" s="14" t="s">
        <v>86</v>
      </c>
      <c r="AW775" s="14" t="s">
        <v>37</v>
      </c>
      <c r="AX775" s="14" t="s">
        <v>76</v>
      </c>
      <c r="AY775" s="216" t="s">
        <v>202</v>
      </c>
    </row>
    <row r="776" spans="1:65" s="14" customFormat="1" ht="11.25">
      <c r="B776" s="206"/>
      <c r="C776" s="207"/>
      <c r="D776" s="190" t="s">
        <v>216</v>
      </c>
      <c r="E776" s="208" t="s">
        <v>19</v>
      </c>
      <c r="F776" s="209" t="s">
        <v>854</v>
      </c>
      <c r="G776" s="207"/>
      <c r="H776" s="210">
        <v>4.0999999999999996</v>
      </c>
      <c r="I776" s="211"/>
      <c r="J776" s="207"/>
      <c r="K776" s="207"/>
      <c r="L776" s="212"/>
      <c r="M776" s="213"/>
      <c r="N776" s="214"/>
      <c r="O776" s="214"/>
      <c r="P776" s="214"/>
      <c r="Q776" s="214"/>
      <c r="R776" s="214"/>
      <c r="S776" s="214"/>
      <c r="T776" s="215"/>
      <c r="AT776" s="216" t="s">
        <v>216</v>
      </c>
      <c r="AU776" s="216" t="s">
        <v>86</v>
      </c>
      <c r="AV776" s="14" t="s">
        <v>86</v>
      </c>
      <c r="AW776" s="14" t="s">
        <v>37</v>
      </c>
      <c r="AX776" s="14" t="s">
        <v>76</v>
      </c>
      <c r="AY776" s="216" t="s">
        <v>202</v>
      </c>
    </row>
    <row r="777" spans="1:65" s="14" customFormat="1" ht="11.25">
      <c r="B777" s="206"/>
      <c r="C777" s="207"/>
      <c r="D777" s="190" t="s">
        <v>216</v>
      </c>
      <c r="E777" s="208" t="s">
        <v>19</v>
      </c>
      <c r="F777" s="209" t="s">
        <v>855</v>
      </c>
      <c r="G777" s="207"/>
      <c r="H777" s="210">
        <v>1.9</v>
      </c>
      <c r="I777" s="211"/>
      <c r="J777" s="207"/>
      <c r="K777" s="207"/>
      <c r="L777" s="212"/>
      <c r="M777" s="213"/>
      <c r="N777" s="214"/>
      <c r="O777" s="214"/>
      <c r="P777" s="214"/>
      <c r="Q777" s="214"/>
      <c r="R777" s="214"/>
      <c r="S777" s="214"/>
      <c r="T777" s="215"/>
      <c r="AT777" s="216" t="s">
        <v>216</v>
      </c>
      <c r="AU777" s="216" t="s">
        <v>86</v>
      </c>
      <c r="AV777" s="14" t="s">
        <v>86</v>
      </c>
      <c r="AW777" s="14" t="s">
        <v>37</v>
      </c>
      <c r="AX777" s="14" t="s">
        <v>76</v>
      </c>
      <c r="AY777" s="216" t="s">
        <v>202</v>
      </c>
    </row>
    <row r="778" spans="1:65" s="15" customFormat="1" ht="11.25">
      <c r="B778" s="217"/>
      <c r="C778" s="218"/>
      <c r="D778" s="190" t="s">
        <v>216</v>
      </c>
      <c r="E778" s="219" t="s">
        <v>19</v>
      </c>
      <c r="F778" s="220" t="s">
        <v>219</v>
      </c>
      <c r="G778" s="218"/>
      <c r="H778" s="221">
        <v>18.2</v>
      </c>
      <c r="I778" s="222"/>
      <c r="J778" s="218"/>
      <c r="K778" s="218"/>
      <c r="L778" s="223"/>
      <c r="M778" s="224"/>
      <c r="N778" s="225"/>
      <c r="O778" s="225"/>
      <c r="P778" s="225"/>
      <c r="Q778" s="225"/>
      <c r="R778" s="225"/>
      <c r="S778" s="225"/>
      <c r="T778" s="226"/>
      <c r="AT778" s="227" t="s">
        <v>216</v>
      </c>
      <c r="AU778" s="227" t="s">
        <v>86</v>
      </c>
      <c r="AV778" s="15" t="s">
        <v>220</v>
      </c>
      <c r="AW778" s="15" t="s">
        <v>37</v>
      </c>
      <c r="AX778" s="15" t="s">
        <v>76</v>
      </c>
      <c r="AY778" s="227" t="s">
        <v>202</v>
      </c>
    </row>
    <row r="779" spans="1:65" s="16" customFormat="1" ht="11.25">
      <c r="B779" s="228"/>
      <c r="C779" s="229"/>
      <c r="D779" s="190" t="s">
        <v>216</v>
      </c>
      <c r="E779" s="230" t="s">
        <v>138</v>
      </c>
      <c r="F779" s="231" t="s">
        <v>235</v>
      </c>
      <c r="G779" s="229"/>
      <c r="H779" s="232">
        <v>226.9</v>
      </c>
      <c r="I779" s="233"/>
      <c r="J779" s="229"/>
      <c r="K779" s="229"/>
      <c r="L779" s="234"/>
      <c r="M779" s="235"/>
      <c r="N779" s="236"/>
      <c r="O779" s="236"/>
      <c r="P779" s="236"/>
      <c r="Q779" s="236"/>
      <c r="R779" s="236"/>
      <c r="S779" s="236"/>
      <c r="T779" s="237"/>
      <c r="AT779" s="238" t="s">
        <v>216</v>
      </c>
      <c r="AU779" s="238" t="s">
        <v>86</v>
      </c>
      <c r="AV779" s="16" t="s">
        <v>208</v>
      </c>
      <c r="AW779" s="16" t="s">
        <v>37</v>
      </c>
      <c r="AX779" s="16" t="s">
        <v>84</v>
      </c>
      <c r="AY779" s="238" t="s">
        <v>202</v>
      </c>
    </row>
    <row r="780" spans="1:65" s="2" customFormat="1" ht="14.45" customHeight="1">
      <c r="A780" s="36"/>
      <c r="B780" s="37"/>
      <c r="C780" s="177" t="s">
        <v>856</v>
      </c>
      <c r="D780" s="177" t="s">
        <v>204</v>
      </c>
      <c r="E780" s="178" t="s">
        <v>857</v>
      </c>
      <c r="F780" s="179" t="s">
        <v>858</v>
      </c>
      <c r="G780" s="180" t="s">
        <v>100</v>
      </c>
      <c r="H780" s="181">
        <v>533.5</v>
      </c>
      <c r="I780" s="182"/>
      <c r="J780" s="183">
        <f>ROUND(I780*H780,2)</f>
        <v>0</v>
      </c>
      <c r="K780" s="179" t="s">
        <v>207</v>
      </c>
      <c r="L780" s="41"/>
      <c r="M780" s="184" t="s">
        <v>19</v>
      </c>
      <c r="N780" s="185" t="s">
        <v>47</v>
      </c>
      <c r="O780" s="66"/>
      <c r="P780" s="186">
        <f>O780*H780</f>
        <v>0</v>
      </c>
      <c r="Q780" s="186">
        <v>1.323E-2</v>
      </c>
      <c r="R780" s="186">
        <f>Q780*H780</f>
        <v>7.0582050000000001</v>
      </c>
      <c r="S780" s="186">
        <v>0</v>
      </c>
      <c r="T780" s="187">
        <f>S780*H780</f>
        <v>0</v>
      </c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R780" s="188" t="s">
        <v>208</v>
      </c>
      <c r="AT780" s="188" t="s">
        <v>204</v>
      </c>
      <c r="AU780" s="188" t="s">
        <v>86</v>
      </c>
      <c r="AY780" s="19" t="s">
        <v>202</v>
      </c>
      <c r="BE780" s="189">
        <f>IF(N780="základní",J780,0)</f>
        <v>0</v>
      </c>
      <c r="BF780" s="189">
        <f>IF(N780="snížená",J780,0)</f>
        <v>0</v>
      </c>
      <c r="BG780" s="189">
        <f>IF(N780="zákl. přenesená",J780,0)</f>
        <v>0</v>
      </c>
      <c r="BH780" s="189">
        <f>IF(N780="sníž. přenesená",J780,0)</f>
        <v>0</v>
      </c>
      <c r="BI780" s="189">
        <f>IF(N780="nulová",J780,0)</f>
        <v>0</v>
      </c>
      <c r="BJ780" s="19" t="s">
        <v>84</v>
      </c>
      <c r="BK780" s="189">
        <f>ROUND(I780*H780,2)</f>
        <v>0</v>
      </c>
      <c r="BL780" s="19" t="s">
        <v>208</v>
      </c>
      <c r="BM780" s="188" t="s">
        <v>859</v>
      </c>
    </row>
    <row r="781" spans="1:65" s="2" customFormat="1" ht="19.5">
      <c r="A781" s="36"/>
      <c r="B781" s="37"/>
      <c r="C781" s="38"/>
      <c r="D781" s="190" t="s">
        <v>210</v>
      </c>
      <c r="E781" s="38"/>
      <c r="F781" s="191" t="s">
        <v>860</v>
      </c>
      <c r="G781" s="38"/>
      <c r="H781" s="38"/>
      <c r="I781" s="192"/>
      <c r="J781" s="38"/>
      <c r="K781" s="38"/>
      <c r="L781" s="41"/>
      <c r="M781" s="193"/>
      <c r="N781" s="194"/>
      <c r="O781" s="66"/>
      <c r="P781" s="66"/>
      <c r="Q781" s="66"/>
      <c r="R781" s="66"/>
      <c r="S781" s="66"/>
      <c r="T781" s="67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T781" s="19" t="s">
        <v>210</v>
      </c>
      <c r="AU781" s="19" t="s">
        <v>86</v>
      </c>
    </row>
    <row r="782" spans="1:65" s="2" customFormat="1" ht="87.75">
      <c r="A782" s="36"/>
      <c r="B782" s="37"/>
      <c r="C782" s="38"/>
      <c r="D782" s="190" t="s">
        <v>212</v>
      </c>
      <c r="E782" s="38"/>
      <c r="F782" s="195" t="s">
        <v>790</v>
      </c>
      <c r="G782" s="38"/>
      <c r="H782" s="38"/>
      <c r="I782" s="192"/>
      <c r="J782" s="38"/>
      <c r="K782" s="38"/>
      <c r="L782" s="41"/>
      <c r="M782" s="193"/>
      <c r="N782" s="194"/>
      <c r="O782" s="66"/>
      <c r="P782" s="66"/>
      <c r="Q782" s="66"/>
      <c r="R782" s="66"/>
      <c r="S782" s="66"/>
      <c r="T782" s="67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T782" s="19" t="s">
        <v>212</v>
      </c>
      <c r="AU782" s="19" t="s">
        <v>86</v>
      </c>
    </row>
    <row r="783" spans="1:65" s="13" customFormat="1" ht="11.25">
      <c r="B783" s="196"/>
      <c r="C783" s="197"/>
      <c r="D783" s="190" t="s">
        <v>216</v>
      </c>
      <c r="E783" s="198" t="s">
        <v>19</v>
      </c>
      <c r="F783" s="199" t="s">
        <v>798</v>
      </c>
      <c r="G783" s="197"/>
      <c r="H783" s="198" t="s">
        <v>19</v>
      </c>
      <c r="I783" s="200"/>
      <c r="J783" s="197"/>
      <c r="K783" s="197"/>
      <c r="L783" s="201"/>
      <c r="M783" s="202"/>
      <c r="N783" s="203"/>
      <c r="O783" s="203"/>
      <c r="P783" s="203"/>
      <c r="Q783" s="203"/>
      <c r="R783" s="203"/>
      <c r="S783" s="203"/>
      <c r="T783" s="204"/>
      <c r="AT783" s="205" t="s">
        <v>216</v>
      </c>
      <c r="AU783" s="205" t="s">
        <v>86</v>
      </c>
      <c r="AV783" s="13" t="s">
        <v>84</v>
      </c>
      <c r="AW783" s="13" t="s">
        <v>37</v>
      </c>
      <c r="AX783" s="13" t="s">
        <v>76</v>
      </c>
      <c r="AY783" s="205" t="s">
        <v>202</v>
      </c>
    </row>
    <row r="784" spans="1:65" s="14" customFormat="1" ht="11.25">
      <c r="B784" s="206"/>
      <c r="C784" s="207"/>
      <c r="D784" s="190" t="s">
        <v>216</v>
      </c>
      <c r="E784" s="208" t="s">
        <v>19</v>
      </c>
      <c r="F784" s="209" t="s">
        <v>861</v>
      </c>
      <c r="G784" s="207"/>
      <c r="H784" s="210">
        <v>55.2</v>
      </c>
      <c r="I784" s="211"/>
      <c r="J784" s="207"/>
      <c r="K784" s="207"/>
      <c r="L784" s="212"/>
      <c r="M784" s="213"/>
      <c r="N784" s="214"/>
      <c r="O784" s="214"/>
      <c r="P784" s="214"/>
      <c r="Q784" s="214"/>
      <c r="R784" s="214"/>
      <c r="S784" s="214"/>
      <c r="T784" s="215"/>
      <c r="AT784" s="216" t="s">
        <v>216</v>
      </c>
      <c r="AU784" s="216" t="s">
        <v>86</v>
      </c>
      <c r="AV784" s="14" t="s">
        <v>86</v>
      </c>
      <c r="AW784" s="14" t="s">
        <v>37</v>
      </c>
      <c r="AX784" s="14" t="s">
        <v>76</v>
      </c>
      <c r="AY784" s="216" t="s">
        <v>202</v>
      </c>
    </row>
    <row r="785" spans="1:65" s="14" customFormat="1" ht="11.25">
      <c r="B785" s="206"/>
      <c r="C785" s="207"/>
      <c r="D785" s="190" t="s">
        <v>216</v>
      </c>
      <c r="E785" s="208" t="s">
        <v>19</v>
      </c>
      <c r="F785" s="209" t="s">
        <v>862</v>
      </c>
      <c r="G785" s="207"/>
      <c r="H785" s="210">
        <v>28.7</v>
      </c>
      <c r="I785" s="211"/>
      <c r="J785" s="207"/>
      <c r="K785" s="207"/>
      <c r="L785" s="212"/>
      <c r="M785" s="213"/>
      <c r="N785" s="214"/>
      <c r="O785" s="214"/>
      <c r="P785" s="214"/>
      <c r="Q785" s="214"/>
      <c r="R785" s="214"/>
      <c r="S785" s="214"/>
      <c r="T785" s="215"/>
      <c r="AT785" s="216" t="s">
        <v>216</v>
      </c>
      <c r="AU785" s="216" t="s">
        <v>86</v>
      </c>
      <c r="AV785" s="14" t="s">
        <v>86</v>
      </c>
      <c r="AW785" s="14" t="s">
        <v>37</v>
      </c>
      <c r="AX785" s="14" t="s">
        <v>76</v>
      </c>
      <c r="AY785" s="216" t="s">
        <v>202</v>
      </c>
    </row>
    <row r="786" spans="1:65" s="14" customFormat="1" ht="11.25">
      <c r="B786" s="206"/>
      <c r="C786" s="207"/>
      <c r="D786" s="190" t="s">
        <v>216</v>
      </c>
      <c r="E786" s="208" t="s">
        <v>19</v>
      </c>
      <c r="F786" s="209" t="s">
        <v>863</v>
      </c>
      <c r="G786" s="207"/>
      <c r="H786" s="210">
        <v>18.8</v>
      </c>
      <c r="I786" s="211"/>
      <c r="J786" s="207"/>
      <c r="K786" s="207"/>
      <c r="L786" s="212"/>
      <c r="M786" s="213"/>
      <c r="N786" s="214"/>
      <c r="O786" s="214"/>
      <c r="P786" s="214"/>
      <c r="Q786" s="214"/>
      <c r="R786" s="214"/>
      <c r="S786" s="214"/>
      <c r="T786" s="215"/>
      <c r="AT786" s="216" t="s">
        <v>216</v>
      </c>
      <c r="AU786" s="216" t="s">
        <v>86</v>
      </c>
      <c r="AV786" s="14" t="s">
        <v>86</v>
      </c>
      <c r="AW786" s="14" t="s">
        <v>37</v>
      </c>
      <c r="AX786" s="14" t="s">
        <v>76</v>
      </c>
      <c r="AY786" s="216" t="s">
        <v>202</v>
      </c>
    </row>
    <row r="787" spans="1:65" s="14" customFormat="1" ht="11.25">
      <c r="B787" s="206"/>
      <c r="C787" s="207"/>
      <c r="D787" s="190" t="s">
        <v>216</v>
      </c>
      <c r="E787" s="208" t="s">
        <v>19</v>
      </c>
      <c r="F787" s="209" t="s">
        <v>864</v>
      </c>
      <c r="G787" s="207"/>
      <c r="H787" s="210">
        <v>74.400000000000006</v>
      </c>
      <c r="I787" s="211"/>
      <c r="J787" s="207"/>
      <c r="K787" s="207"/>
      <c r="L787" s="212"/>
      <c r="M787" s="213"/>
      <c r="N787" s="214"/>
      <c r="O787" s="214"/>
      <c r="P787" s="214"/>
      <c r="Q787" s="214"/>
      <c r="R787" s="214"/>
      <c r="S787" s="214"/>
      <c r="T787" s="215"/>
      <c r="AT787" s="216" t="s">
        <v>216</v>
      </c>
      <c r="AU787" s="216" t="s">
        <v>86</v>
      </c>
      <c r="AV787" s="14" t="s">
        <v>86</v>
      </c>
      <c r="AW787" s="14" t="s">
        <v>37</v>
      </c>
      <c r="AX787" s="14" t="s">
        <v>76</v>
      </c>
      <c r="AY787" s="216" t="s">
        <v>202</v>
      </c>
    </row>
    <row r="788" spans="1:65" s="14" customFormat="1" ht="11.25">
      <c r="B788" s="206"/>
      <c r="C788" s="207"/>
      <c r="D788" s="190" t="s">
        <v>216</v>
      </c>
      <c r="E788" s="208" t="s">
        <v>19</v>
      </c>
      <c r="F788" s="209" t="s">
        <v>865</v>
      </c>
      <c r="G788" s="207"/>
      <c r="H788" s="210">
        <v>11.6</v>
      </c>
      <c r="I788" s="211"/>
      <c r="J788" s="207"/>
      <c r="K788" s="207"/>
      <c r="L788" s="212"/>
      <c r="M788" s="213"/>
      <c r="N788" s="214"/>
      <c r="O788" s="214"/>
      <c r="P788" s="214"/>
      <c r="Q788" s="214"/>
      <c r="R788" s="214"/>
      <c r="S788" s="214"/>
      <c r="T788" s="215"/>
      <c r="AT788" s="216" t="s">
        <v>216</v>
      </c>
      <c r="AU788" s="216" t="s">
        <v>86</v>
      </c>
      <c r="AV788" s="14" t="s">
        <v>86</v>
      </c>
      <c r="AW788" s="14" t="s">
        <v>37</v>
      </c>
      <c r="AX788" s="14" t="s">
        <v>76</v>
      </c>
      <c r="AY788" s="216" t="s">
        <v>202</v>
      </c>
    </row>
    <row r="789" spans="1:65" s="14" customFormat="1" ht="11.25">
      <c r="B789" s="206"/>
      <c r="C789" s="207"/>
      <c r="D789" s="190" t="s">
        <v>216</v>
      </c>
      <c r="E789" s="208" t="s">
        <v>19</v>
      </c>
      <c r="F789" s="209" t="s">
        <v>866</v>
      </c>
      <c r="G789" s="207"/>
      <c r="H789" s="210">
        <v>69</v>
      </c>
      <c r="I789" s="211"/>
      <c r="J789" s="207"/>
      <c r="K789" s="207"/>
      <c r="L789" s="212"/>
      <c r="M789" s="213"/>
      <c r="N789" s="214"/>
      <c r="O789" s="214"/>
      <c r="P789" s="214"/>
      <c r="Q789" s="214"/>
      <c r="R789" s="214"/>
      <c r="S789" s="214"/>
      <c r="T789" s="215"/>
      <c r="AT789" s="216" t="s">
        <v>216</v>
      </c>
      <c r="AU789" s="216" t="s">
        <v>86</v>
      </c>
      <c r="AV789" s="14" t="s">
        <v>86</v>
      </c>
      <c r="AW789" s="14" t="s">
        <v>37</v>
      </c>
      <c r="AX789" s="14" t="s">
        <v>76</v>
      </c>
      <c r="AY789" s="216" t="s">
        <v>202</v>
      </c>
    </row>
    <row r="790" spans="1:65" s="14" customFormat="1" ht="11.25">
      <c r="B790" s="206"/>
      <c r="C790" s="207"/>
      <c r="D790" s="190" t="s">
        <v>216</v>
      </c>
      <c r="E790" s="208" t="s">
        <v>19</v>
      </c>
      <c r="F790" s="209" t="s">
        <v>867</v>
      </c>
      <c r="G790" s="207"/>
      <c r="H790" s="210">
        <v>5.6</v>
      </c>
      <c r="I790" s="211"/>
      <c r="J790" s="207"/>
      <c r="K790" s="207"/>
      <c r="L790" s="212"/>
      <c r="M790" s="213"/>
      <c r="N790" s="214"/>
      <c r="O790" s="214"/>
      <c r="P790" s="214"/>
      <c r="Q790" s="214"/>
      <c r="R790" s="214"/>
      <c r="S790" s="214"/>
      <c r="T790" s="215"/>
      <c r="AT790" s="216" t="s">
        <v>216</v>
      </c>
      <c r="AU790" s="216" t="s">
        <v>86</v>
      </c>
      <c r="AV790" s="14" t="s">
        <v>86</v>
      </c>
      <c r="AW790" s="14" t="s">
        <v>37</v>
      </c>
      <c r="AX790" s="14" t="s">
        <v>76</v>
      </c>
      <c r="AY790" s="216" t="s">
        <v>202</v>
      </c>
    </row>
    <row r="791" spans="1:65" s="14" customFormat="1" ht="11.25">
      <c r="B791" s="206"/>
      <c r="C791" s="207"/>
      <c r="D791" s="190" t="s">
        <v>216</v>
      </c>
      <c r="E791" s="208" t="s">
        <v>19</v>
      </c>
      <c r="F791" s="209" t="s">
        <v>868</v>
      </c>
      <c r="G791" s="207"/>
      <c r="H791" s="210">
        <v>25.3</v>
      </c>
      <c r="I791" s="211"/>
      <c r="J791" s="207"/>
      <c r="K791" s="207"/>
      <c r="L791" s="212"/>
      <c r="M791" s="213"/>
      <c r="N791" s="214"/>
      <c r="O791" s="214"/>
      <c r="P791" s="214"/>
      <c r="Q791" s="214"/>
      <c r="R791" s="214"/>
      <c r="S791" s="214"/>
      <c r="T791" s="215"/>
      <c r="AT791" s="216" t="s">
        <v>216</v>
      </c>
      <c r="AU791" s="216" t="s">
        <v>86</v>
      </c>
      <c r="AV791" s="14" t="s">
        <v>86</v>
      </c>
      <c r="AW791" s="14" t="s">
        <v>37</v>
      </c>
      <c r="AX791" s="14" t="s">
        <v>76</v>
      </c>
      <c r="AY791" s="216" t="s">
        <v>202</v>
      </c>
    </row>
    <row r="792" spans="1:65" s="14" customFormat="1" ht="11.25">
      <c r="B792" s="206"/>
      <c r="C792" s="207"/>
      <c r="D792" s="190" t="s">
        <v>216</v>
      </c>
      <c r="E792" s="208" t="s">
        <v>19</v>
      </c>
      <c r="F792" s="209" t="s">
        <v>869</v>
      </c>
      <c r="G792" s="207"/>
      <c r="H792" s="210">
        <v>53.5</v>
      </c>
      <c r="I792" s="211"/>
      <c r="J792" s="207"/>
      <c r="K792" s="207"/>
      <c r="L792" s="212"/>
      <c r="M792" s="213"/>
      <c r="N792" s="214"/>
      <c r="O792" s="214"/>
      <c r="P792" s="214"/>
      <c r="Q792" s="214"/>
      <c r="R792" s="214"/>
      <c r="S792" s="214"/>
      <c r="T792" s="215"/>
      <c r="AT792" s="216" t="s">
        <v>216</v>
      </c>
      <c r="AU792" s="216" t="s">
        <v>86</v>
      </c>
      <c r="AV792" s="14" t="s">
        <v>86</v>
      </c>
      <c r="AW792" s="14" t="s">
        <v>37</v>
      </c>
      <c r="AX792" s="14" t="s">
        <v>76</v>
      </c>
      <c r="AY792" s="216" t="s">
        <v>202</v>
      </c>
    </row>
    <row r="793" spans="1:65" s="14" customFormat="1" ht="11.25">
      <c r="B793" s="206"/>
      <c r="C793" s="207"/>
      <c r="D793" s="190" t="s">
        <v>216</v>
      </c>
      <c r="E793" s="208" t="s">
        <v>19</v>
      </c>
      <c r="F793" s="209" t="s">
        <v>870</v>
      </c>
      <c r="G793" s="207"/>
      <c r="H793" s="210">
        <v>8.5</v>
      </c>
      <c r="I793" s="211"/>
      <c r="J793" s="207"/>
      <c r="K793" s="207"/>
      <c r="L793" s="212"/>
      <c r="M793" s="213"/>
      <c r="N793" s="214"/>
      <c r="O793" s="214"/>
      <c r="P793" s="214"/>
      <c r="Q793" s="214"/>
      <c r="R793" s="214"/>
      <c r="S793" s="214"/>
      <c r="T793" s="215"/>
      <c r="AT793" s="216" t="s">
        <v>216</v>
      </c>
      <c r="AU793" s="216" t="s">
        <v>86</v>
      </c>
      <c r="AV793" s="14" t="s">
        <v>86</v>
      </c>
      <c r="AW793" s="14" t="s">
        <v>37</v>
      </c>
      <c r="AX793" s="14" t="s">
        <v>76</v>
      </c>
      <c r="AY793" s="216" t="s">
        <v>202</v>
      </c>
    </row>
    <row r="794" spans="1:65" s="14" customFormat="1" ht="11.25">
      <c r="B794" s="206"/>
      <c r="C794" s="207"/>
      <c r="D794" s="190" t="s">
        <v>216</v>
      </c>
      <c r="E794" s="208" t="s">
        <v>19</v>
      </c>
      <c r="F794" s="209" t="s">
        <v>871</v>
      </c>
      <c r="G794" s="207"/>
      <c r="H794" s="210">
        <v>113.8</v>
      </c>
      <c r="I794" s="211"/>
      <c r="J794" s="207"/>
      <c r="K794" s="207"/>
      <c r="L794" s="212"/>
      <c r="M794" s="213"/>
      <c r="N794" s="214"/>
      <c r="O794" s="214"/>
      <c r="P794" s="214"/>
      <c r="Q794" s="214"/>
      <c r="R794" s="214"/>
      <c r="S794" s="214"/>
      <c r="T794" s="215"/>
      <c r="AT794" s="216" t="s">
        <v>216</v>
      </c>
      <c r="AU794" s="216" t="s">
        <v>86</v>
      </c>
      <c r="AV794" s="14" t="s">
        <v>86</v>
      </c>
      <c r="AW794" s="14" t="s">
        <v>37</v>
      </c>
      <c r="AX794" s="14" t="s">
        <v>76</v>
      </c>
      <c r="AY794" s="216" t="s">
        <v>202</v>
      </c>
    </row>
    <row r="795" spans="1:65" s="14" customFormat="1" ht="11.25">
      <c r="B795" s="206"/>
      <c r="C795" s="207"/>
      <c r="D795" s="190" t="s">
        <v>216</v>
      </c>
      <c r="E795" s="208" t="s">
        <v>19</v>
      </c>
      <c r="F795" s="209" t="s">
        <v>872</v>
      </c>
      <c r="G795" s="207"/>
      <c r="H795" s="210">
        <v>69.099999999999994</v>
      </c>
      <c r="I795" s="211"/>
      <c r="J795" s="207"/>
      <c r="K795" s="207"/>
      <c r="L795" s="212"/>
      <c r="M795" s="213"/>
      <c r="N795" s="214"/>
      <c r="O795" s="214"/>
      <c r="P795" s="214"/>
      <c r="Q795" s="214"/>
      <c r="R795" s="214"/>
      <c r="S795" s="214"/>
      <c r="T795" s="215"/>
      <c r="AT795" s="216" t="s">
        <v>216</v>
      </c>
      <c r="AU795" s="216" t="s">
        <v>86</v>
      </c>
      <c r="AV795" s="14" t="s">
        <v>86</v>
      </c>
      <c r="AW795" s="14" t="s">
        <v>37</v>
      </c>
      <c r="AX795" s="14" t="s">
        <v>76</v>
      </c>
      <c r="AY795" s="216" t="s">
        <v>202</v>
      </c>
    </row>
    <row r="796" spans="1:65" s="16" customFormat="1" ht="11.25">
      <c r="B796" s="228"/>
      <c r="C796" s="229"/>
      <c r="D796" s="190" t="s">
        <v>216</v>
      </c>
      <c r="E796" s="230" t="s">
        <v>141</v>
      </c>
      <c r="F796" s="231" t="s">
        <v>235</v>
      </c>
      <c r="G796" s="229"/>
      <c r="H796" s="232">
        <v>533.5</v>
      </c>
      <c r="I796" s="233"/>
      <c r="J796" s="229"/>
      <c r="K796" s="229"/>
      <c r="L796" s="234"/>
      <c r="M796" s="235"/>
      <c r="N796" s="236"/>
      <c r="O796" s="236"/>
      <c r="P796" s="236"/>
      <c r="Q796" s="236"/>
      <c r="R796" s="236"/>
      <c r="S796" s="236"/>
      <c r="T796" s="237"/>
      <c r="AT796" s="238" t="s">
        <v>216</v>
      </c>
      <c r="AU796" s="238" t="s">
        <v>86</v>
      </c>
      <c r="AV796" s="16" t="s">
        <v>208</v>
      </c>
      <c r="AW796" s="16" t="s">
        <v>37</v>
      </c>
      <c r="AX796" s="16" t="s">
        <v>84</v>
      </c>
      <c r="AY796" s="238" t="s">
        <v>202</v>
      </c>
    </row>
    <row r="797" spans="1:65" s="2" customFormat="1" ht="14.45" customHeight="1">
      <c r="A797" s="36"/>
      <c r="B797" s="37"/>
      <c r="C797" s="177" t="s">
        <v>124</v>
      </c>
      <c r="D797" s="177" t="s">
        <v>204</v>
      </c>
      <c r="E797" s="178" t="s">
        <v>873</v>
      </c>
      <c r="F797" s="179" t="s">
        <v>874</v>
      </c>
      <c r="G797" s="180" t="s">
        <v>100</v>
      </c>
      <c r="H797" s="181">
        <v>164.5</v>
      </c>
      <c r="I797" s="182"/>
      <c r="J797" s="183">
        <f>ROUND(I797*H797,2)</f>
        <v>0</v>
      </c>
      <c r="K797" s="179" t="s">
        <v>207</v>
      </c>
      <c r="L797" s="41"/>
      <c r="M797" s="184" t="s">
        <v>19</v>
      </c>
      <c r="N797" s="185" t="s">
        <v>47</v>
      </c>
      <c r="O797" s="66"/>
      <c r="P797" s="186">
        <f>O797*H797</f>
        <v>0</v>
      </c>
      <c r="Q797" s="186">
        <v>1.6420000000000001E-2</v>
      </c>
      <c r="R797" s="186">
        <f>Q797*H797</f>
        <v>2.7010900000000002</v>
      </c>
      <c r="S797" s="186">
        <v>0</v>
      </c>
      <c r="T797" s="187">
        <f>S797*H797</f>
        <v>0</v>
      </c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R797" s="188" t="s">
        <v>208</v>
      </c>
      <c r="AT797" s="188" t="s">
        <v>204</v>
      </c>
      <c r="AU797" s="188" t="s">
        <v>86</v>
      </c>
      <c r="AY797" s="19" t="s">
        <v>202</v>
      </c>
      <c r="BE797" s="189">
        <f>IF(N797="základní",J797,0)</f>
        <v>0</v>
      </c>
      <c r="BF797" s="189">
        <f>IF(N797="snížená",J797,0)</f>
        <v>0</v>
      </c>
      <c r="BG797" s="189">
        <f>IF(N797="zákl. přenesená",J797,0)</f>
        <v>0</v>
      </c>
      <c r="BH797" s="189">
        <f>IF(N797="sníž. přenesená",J797,0)</f>
        <v>0</v>
      </c>
      <c r="BI797" s="189">
        <f>IF(N797="nulová",J797,0)</f>
        <v>0</v>
      </c>
      <c r="BJ797" s="19" t="s">
        <v>84</v>
      </c>
      <c r="BK797" s="189">
        <f>ROUND(I797*H797,2)</f>
        <v>0</v>
      </c>
      <c r="BL797" s="19" t="s">
        <v>208</v>
      </c>
      <c r="BM797" s="188" t="s">
        <v>875</v>
      </c>
    </row>
    <row r="798" spans="1:65" s="2" customFormat="1" ht="19.5">
      <c r="A798" s="36"/>
      <c r="B798" s="37"/>
      <c r="C798" s="38"/>
      <c r="D798" s="190" t="s">
        <v>210</v>
      </c>
      <c r="E798" s="38"/>
      <c r="F798" s="191" t="s">
        <v>876</v>
      </c>
      <c r="G798" s="38"/>
      <c r="H798" s="38"/>
      <c r="I798" s="192"/>
      <c r="J798" s="38"/>
      <c r="K798" s="38"/>
      <c r="L798" s="41"/>
      <c r="M798" s="193"/>
      <c r="N798" s="194"/>
      <c r="O798" s="66"/>
      <c r="P798" s="66"/>
      <c r="Q798" s="66"/>
      <c r="R798" s="66"/>
      <c r="S798" s="66"/>
      <c r="T798" s="67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T798" s="19" t="s">
        <v>210</v>
      </c>
      <c r="AU798" s="19" t="s">
        <v>86</v>
      </c>
    </row>
    <row r="799" spans="1:65" s="2" customFormat="1" ht="87.75">
      <c r="A799" s="36"/>
      <c r="B799" s="37"/>
      <c r="C799" s="38"/>
      <c r="D799" s="190" t="s">
        <v>212</v>
      </c>
      <c r="E799" s="38"/>
      <c r="F799" s="195" t="s">
        <v>790</v>
      </c>
      <c r="G799" s="38"/>
      <c r="H799" s="38"/>
      <c r="I799" s="192"/>
      <c r="J799" s="38"/>
      <c r="K799" s="38"/>
      <c r="L799" s="41"/>
      <c r="M799" s="193"/>
      <c r="N799" s="194"/>
      <c r="O799" s="66"/>
      <c r="P799" s="66"/>
      <c r="Q799" s="66"/>
      <c r="R799" s="66"/>
      <c r="S799" s="66"/>
      <c r="T799" s="67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T799" s="19" t="s">
        <v>212</v>
      </c>
      <c r="AU799" s="19" t="s">
        <v>86</v>
      </c>
    </row>
    <row r="800" spans="1:65" s="13" customFormat="1" ht="11.25">
      <c r="B800" s="196"/>
      <c r="C800" s="197"/>
      <c r="D800" s="190" t="s">
        <v>216</v>
      </c>
      <c r="E800" s="198" t="s">
        <v>19</v>
      </c>
      <c r="F800" s="199" t="s">
        <v>798</v>
      </c>
      <c r="G800" s="197"/>
      <c r="H800" s="198" t="s">
        <v>19</v>
      </c>
      <c r="I800" s="200"/>
      <c r="J800" s="197"/>
      <c r="K800" s="197"/>
      <c r="L800" s="201"/>
      <c r="M800" s="202"/>
      <c r="N800" s="203"/>
      <c r="O800" s="203"/>
      <c r="P800" s="203"/>
      <c r="Q800" s="203"/>
      <c r="R800" s="203"/>
      <c r="S800" s="203"/>
      <c r="T800" s="204"/>
      <c r="AT800" s="205" t="s">
        <v>216</v>
      </c>
      <c r="AU800" s="205" t="s">
        <v>86</v>
      </c>
      <c r="AV800" s="13" t="s">
        <v>84</v>
      </c>
      <c r="AW800" s="13" t="s">
        <v>37</v>
      </c>
      <c r="AX800" s="13" t="s">
        <v>76</v>
      </c>
      <c r="AY800" s="205" t="s">
        <v>202</v>
      </c>
    </row>
    <row r="801" spans="1:65" s="14" customFormat="1" ht="11.25">
      <c r="B801" s="206"/>
      <c r="C801" s="207"/>
      <c r="D801" s="190" t="s">
        <v>216</v>
      </c>
      <c r="E801" s="208" t="s">
        <v>19</v>
      </c>
      <c r="F801" s="209" t="s">
        <v>877</v>
      </c>
      <c r="G801" s="207"/>
      <c r="H801" s="210">
        <v>61.9</v>
      </c>
      <c r="I801" s="211"/>
      <c r="J801" s="207"/>
      <c r="K801" s="207"/>
      <c r="L801" s="212"/>
      <c r="M801" s="213"/>
      <c r="N801" s="214"/>
      <c r="O801" s="214"/>
      <c r="P801" s="214"/>
      <c r="Q801" s="214"/>
      <c r="R801" s="214"/>
      <c r="S801" s="214"/>
      <c r="T801" s="215"/>
      <c r="AT801" s="216" t="s">
        <v>216</v>
      </c>
      <c r="AU801" s="216" t="s">
        <v>86</v>
      </c>
      <c r="AV801" s="14" t="s">
        <v>86</v>
      </c>
      <c r="AW801" s="14" t="s">
        <v>37</v>
      </c>
      <c r="AX801" s="14" t="s">
        <v>76</v>
      </c>
      <c r="AY801" s="216" t="s">
        <v>202</v>
      </c>
    </row>
    <row r="802" spans="1:65" s="14" customFormat="1" ht="11.25">
      <c r="B802" s="206"/>
      <c r="C802" s="207"/>
      <c r="D802" s="190" t="s">
        <v>216</v>
      </c>
      <c r="E802" s="208" t="s">
        <v>19</v>
      </c>
      <c r="F802" s="209" t="s">
        <v>878</v>
      </c>
      <c r="G802" s="207"/>
      <c r="H802" s="210">
        <v>87.6</v>
      </c>
      <c r="I802" s="211"/>
      <c r="J802" s="207"/>
      <c r="K802" s="207"/>
      <c r="L802" s="212"/>
      <c r="M802" s="213"/>
      <c r="N802" s="214"/>
      <c r="O802" s="214"/>
      <c r="P802" s="214"/>
      <c r="Q802" s="214"/>
      <c r="R802" s="214"/>
      <c r="S802" s="214"/>
      <c r="T802" s="215"/>
      <c r="AT802" s="216" t="s">
        <v>216</v>
      </c>
      <c r="AU802" s="216" t="s">
        <v>86</v>
      </c>
      <c r="AV802" s="14" t="s">
        <v>86</v>
      </c>
      <c r="AW802" s="14" t="s">
        <v>37</v>
      </c>
      <c r="AX802" s="14" t="s">
        <v>76</v>
      </c>
      <c r="AY802" s="216" t="s">
        <v>202</v>
      </c>
    </row>
    <row r="803" spans="1:65" s="14" customFormat="1" ht="11.25">
      <c r="B803" s="206"/>
      <c r="C803" s="207"/>
      <c r="D803" s="190" t="s">
        <v>216</v>
      </c>
      <c r="E803" s="208" t="s">
        <v>19</v>
      </c>
      <c r="F803" s="209" t="s">
        <v>879</v>
      </c>
      <c r="G803" s="207"/>
      <c r="H803" s="210">
        <v>15</v>
      </c>
      <c r="I803" s="211"/>
      <c r="J803" s="207"/>
      <c r="K803" s="207"/>
      <c r="L803" s="212"/>
      <c r="M803" s="213"/>
      <c r="N803" s="214"/>
      <c r="O803" s="214"/>
      <c r="P803" s="214"/>
      <c r="Q803" s="214"/>
      <c r="R803" s="214"/>
      <c r="S803" s="214"/>
      <c r="T803" s="215"/>
      <c r="AT803" s="216" t="s">
        <v>216</v>
      </c>
      <c r="AU803" s="216" t="s">
        <v>86</v>
      </c>
      <c r="AV803" s="14" t="s">
        <v>86</v>
      </c>
      <c r="AW803" s="14" t="s">
        <v>37</v>
      </c>
      <c r="AX803" s="14" t="s">
        <v>76</v>
      </c>
      <c r="AY803" s="216" t="s">
        <v>202</v>
      </c>
    </row>
    <row r="804" spans="1:65" s="16" customFormat="1" ht="11.25">
      <c r="B804" s="228"/>
      <c r="C804" s="229"/>
      <c r="D804" s="190" t="s">
        <v>216</v>
      </c>
      <c r="E804" s="230" t="s">
        <v>144</v>
      </c>
      <c r="F804" s="231" t="s">
        <v>235</v>
      </c>
      <c r="G804" s="229"/>
      <c r="H804" s="232">
        <v>164.5</v>
      </c>
      <c r="I804" s="233"/>
      <c r="J804" s="229"/>
      <c r="K804" s="229"/>
      <c r="L804" s="234"/>
      <c r="M804" s="235"/>
      <c r="N804" s="236"/>
      <c r="O804" s="236"/>
      <c r="P804" s="236"/>
      <c r="Q804" s="236"/>
      <c r="R804" s="236"/>
      <c r="S804" s="236"/>
      <c r="T804" s="237"/>
      <c r="AT804" s="238" t="s">
        <v>216</v>
      </c>
      <c r="AU804" s="238" t="s">
        <v>86</v>
      </c>
      <c r="AV804" s="16" t="s">
        <v>208</v>
      </c>
      <c r="AW804" s="16" t="s">
        <v>37</v>
      </c>
      <c r="AX804" s="16" t="s">
        <v>84</v>
      </c>
      <c r="AY804" s="238" t="s">
        <v>202</v>
      </c>
    </row>
    <row r="805" spans="1:65" s="2" customFormat="1" ht="14.45" customHeight="1">
      <c r="A805" s="36"/>
      <c r="B805" s="37"/>
      <c r="C805" s="177" t="s">
        <v>880</v>
      </c>
      <c r="D805" s="177" t="s">
        <v>204</v>
      </c>
      <c r="E805" s="178" t="s">
        <v>881</v>
      </c>
      <c r="F805" s="179" t="s">
        <v>882</v>
      </c>
      <c r="G805" s="180" t="s">
        <v>100</v>
      </c>
      <c r="H805" s="181">
        <v>73.099999999999994</v>
      </c>
      <c r="I805" s="182"/>
      <c r="J805" s="183">
        <f>ROUND(I805*H805,2)</f>
        <v>0</v>
      </c>
      <c r="K805" s="179" t="s">
        <v>207</v>
      </c>
      <c r="L805" s="41"/>
      <c r="M805" s="184" t="s">
        <v>19</v>
      </c>
      <c r="N805" s="185" t="s">
        <v>47</v>
      </c>
      <c r="O805" s="66"/>
      <c r="P805" s="186">
        <f>O805*H805</f>
        <v>0</v>
      </c>
      <c r="Q805" s="186">
        <v>2.649E-2</v>
      </c>
      <c r="R805" s="186">
        <f>Q805*H805</f>
        <v>1.9364189999999999</v>
      </c>
      <c r="S805" s="186">
        <v>0</v>
      </c>
      <c r="T805" s="187">
        <f>S805*H805</f>
        <v>0</v>
      </c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R805" s="188" t="s">
        <v>208</v>
      </c>
      <c r="AT805" s="188" t="s">
        <v>204</v>
      </c>
      <c r="AU805" s="188" t="s">
        <v>86</v>
      </c>
      <c r="AY805" s="19" t="s">
        <v>202</v>
      </c>
      <c r="BE805" s="189">
        <f>IF(N805="základní",J805,0)</f>
        <v>0</v>
      </c>
      <c r="BF805" s="189">
        <f>IF(N805="snížená",J805,0)</f>
        <v>0</v>
      </c>
      <c r="BG805" s="189">
        <f>IF(N805="zákl. přenesená",J805,0)</f>
        <v>0</v>
      </c>
      <c r="BH805" s="189">
        <f>IF(N805="sníž. přenesená",J805,0)</f>
        <v>0</v>
      </c>
      <c r="BI805" s="189">
        <f>IF(N805="nulová",J805,0)</f>
        <v>0</v>
      </c>
      <c r="BJ805" s="19" t="s">
        <v>84</v>
      </c>
      <c r="BK805" s="189">
        <f>ROUND(I805*H805,2)</f>
        <v>0</v>
      </c>
      <c r="BL805" s="19" t="s">
        <v>208</v>
      </c>
      <c r="BM805" s="188" t="s">
        <v>883</v>
      </c>
    </row>
    <row r="806" spans="1:65" s="2" customFormat="1" ht="19.5">
      <c r="A806" s="36"/>
      <c r="B806" s="37"/>
      <c r="C806" s="38"/>
      <c r="D806" s="190" t="s">
        <v>210</v>
      </c>
      <c r="E806" s="38"/>
      <c r="F806" s="191" t="s">
        <v>884</v>
      </c>
      <c r="G806" s="38"/>
      <c r="H806" s="38"/>
      <c r="I806" s="192"/>
      <c r="J806" s="38"/>
      <c r="K806" s="38"/>
      <c r="L806" s="41"/>
      <c r="M806" s="193"/>
      <c r="N806" s="194"/>
      <c r="O806" s="66"/>
      <c r="P806" s="66"/>
      <c r="Q806" s="66"/>
      <c r="R806" s="66"/>
      <c r="S806" s="66"/>
      <c r="T806" s="67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T806" s="19" t="s">
        <v>210</v>
      </c>
      <c r="AU806" s="19" t="s">
        <v>86</v>
      </c>
    </row>
    <row r="807" spans="1:65" s="2" customFormat="1" ht="87.75">
      <c r="A807" s="36"/>
      <c r="B807" s="37"/>
      <c r="C807" s="38"/>
      <c r="D807" s="190" t="s">
        <v>212</v>
      </c>
      <c r="E807" s="38"/>
      <c r="F807" s="195" t="s">
        <v>790</v>
      </c>
      <c r="G807" s="38"/>
      <c r="H807" s="38"/>
      <c r="I807" s="192"/>
      <c r="J807" s="38"/>
      <c r="K807" s="38"/>
      <c r="L807" s="41"/>
      <c r="M807" s="193"/>
      <c r="N807" s="194"/>
      <c r="O807" s="66"/>
      <c r="P807" s="66"/>
      <c r="Q807" s="66"/>
      <c r="R807" s="66"/>
      <c r="S807" s="66"/>
      <c r="T807" s="67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T807" s="19" t="s">
        <v>212</v>
      </c>
      <c r="AU807" s="19" t="s">
        <v>86</v>
      </c>
    </row>
    <row r="808" spans="1:65" s="13" customFormat="1" ht="11.25">
      <c r="B808" s="196"/>
      <c r="C808" s="197"/>
      <c r="D808" s="190" t="s">
        <v>216</v>
      </c>
      <c r="E808" s="198" t="s">
        <v>19</v>
      </c>
      <c r="F808" s="199" t="s">
        <v>798</v>
      </c>
      <c r="G808" s="197"/>
      <c r="H808" s="198" t="s">
        <v>19</v>
      </c>
      <c r="I808" s="200"/>
      <c r="J808" s="197"/>
      <c r="K808" s="197"/>
      <c r="L808" s="201"/>
      <c r="M808" s="202"/>
      <c r="N808" s="203"/>
      <c r="O808" s="203"/>
      <c r="P808" s="203"/>
      <c r="Q808" s="203"/>
      <c r="R808" s="203"/>
      <c r="S808" s="203"/>
      <c r="T808" s="204"/>
      <c r="AT808" s="205" t="s">
        <v>216</v>
      </c>
      <c r="AU808" s="205" t="s">
        <v>86</v>
      </c>
      <c r="AV808" s="13" t="s">
        <v>84</v>
      </c>
      <c r="AW808" s="13" t="s">
        <v>37</v>
      </c>
      <c r="AX808" s="13" t="s">
        <v>76</v>
      </c>
      <c r="AY808" s="205" t="s">
        <v>202</v>
      </c>
    </row>
    <row r="809" spans="1:65" s="14" customFormat="1" ht="11.25">
      <c r="B809" s="206"/>
      <c r="C809" s="207"/>
      <c r="D809" s="190" t="s">
        <v>216</v>
      </c>
      <c r="E809" s="208" t="s">
        <v>19</v>
      </c>
      <c r="F809" s="209" t="s">
        <v>885</v>
      </c>
      <c r="G809" s="207"/>
      <c r="H809" s="210">
        <v>57</v>
      </c>
      <c r="I809" s="211"/>
      <c r="J809" s="207"/>
      <c r="K809" s="207"/>
      <c r="L809" s="212"/>
      <c r="M809" s="213"/>
      <c r="N809" s="214"/>
      <c r="O809" s="214"/>
      <c r="P809" s="214"/>
      <c r="Q809" s="214"/>
      <c r="R809" s="214"/>
      <c r="S809" s="214"/>
      <c r="T809" s="215"/>
      <c r="AT809" s="216" t="s">
        <v>216</v>
      </c>
      <c r="AU809" s="216" t="s">
        <v>86</v>
      </c>
      <c r="AV809" s="14" t="s">
        <v>86</v>
      </c>
      <c r="AW809" s="14" t="s">
        <v>37</v>
      </c>
      <c r="AX809" s="14" t="s">
        <v>76</v>
      </c>
      <c r="AY809" s="216" t="s">
        <v>202</v>
      </c>
    </row>
    <row r="810" spans="1:65" s="14" customFormat="1" ht="11.25">
      <c r="B810" s="206"/>
      <c r="C810" s="207"/>
      <c r="D810" s="190" t="s">
        <v>216</v>
      </c>
      <c r="E810" s="208" t="s">
        <v>19</v>
      </c>
      <c r="F810" s="209" t="s">
        <v>886</v>
      </c>
      <c r="G810" s="207"/>
      <c r="H810" s="210">
        <v>6.3</v>
      </c>
      <c r="I810" s="211"/>
      <c r="J810" s="207"/>
      <c r="K810" s="207"/>
      <c r="L810" s="212"/>
      <c r="M810" s="213"/>
      <c r="N810" s="214"/>
      <c r="O810" s="214"/>
      <c r="P810" s="214"/>
      <c r="Q810" s="214"/>
      <c r="R810" s="214"/>
      <c r="S810" s="214"/>
      <c r="T810" s="215"/>
      <c r="AT810" s="216" t="s">
        <v>216</v>
      </c>
      <c r="AU810" s="216" t="s">
        <v>86</v>
      </c>
      <c r="AV810" s="14" t="s">
        <v>86</v>
      </c>
      <c r="AW810" s="14" t="s">
        <v>37</v>
      </c>
      <c r="AX810" s="14" t="s">
        <v>76</v>
      </c>
      <c r="AY810" s="216" t="s">
        <v>202</v>
      </c>
    </row>
    <row r="811" spans="1:65" s="14" customFormat="1" ht="11.25">
      <c r="B811" s="206"/>
      <c r="C811" s="207"/>
      <c r="D811" s="190" t="s">
        <v>216</v>
      </c>
      <c r="E811" s="208" t="s">
        <v>19</v>
      </c>
      <c r="F811" s="209" t="s">
        <v>887</v>
      </c>
      <c r="G811" s="207"/>
      <c r="H811" s="210">
        <v>9.8000000000000007</v>
      </c>
      <c r="I811" s="211"/>
      <c r="J811" s="207"/>
      <c r="K811" s="207"/>
      <c r="L811" s="212"/>
      <c r="M811" s="213"/>
      <c r="N811" s="214"/>
      <c r="O811" s="214"/>
      <c r="P811" s="214"/>
      <c r="Q811" s="214"/>
      <c r="R811" s="214"/>
      <c r="S811" s="214"/>
      <c r="T811" s="215"/>
      <c r="AT811" s="216" t="s">
        <v>216</v>
      </c>
      <c r="AU811" s="216" t="s">
        <v>86</v>
      </c>
      <c r="AV811" s="14" t="s">
        <v>86</v>
      </c>
      <c r="AW811" s="14" t="s">
        <v>37</v>
      </c>
      <c r="AX811" s="14" t="s">
        <v>76</v>
      </c>
      <c r="AY811" s="216" t="s">
        <v>202</v>
      </c>
    </row>
    <row r="812" spans="1:65" s="16" customFormat="1" ht="11.25">
      <c r="B812" s="228"/>
      <c r="C812" s="229"/>
      <c r="D812" s="190" t="s">
        <v>216</v>
      </c>
      <c r="E812" s="230" t="s">
        <v>147</v>
      </c>
      <c r="F812" s="231" t="s">
        <v>235</v>
      </c>
      <c r="G812" s="229"/>
      <c r="H812" s="232">
        <v>73.099999999999994</v>
      </c>
      <c r="I812" s="233"/>
      <c r="J812" s="229"/>
      <c r="K812" s="229"/>
      <c r="L812" s="234"/>
      <c r="M812" s="235"/>
      <c r="N812" s="236"/>
      <c r="O812" s="236"/>
      <c r="P812" s="236"/>
      <c r="Q812" s="236"/>
      <c r="R812" s="236"/>
      <c r="S812" s="236"/>
      <c r="T812" s="237"/>
      <c r="AT812" s="238" t="s">
        <v>216</v>
      </c>
      <c r="AU812" s="238" t="s">
        <v>86</v>
      </c>
      <c r="AV812" s="16" t="s">
        <v>208</v>
      </c>
      <c r="AW812" s="16" t="s">
        <v>37</v>
      </c>
      <c r="AX812" s="16" t="s">
        <v>84</v>
      </c>
      <c r="AY812" s="238" t="s">
        <v>202</v>
      </c>
    </row>
    <row r="813" spans="1:65" s="2" customFormat="1" ht="14.45" customHeight="1">
      <c r="A813" s="36"/>
      <c r="B813" s="37"/>
      <c r="C813" s="177" t="s">
        <v>888</v>
      </c>
      <c r="D813" s="177" t="s">
        <v>204</v>
      </c>
      <c r="E813" s="178" t="s">
        <v>889</v>
      </c>
      <c r="F813" s="179" t="s">
        <v>890</v>
      </c>
      <c r="G813" s="180" t="s">
        <v>100</v>
      </c>
      <c r="H813" s="181">
        <v>162.6</v>
      </c>
      <c r="I813" s="182"/>
      <c r="J813" s="183">
        <f>ROUND(I813*H813,2)</f>
        <v>0</v>
      </c>
      <c r="K813" s="179" t="s">
        <v>19</v>
      </c>
      <c r="L813" s="41"/>
      <c r="M813" s="184" t="s">
        <v>19</v>
      </c>
      <c r="N813" s="185" t="s">
        <v>47</v>
      </c>
      <c r="O813" s="66"/>
      <c r="P813" s="186">
        <f>O813*H813</f>
        <v>0</v>
      </c>
      <c r="Q813" s="186">
        <v>4.9450000000000001E-2</v>
      </c>
      <c r="R813" s="186">
        <f>Q813*H813</f>
        <v>8.0405700000000007</v>
      </c>
      <c r="S813" s="186">
        <v>0</v>
      </c>
      <c r="T813" s="187">
        <f>S813*H813</f>
        <v>0</v>
      </c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R813" s="188" t="s">
        <v>208</v>
      </c>
      <c r="AT813" s="188" t="s">
        <v>204</v>
      </c>
      <c r="AU813" s="188" t="s">
        <v>86</v>
      </c>
      <c r="AY813" s="19" t="s">
        <v>202</v>
      </c>
      <c r="BE813" s="189">
        <f>IF(N813="základní",J813,0)</f>
        <v>0</v>
      </c>
      <c r="BF813" s="189">
        <f>IF(N813="snížená",J813,0)</f>
        <v>0</v>
      </c>
      <c r="BG813" s="189">
        <f>IF(N813="zákl. přenesená",J813,0)</f>
        <v>0</v>
      </c>
      <c r="BH813" s="189">
        <f>IF(N813="sníž. přenesená",J813,0)</f>
        <v>0</v>
      </c>
      <c r="BI813" s="189">
        <f>IF(N813="nulová",J813,0)</f>
        <v>0</v>
      </c>
      <c r="BJ813" s="19" t="s">
        <v>84</v>
      </c>
      <c r="BK813" s="189">
        <f>ROUND(I813*H813,2)</f>
        <v>0</v>
      </c>
      <c r="BL813" s="19" t="s">
        <v>208</v>
      </c>
      <c r="BM813" s="188" t="s">
        <v>891</v>
      </c>
    </row>
    <row r="814" spans="1:65" s="2" customFormat="1" ht="19.5">
      <c r="A814" s="36"/>
      <c r="B814" s="37"/>
      <c r="C814" s="38"/>
      <c r="D814" s="190" t="s">
        <v>210</v>
      </c>
      <c r="E814" s="38"/>
      <c r="F814" s="191" t="s">
        <v>892</v>
      </c>
      <c r="G814" s="38"/>
      <c r="H814" s="38"/>
      <c r="I814" s="192"/>
      <c r="J814" s="38"/>
      <c r="K814" s="38"/>
      <c r="L814" s="41"/>
      <c r="M814" s="193"/>
      <c r="N814" s="194"/>
      <c r="O814" s="66"/>
      <c r="P814" s="66"/>
      <c r="Q814" s="66"/>
      <c r="R814" s="66"/>
      <c r="S814" s="66"/>
      <c r="T814" s="67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T814" s="19" t="s">
        <v>210</v>
      </c>
      <c r="AU814" s="19" t="s">
        <v>86</v>
      </c>
    </row>
    <row r="815" spans="1:65" s="2" customFormat="1" ht="87.75">
      <c r="A815" s="36"/>
      <c r="B815" s="37"/>
      <c r="C815" s="38"/>
      <c r="D815" s="190" t="s">
        <v>212</v>
      </c>
      <c r="E815" s="38"/>
      <c r="F815" s="195" t="s">
        <v>790</v>
      </c>
      <c r="G815" s="38"/>
      <c r="H815" s="38"/>
      <c r="I815" s="192"/>
      <c r="J815" s="38"/>
      <c r="K815" s="38"/>
      <c r="L815" s="41"/>
      <c r="M815" s="193"/>
      <c r="N815" s="194"/>
      <c r="O815" s="66"/>
      <c r="P815" s="66"/>
      <c r="Q815" s="66"/>
      <c r="R815" s="66"/>
      <c r="S815" s="66"/>
      <c r="T815" s="67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T815" s="19" t="s">
        <v>212</v>
      </c>
      <c r="AU815" s="19" t="s">
        <v>86</v>
      </c>
    </row>
    <row r="816" spans="1:65" s="13" customFormat="1" ht="11.25">
      <c r="B816" s="196"/>
      <c r="C816" s="197"/>
      <c r="D816" s="190" t="s">
        <v>216</v>
      </c>
      <c r="E816" s="198" t="s">
        <v>19</v>
      </c>
      <c r="F816" s="199" t="s">
        <v>798</v>
      </c>
      <c r="G816" s="197"/>
      <c r="H816" s="198" t="s">
        <v>19</v>
      </c>
      <c r="I816" s="200"/>
      <c r="J816" s="197"/>
      <c r="K816" s="197"/>
      <c r="L816" s="201"/>
      <c r="M816" s="202"/>
      <c r="N816" s="203"/>
      <c r="O816" s="203"/>
      <c r="P816" s="203"/>
      <c r="Q816" s="203"/>
      <c r="R816" s="203"/>
      <c r="S816" s="203"/>
      <c r="T816" s="204"/>
      <c r="AT816" s="205" t="s">
        <v>216</v>
      </c>
      <c r="AU816" s="205" t="s">
        <v>86</v>
      </c>
      <c r="AV816" s="13" t="s">
        <v>84</v>
      </c>
      <c r="AW816" s="13" t="s">
        <v>37</v>
      </c>
      <c r="AX816" s="13" t="s">
        <v>76</v>
      </c>
      <c r="AY816" s="205" t="s">
        <v>202</v>
      </c>
    </row>
    <row r="817" spans="1:65" s="14" customFormat="1" ht="11.25">
      <c r="B817" s="206"/>
      <c r="C817" s="207"/>
      <c r="D817" s="190" t="s">
        <v>216</v>
      </c>
      <c r="E817" s="208" t="s">
        <v>19</v>
      </c>
      <c r="F817" s="209" t="s">
        <v>893</v>
      </c>
      <c r="G817" s="207"/>
      <c r="H817" s="210">
        <v>49.9</v>
      </c>
      <c r="I817" s="211"/>
      <c r="J817" s="207"/>
      <c r="K817" s="207"/>
      <c r="L817" s="212"/>
      <c r="M817" s="213"/>
      <c r="N817" s="214"/>
      <c r="O817" s="214"/>
      <c r="P817" s="214"/>
      <c r="Q817" s="214"/>
      <c r="R817" s="214"/>
      <c r="S817" s="214"/>
      <c r="T817" s="215"/>
      <c r="AT817" s="216" t="s">
        <v>216</v>
      </c>
      <c r="AU817" s="216" t="s">
        <v>86</v>
      </c>
      <c r="AV817" s="14" t="s">
        <v>86</v>
      </c>
      <c r="AW817" s="14" t="s">
        <v>37</v>
      </c>
      <c r="AX817" s="14" t="s">
        <v>76</v>
      </c>
      <c r="AY817" s="216" t="s">
        <v>202</v>
      </c>
    </row>
    <row r="818" spans="1:65" s="14" customFormat="1" ht="11.25">
      <c r="B818" s="206"/>
      <c r="C818" s="207"/>
      <c r="D818" s="190" t="s">
        <v>216</v>
      </c>
      <c r="E818" s="208" t="s">
        <v>19</v>
      </c>
      <c r="F818" s="209" t="s">
        <v>894</v>
      </c>
      <c r="G818" s="207"/>
      <c r="H818" s="210">
        <v>112.7</v>
      </c>
      <c r="I818" s="211"/>
      <c r="J818" s="207"/>
      <c r="K818" s="207"/>
      <c r="L818" s="212"/>
      <c r="M818" s="213"/>
      <c r="N818" s="214"/>
      <c r="O818" s="214"/>
      <c r="P818" s="214"/>
      <c r="Q818" s="214"/>
      <c r="R818" s="214"/>
      <c r="S818" s="214"/>
      <c r="T818" s="215"/>
      <c r="AT818" s="216" t="s">
        <v>216</v>
      </c>
      <c r="AU818" s="216" t="s">
        <v>86</v>
      </c>
      <c r="AV818" s="14" t="s">
        <v>86</v>
      </c>
      <c r="AW818" s="14" t="s">
        <v>37</v>
      </c>
      <c r="AX818" s="14" t="s">
        <v>76</v>
      </c>
      <c r="AY818" s="216" t="s">
        <v>202</v>
      </c>
    </row>
    <row r="819" spans="1:65" s="16" customFormat="1" ht="11.25">
      <c r="B819" s="228"/>
      <c r="C819" s="229"/>
      <c r="D819" s="190" t="s">
        <v>216</v>
      </c>
      <c r="E819" s="230" t="s">
        <v>150</v>
      </c>
      <c r="F819" s="231" t="s">
        <v>235</v>
      </c>
      <c r="G819" s="229"/>
      <c r="H819" s="232">
        <v>162.6</v>
      </c>
      <c r="I819" s="233"/>
      <c r="J819" s="229"/>
      <c r="K819" s="229"/>
      <c r="L819" s="234"/>
      <c r="M819" s="235"/>
      <c r="N819" s="236"/>
      <c r="O819" s="236"/>
      <c r="P819" s="236"/>
      <c r="Q819" s="236"/>
      <c r="R819" s="236"/>
      <c r="S819" s="236"/>
      <c r="T819" s="237"/>
      <c r="AT819" s="238" t="s">
        <v>216</v>
      </c>
      <c r="AU819" s="238" t="s">
        <v>86</v>
      </c>
      <c r="AV819" s="16" t="s">
        <v>208</v>
      </c>
      <c r="AW819" s="16" t="s">
        <v>37</v>
      </c>
      <c r="AX819" s="16" t="s">
        <v>84</v>
      </c>
      <c r="AY819" s="238" t="s">
        <v>202</v>
      </c>
    </row>
    <row r="820" spans="1:65" s="2" customFormat="1" ht="14.45" customHeight="1">
      <c r="A820" s="36"/>
      <c r="B820" s="37"/>
      <c r="C820" s="177" t="s">
        <v>895</v>
      </c>
      <c r="D820" s="177" t="s">
        <v>204</v>
      </c>
      <c r="E820" s="178" t="s">
        <v>896</v>
      </c>
      <c r="F820" s="179" t="s">
        <v>897</v>
      </c>
      <c r="G820" s="180" t="s">
        <v>100</v>
      </c>
      <c r="H820" s="181">
        <v>72.400000000000006</v>
      </c>
      <c r="I820" s="182"/>
      <c r="J820" s="183">
        <f>ROUND(I820*H820,2)</f>
        <v>0</v>
      </c>
      <c r="K820" s="179" t="s">
        <v>19</v>
      </c>
      <c r="L820" s="41"/>
      <c r="M820" s="184" t="s">
        <v>19</v>
      </c>
      <c r="N820" s="185" t="s">
        <v>47</v>
      </c>
      <c r="O820" s="66"/>
      <c r="P820" s="186">
        <f>O820*H820</f>
        <v>0</v>
      </c>
      <c r="Q820" s="186">
        <v>7.1010000000000004E-2</v>
      </c>
      <c r="R820" s="186">
        <f>Q820*H820</f>
        <v>5.1411240000000005</v>
      </c>
      <c r="S820" s="186">
        <v>0</v>
      </c>
      <c r="T820" s="187">
        <f>S820*H820</f>
        <v>0</v>
      </c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R820" s="188" t="s">
        <v>208</v>
      </c>
      <c r="AT820" s="188" t="s">
        <v>204</v>
      </c>
      <c r="AU820" s="188" t="s">
        <v>86</v>
      </c>
      <c r="AY820" s="19" t="s">
        <v>202</v>
      </c>
      <c r="BE820" s="189">
        <f>IF(N820="základní",J820,0)</f>
        <v>0</v>
      </c>
      <c r="BF820" s="189">
        <f>IF(N820="snížená",J820,0)</f>
        <v>0</v>
      </c>
      <c r="BG820" s="189">
        <f>IF(N820="zákl. přenesená",J820,0)</f>
        <v>0</v>
      </c>
      <c r="BH820" s="189">
        <f>IF(N820="sníž. přenesená",J820,0)</f>
        <v>0</v>
      </c>
      <c r="BI820" s="189">
        <f>IF(N820="nulová",J820,0)</f>
        <v>0</v>
      </c>
      <c r="BJ820" s="19" t="s">
        <v>84</v>
      </c>
      <c r="BK820" s="189">
        <f>ROUND(I820*H820,2)</f>
        <v>0</v>
      </c>
      <c r="BL820" s="19" t="s">
        <v>208</v>
      </c>
      <c r="BM820" s="188" t="s">
        <v>898</v>
      </c>
    </row>
    <row r="821" spans="1:65" s="2" customFormat="1" ht="19.5">
      <c r="A821" s="36"/>
      <c r="B821" s="37"/>
      <c r="C821" s="38"/>
      <c r="D821" s="190" t="s">
        <v>210</v>
      </c>
      <c r="E821" s="38"/>
      <c r="F821" s="191" t="s">
        <v>899</v>
      </c>
      <c r="G821" s="38"/>
      <c r="H821" s="38"/>
      <c r="I821" s="192"/>
      <c r="J821" s="38"/>
      <c r="K821" s="38"/>
      <c r="L821" s="41"/>
      <c r="M821" s="193"/>
      <c r="N821" s="194"/>
      <c r="O821" s="66"/>
      <c r="P821" s="66"/>
      <c r="Q821" s="66"/>
      <c r="R821" s="66"/>
      <c r="S821" s="66"/>
      <c r="T821" s="67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T821" s="19" t="s">
        <v>210</v>
      </c>
      <c r="AU821" s="19" t="s">
        <v>86</v>
      </c>
    </row>
    <row r="822" spans="1:65" s="2" customFormat="1" ht="87.75">
      <c r="A822" s="36"/>
      <c r="B822" s="37"/>
      <c r="C822" s="38"/>
      <c r="D822" s="190" t="s">
        <v>212</v>
      </c>
      <c r="E822" s="38"/>
      <c r="F822" s="195" t="s">
        <v>790</v>
      </c>
      <c r="G822" s="38"/>
      <c r="H822" s="38"/>
      <c r="I822" s="192"/>
      <c r="J822" s="38"/>
      <c r="K822" s="38"/>
      <c r="L822" s="41"/>
      <c r="M822" s="193"/>
      <c r="N822" s="194"/>
      <c r="O822" s="66"/>
      <c r="P822" s="66"/>
      <c r="Q822" s="66"/>
      <c r="R822" s="66"/>
      <c r="S822" s="66"/>
      <c r="T822" s="67"/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T822" s="19" t="s">
        <v>212</v>
      </c>
      <c r="AU822" s="19" t="s">
        <v>86</v>
      </c>
    </row>
    <row r="823" spans="1:65" s="13" customFormat="1" ht="11.25">
      <c r="B823" s="196"/>
      <c r="C823" s="197"/>
      <c r="D823" s="190" t="s">
        <v>216</v>
      </c>
      <c r="E823" s="198" t="s">
        <v>19</v>
      </c>
      <c r="F823" s="199" t="s">
        <v>798</v>
      </c>
      <c r="G823" s="197"/>
      <c r="H823" s="198" t="s">
        <v>19</v>
      </c>
      <c r="I823" s="200"/>
      <c r="J823" s="197"/>
      <c r="K823" s="197"/>
      <c r="L823" s="201"/>
      <c r="M823" s="202"/>
      <c r="N823" s="203"/>
      <c r="O823" s="203"/>
      <c r="P823" s="203"/>
      <c r="Q823" s="203"/>
      <c r="R823" s="203"/>
      <c r="S823" s="203"/>
      <c r="T823" s="204"/>
      <c r="AT823" s="205" t="s">
        <v>216</v>
      </c>
      <c r="AU823" s="205" t="s">
        <v>86</v>
      </c>
      <c r="AV823" s="13" t="s">
        <v>84</v>
      </c>
      <c r="AW823" s="13" t="s">
        <v>37</v>
      </c>
      <c r="AX823" s="13" t="s">
        <v>76</v>
      </c>
      <c r="AY823" s="205" t="s">
        <v>202</v>
      </c>
    </row>
    <row r="824" spans="1:65" s="14" customFormat="1" ht="11.25">
      <c r="B824" s="206"/>
      <c r="C824" s="207"/>
      <c r="D824" s="190" t="s">
        <v>216</v>
      </c>
      <c r="E824" s="208" t="s">
        <v>19</v>
      </c>
      <c r="F824" s="209" t="s">
        <v>900</v>
      </c>
      <c r="G824" s="207"/>
      <c r="H824" s="210">
        <v>72.400000000000006</v>
      </c>
      <c r="I824" s="211"/>
      <c r="J824" s="207"/>
      <c r="K824" s="207"/>
      <c r="L824" s="212"/>
      <c r="M824" s="213"/>
      <c r="N824" s="214"/>
      <c r="O824" s="214"/>
      <c r="P824" s="214"/>
      <c r="Q824" s="214"/>
      <c r="R824" s="214"/>
      <c r="S824" s="214"/>
      <c r="T824" s="215"/>
      <c r="AT824" s="216" t="s">
        <v>216</v>
      </c>
      <c r="AU824" s="216" t="s">
        <v>86</v>
      </c>
      <c r="AV824" s="14" t="s">
        <v>86</v>
      </c>
      <c r="AW824" s="14" t="s">
        <v>37</v>
      </c>
      <c r="AX824" s="14" t="s">
        <v>76</v>
      </c>
      <c r="AY824" s="216" t="s">
        <v>202</v>
      </c>
    </row>
    <row r="825" spans="1:65" s="16" customFormat="1" ht="11.25">
      <c r="B825" s="228"/>
      <c r="C825" s="229"/>
      <c r="D825" s="190" t="s">
        <v>216</v>
      </c>
      <c r="E825" s="230" t="s">
        <v>153</v>
      </c>
      <c r="F825" s="231" t="s">
        <v>235</v>
      </c>
      <c r="G825" s="229"/>
      <c r="H825" s="232">
        <v>72.400000000000006</v>
      </c>
      <c r="I825" s="233"/>
      <c r="J825" s="229"/>
      <c r="K825" s="229"/>
      <c r="L825" s="234"/>
      <c r="M825" s="235"/>
      <c r="N825" s="236"/>
      <c r="O825" s="236"/>
      <c r="P825" s="236"/>
      <c r="Q825" s="236"/>
      <c r="R825" s="236"/>
      <c r="S825" s="236"/>
      <c r="T825" s="237"/>
      <c r="AT825" s="238" t="s">
        <v>216</v>
      </c>
      <c r="AU825" s="238" t="s">
        <v>86</v>
      </c>
      <c r="AV825" s="16" t="s">
        <v>208</v>
      </c>
      <c r="AW825" s="16" t="s">
        <v>37</v>
      </c>
      <c r="AX825" s="16" t="s">
        <v>84</v>
      </c>
      <c r="AY825" s="238" t="s">
        <v>202</v>
      </c>
    </row>
    <row r="826" spans="1:65" s="2" customFormat="1" ht="14.45" customHeight="1">
      <c r="A826" s="36"/>
      <c r="B826" s="37"/>
      <c r="C826" s="177" t="s">
        <v>901</v>
      </c>
      <c r="D826" s="177" t="s">
        <v>204</v>
      </c>
      <c r="E826" s="178" t="s">
        <v>902</v>
      </c>
      <c r="F826" s="179" t="s">
        <v>903</v>
      </c>
      <c r="G826" s="180" t="s">
        <v>92</v>
      </c>
      <c r="H826" s="181">
        <v>2</v>
      </c>
      <c r="I826" s="182"/>
      <c r="J826" s="183">
        <f>ROUND(I826*H826,2)</f>
        <v>0</v>
      </c>
      <c r="K826" s="179" t="s">
        <v>207</v>
      </c>
      <c r="L826" s="41"/>
      <c r="M826" s="184" t="s">
        <v>19</v>
      </c>
      <c r="N826" s="185" t="s">
        <v>47</v>
      </c>
      <c r="O826" s="66"/>
      <c r="P826" s="186">
        <f>O826*H826</f>
        <v>0</v>
      </c>
      <c r="Q826" s="186">
        <v>0</v>
      </c>
      <c r="R826" s="186">
        <f>Q826*H826</f>
        <v>0</v>
      </c>
      <c r="S826" s="186">
        <v>0</v>
      </c>
      <c r="T826" s="187">
        <f>S826*H826</f>
        <v>0</v>
      </c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R826" s="188" t="s">
        <v>208</v>
      </c>
      <c r="AT826" s="188" t="s">
        <v>204</v>
      </c>
      <c r="AU826" s="188" t="s">
        <v>86</v>
      </c>
      <c r="AY826" s="19" t="s">
        <v>202</v>
      </c>
      <c r="BE826" s="189">
        <f>IF(N826="základní",J826,0)</f>
        <v>0</v>
      </c>
      <c r="BF826" s="189">
        <f>IF(N826="snížená",J826,0)</f>
        <v>0</v>
      </c>
      <c r="BG826" s="189">
        <f>IF(N826="zákl. přenesená",J826,0)</f>
        <v>0</v>
      </c>
      <c r="BH826" s="189">
        <f>IF(N826="sníž. přenesená",J826,0)</f>
        <v>0</v>
      </c>
      <c r="BI826" s="189">
        <f>IF(N826="nulová",J826,0)</f>
        <v>0</v>
      </c>
      <c r="BJ826" s="19" t="s">
        <v>84</v>
      </c>
      <c r="BK826" s="189">
        <f>ROUND(I826*H826,2)</f>
        <v>0</v>
      </c>
      <c r="BL826" s="19" t="s">
        <v>208</v>
      </c>
      <c r="BM826" s="188" t="s">
        <v>904</v>
      </c>
    </row>
    <row r="827" spans="1:65" s="2" customFormat="1" ht="11.25">
      <c r="A827" s="36"/>
      <c r="B827" s="37"/>
      <c r="C827" s="38"/>
      <c r="D827" s="190" t="s">
        <v>210</v>
      </c>
      <c r="E827" s="38"/>
      <c r="F827" s="191" t="s">
        <v>905</v>
      </c>
      <c r="G827" s="38"/>
      <c r="H827" s="38"/>
      <c r="I827" s="192"/>
      <c r="J827" s="38"/>
      <c r="K827" s="38"/>
      <c r="L827" s="41"/>
      <c r="M827" s="193"/>
      <c r="N827" s="194"/>
      <c r="O827" s="66"/>
      <c r="P827" s="66"/>
      <c r="Q827" s="66"/>
      <c r="R827" s="66"/>
      <c r="S827" s="66"/>
      <c r="T827" s="67"/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T827" s="19" t="s">
        <v>210</v>
      </c>
      <c r="AU827" s="19" t="s">
        <v>86</v>
      </c>
    </row>
    <row r="828" spans="1:65" s="2" customFormat="1" ht="29.25">
      <c r="A828" s="36"/>
      <c r="B828" s="37"/>
      <c r="C828" s="38"/>
      <c r="D828" s="190" t="s">
        <v>212</v>
      </c>
      <c r="E828" s="38"/>
      <c r="F828" s="195" t="s">
        <v>906</v>
      </c>
      <c r="G828" s="38"/>
      <c r="H828" s="38"/>
      <c r="I828" s="192"/>
      <c r="J828" s="38"/>
      <c r="K828" s="38"/>
      <c r="L828" s="41"/>
      <c r="M828" s="193"/>
      <c r="N828" s="194"/>
      <c r="O828" s="66"/>
      <c r="P828" s="66"/>
      <c r="Q828" s="66"/>
      <c r="R828" s="66"/>
      <c r="S828" s="66"/>
      <c r="T828" s="67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T828" s="19" t="s">
        <v>212</v>
      </c>
      <c r="AU828" s="19" t="s">
        <v>86</v>
      </c>
    </row>
    <row r="829" spans="1:65" s="13" customFormat="1" ht="11.25">
      <c r="B829" s="196"/>
      <c r="C829" s="197"/>
      <c r="D829" s="190" t="s">
        <v>216</v>
      </c>
      <c r="E829" s="198" t="s">
        <v>19</v>
      </c>
      <c r="F829" s="199" t="s">
        <v>798</v>
      </c>
      <c r="G829" s="197"/>
      <c r="H829" s="198" t="s">
        <v>19</v>
      </c>
      <c r="I829" s="200"/>
      <c r="J829" s="197"/>
      <c r="K829" s="197"/>
      <c r="L829" s="201"/>
      <c r="M829" s="202"/>
      <c r="N829" s="203"/>
      <c r="O829" s="203"/>
      <c r="P829" s="203"/>
      <c r="Q829" s="203"/>
      <c r="R829" s="203"/>
      <c r="S829" s="203"/>
      <c r="T829" s="204"/>
      <c r="AT829" s="205" t="s">
        <v>216</v>
      </c>
      <c r="AU829" s="205" t="s">
        <v>86</v>
      </c>
      <c r="AV829" s="13" t="s">
        <v>84</v>
      </c>
      <c r="AW829" s="13" t="s">
        <v>37</v>
      </c>
      <c r="AX829" s="13" t="s">
        <v>76</v>
      </c>
      <c r="AY829" s="205" t="s">
        <v>202</v>
      </c>
    </row>
    <row r="830" spans="1:65" s="14" customFormat="1" ht="11.25">
      <c r="B830" s="206"/>
      <c r="C830" s="207"/>
      <c r="D830" s="190" t="s">
        <v>216</v>
      </c>
      <c r="E830" s="208" t="s">
        <v>19</v>
      </c>
      <c r="F830" s="209" t="s">
        <v>907</v>
      </c>
      <c r="G830" s="207"/>
      <c r="H830" s="210">
        <v>1</v>
      </c>
      <c r="I830" s="211"/>
      <c r="J830" s="207"/>
      <c r="K830" s="207"/>
      <c r="L830" s="212"/>
      <c r="M830" s="213"/>
      <c r="N830" s="214"/>
      <c r="O830" s="214"/>
      <c r="P830" s="214"/>
      <c r="Q830" s="214"/>
      <c r="R830" s="214"/>
      <c r="S830" s="214"/>
      <c r="T830" s="215"/>
      <c r="AT830" s="216" t="s">
        <v>216</v>
      </c>
      <c r="AU830" s="216" t="s">
        <v>86</v>
      </c>
      <c r="AV830" s="14" t="s">
        <v>86</v>
      </c>
      <c r="AW830" s="14" t="s">
        <v>37</v>
      </c>
      <c r="AX830" s="14" t="s">
        <v>76</v>
      </c>
      <c r="AY830" s="216" t="s">
        <v>202</v>
      </c>
    </row>
    <row r="831" spans="1:65" s="15" customFormat="1" ht="11.25">
      <c r="B831" s="217"/>
      <c r="C831" s="218"/>
      <c r="D831" s="190" t="s">
        <v>216</v>
      </c>
      <c r="E831" s="219" t="s">
        <v>93</v>
      </c>
      <c r="F831" s="220" t="s">
        <v>219</v>
      </c>
      <c r="G831" s="218"/>
      <c r="H831" s="221">
        <v>1</v>
      </c>
      <c r="I831" s="222"/>
      <c r="J831" s="218"/>
      <c r="K831" s="218"/>
      <c r="L831" s="223"/>
      <c r="M831" s="224"/>
      <c r="N831" s="225"/>
      <c r="O831" s="225"/>
      <c r="P831" s="225"/>
      <c r="Q831" s="225"/>
      <c r="R831" s="225"/>
      <c r="S831" s="225"/>
      <c r="T831" s="226"/>
      <c r="AT831" s="227" t="s">
        <v>216</v>
      </c>
      <c r="AU831" s="227" t="s">
        <v>86</v>
      </c>
      <c r="AV831" s="15" t="s">
        <v>220</v>
      </c>
      <c r="AW831" s="15" t="s">
        <v>37</v>
      </c>
      <c r="AX831" s="15" t="s">
        <v>76</v>
      </c>
      <c r="AY831" s="227" t="s">
        <v>202</v>
      </c>
    </row>
    <row r="832" spans="1:65" s="14" customFormat="1" ht="11.25">
      <c r="B832" s="206"/>
      <c r="C832" s="207"/>
      <c r="D832" s="190" t="s">
        <v>216</v>
      </c>
      <c r="E832" s="208" t="s">
        <v>19</v>
      </c>
      <c r="F832" s="209" t="s">
        <v>908</v>
      </c>
      <c r="G832" s="207"/>
      <c r="H832" s="210">
        <v>1</v>
      </c>
      <c r="I832" s="211"/>
      <c r="J832" s="207"/>
      <c r="K832" s="207"/>
      <c r="L832" s="212"/>
      <c r="M832" s="213"/>
      <c r="N832" s="214"/>
      <c r="O832" s="214"/>
      <c r="P832" s="214"/>
      <c r="Q832" s="214"/>
      <c r="R832" s="214"/>
      <c r="S832" s="214"/>
      <c r="T832" s="215"/>
      <c r="AT832" s="216" t="s">
        <v>216</v>
      </c>
      <c r="AU832" s="216" t="s">
        <v>86</v>
      </c>
      <c r="AV832" s="14" t="s">
        <v>86</v>
      </c>
      <c r="AW832" s="14" t="s">
        <v>37</v>
      </c>
      <c r="AX832" s="14" t="s">
        <v>76</v>
      </c>
      <c r="AY832" s="216" t="s">
        <v>202</v>
      </c>
    </row>
    <row r="833" spans="1:65" s="15" customFormat="1" ht="11.25">
      <c r="B833" s="217"/>
      <c r="C833" s="218"/>
      <c r="D833" s="190" t="s">
        <v>216</v>
      </c>
      <c r="E833" s="219" t="s">
        <v>96</v>
      </c>
      <c r="F833" s="220" t="s">
        <v>219</v>
      </c>
      <c r="G833" s="218"/>
      <c r="H833" s="221">
        <v>1</v>
      </c>
      <c r="I833" s="222"/>
      <c r="J833" s="218"/>
      <c r="K833" s="218"/>
      <c r="L833" s="223"/>
      <c r="M833" s="224"/>
      <c r="N833" s="225"/>
      <c r="O833" s="225"/>
      <c r="P833" s="225"/>
      <c r="Q833" s="225"/>
      <c r="R833" s="225"/>
      <c r="S833" s="225"/>
      <c r="T833" s="226"/>
      <c r="AT833" s="227" t="s">
        <v>216</v>
      </c>
      <c r="AU833" s="227" t="s">
        <v>86</v>
      </c>
      <c r="AV833" s="15" t="s">
        <v>220</v>
      </c>
      <c r="AW833" s="15" t="s">
        <v>37</v>
      </c>
      <c r="AX833" s="15" t="s">
        <v>76</v>
      </c>
      <c r="AY833" s="227" t="s">
        <v>202</v>
      </c>
    </row>
    <row r="834" spans="1:65" s="16" customFormat="1" ht="11.25">
      <c r="B834" s="228"/>
      <c r="C834" s="229"/>
      <c r="D834" s="190" t="s">
        <v>216</v>
      </c>
      <c r="E834" s="230" t="s">
        <v>19</v>
      </c>
      <c r="F834" s="231" t="s">
        <v>235</v>
      </c>
      <c r="G834" s="229"/>
      <c r="H834" s="232">
        <v>2</v>
      </c>
      <c r="I834" s="233"/>
      <c r="J834" s="229"/>
      <c r="K834" s="229"/>
      <c r="L834" s="234"/>
      <c r="M834" s="235"/>
      <c r="N834" s="236"/>
      <c r="O834" s="236"/>
      <c r="P834" s="236"/>
      <c r="Q834" s="236"/>
      <c r="R834" s="236"/>
      <c r="S834" s="236"/>
      <c r="T834" s="237"/>
      <c r="AT834" s="238" t="s">
        <v>216</v>
      </c>
      <c r="AU834" s="238" t="s">
        <v>86</v>
      </c>
      <c r="AV834" s="16" t="s">
        <v>208</v>
      </c>
      <c r="AW834" s="16" t="s">
        <v>37</v>
      </c>
      <c r="AX834" s="16" t="s">
        <v>84</v>
      </c>
      <c r="AY834" s="238" t="s">
        <v>202</v>
      </c>
    </row>
    <row r="835" spans="1:65" s="2" customFormat="1" ht="14.45" customHeight="1">
      <c r="A835" s="36"/>
      <c r="B835" s="37"/>
      <c r="C835" s="239" t="s">
        <v>909</v>
      </c>
      <c r="D835" s="239" t="s">
        <v>639</v>
      </c>
      <c r="E835" s="240" t="s">
        <v>910</v>
      </c>
      <c r="F835" s="241" t="s">
        <v>911</v>
      </c>
      <c r="G835" s="242" t="s">
        <v>92</v>
      </c>
      <c r="H835" s="243">
        <v>1</v>
      </c>
      <c r="I835" s="244"/>
      <c r="J835" s="245">
        <f>ROUND(I835*H835,2)</f>
        <v>0</v>
      </c>
      <c r="K835" s="241" t="s">
        <v>19</v>
      </c>
      <c r="L835" s="246"/>
      <c r="M835" s="247" t="s">
        <v>19</v>
      </c>
      <c r="N835" s="248" t="s">
        <v>47</v>
      </c>
      <c r="O835" s="66"/>
      <c r="P835" s="186">
        <f>O835*H835</f>
        <v>0</v>
      </c>
      <c r="Q835" s="186">
        <v>1.1999999999999999E-3</v>
      </c>
      <c r="R835" s="186">
        <f>Q835*H835</f>
        <v>1.1999999999999999E-3</v>
      </c>
      <c r="S835" s="186">
        <v>0</v>
      </c>
      <c r="T835" s="187">
        <f>S835*H835</f>
        <v>0</v>
      </c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R835" s="188" t="s">
        <v>466</v>
      </c>
      <c r="AT835" s="188" t="s">
        <v>639</v>
      </c>
      <c r="AU835" s="188" t="s">
        <v>86</v>
      </c>
      <c r="AY835" s="19" t="s">
        <v>202</v>
      </c>
      <c r="BE835" s="189">
        <f>IF(N835="základní",J835,0)</f>
        <v>0</v>
      </c>
      <c r="BF835" s="189">
        <f>IF(N835="snížená",J835,0)</f>
        <v>0</v>
      </c>
      <c r="BG835" s="189">
        <f>IF(N835="zákl. přenesená",J835,0)</f>
        <v>0</v>
      </c>
      <c r="BH835" s="189">
        <f>IF(N835="sníž. přenesená",J835,0)</f>
        <v>0</v>
      </c>
      <c r="BI835" s="189">
        <f>IF(N835="nulová",J835,0)</f>
        <v>0</v>
      </c>
      <c r="BJ835" s="19" t="s">
        <v>84</v>
      </c>
      <c r="BK835" s="189">
        <f>ROUND(I835*H835,2)</f>
        <v>0</v>
      </c>
      <c r="BL835" s="19" t="s">
        <v>208</v>
      </c>
      <c r="BM835" s="188" t="s">
        <v>912</v>
      </c>
    </row>
    <row r="836" spans="1:65" s="2" customFormat="1" ht="11.25">
      <c r="A836" s="36"/>
      <c r="B836" s="37"/>
      <c r="C836" s="38"/>
      <c r="D836" s="190" t="s">
        <v>210</v>
      </c>
      <c r="E836" s="38"/>
      <c r="F836" s="191" t="s">
        <v>911</v>
      </c>
      <c r="G836" s="38"/>
      <c r="H836" s="38"/>
      <c r="I836" s="192"/>
      <c r="J836" s="38"/>
      <c r="K836" s="38"/>
      <c r="L836" s="41"/>
      <c r="M836" s="193"/>
      <c r="N836" s="194"/>
      <c r="O836" s="66"/>
      <c r="P836" s="66"/>
      <c r="Q836" s="66"/>
      <c r="R836" s="66"/>
      <c r="S836" s="66"/>
      <c r="T836" s="67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T836" s="19" t="s">
        <v>210</v>
      </c>
      <c r="AU836" s="19" t="s">
        <v>86</v>
      </c>
    </row>
    <row r="837" spans="1:65" s="14" customFormat="1" ht="11.25">
      <c r="B837" s="206"/>
      <c r="C837" s="207"/>
      <c r="D837" s="190" t="s">
        <v>216</v>
      </c>
      <c r="E837" s="208" t="s">
        <v>19</v>
      </c>
      <c r="F837" s="209" t="s">
        <v>93</v>
      </c>
      <c r="G837" s="207"/>
      <c r="H837" s="210">
        <v>1</v>
      </c>
      <c r="I837" s="211"/>
      <c r="J837" s="207"/>
      <c r="K837" s="207"/>
      <c r="L837" s="212"/>
      <c r="M837" s="213"/>
      <c r="N837" s="214"/>
      <c r="O837" s="214"/>
      <c r="P837" s="214"/>
      <c r="Q837" s="214"/>
      <c r="R837" s="214"/>
      <c r="S837" s="214"/>
      <c r="T837" s="215"/>
      <c r="AT837" s="216" t="s">
        <v>216</v>
      </c>
      <c r="AU837" s="216" t="s">
        <v>86</v>
      </c>
      <c r="AV837" s="14" t="s">
        <v>86</v>
      </c>
      <c r="AW837" s="14" t="s">
        <v>37</v>
      </c>
      <c r="AX837" s="14" t="s">
        <v>84</v>
      </c>
      <c r="AY837" s="216" t="s">
        <v>202</v>
      </c>
    </row>
    <row r="838" spans="1:65" s="2" customFormat="1" ht="14.45" customHeight="1">
      <c r="A838" s="36"/>
      <c r="B838" s="37"/>
      <c r="C838" s="239" t="s">
        <v>913</v>
      </c>
      <c r="D838" s="239" t="s">
        <v>639</v>
      </c>
      <c r="E838" s="240" t="s">
        <v>914</v>
      </c>
      <c r="F838" s="241" t="s">
        <v>915</v>
      </c>
      <c r="G838" s="242" t="s">
        <v>92</v>
      </c>
      <c r="H838" s="243">
        <v>1</v>
      </c>
      <c r="I838" s="244"/>
      <c r="J838" s="245">
        <f>ROUND(I838*H838,2)</f>
        <v>0</v>
      </c>
      <c r="K838" s="241" t="s">
        <v>19</v>
      </c>
      <c r="L838" s="246"/>
      <c r="M838" s="247" t="s">
        <v>19</v>
      </c>
      <c r="N838" s="248" t="s">
        <v>47</v>
      </c>
      <c r="O838" s="66"/>
      <c r="P838" s="186">
        <f>O838*H838</f>
        <v>0</v>
      </c>
      <c r="Q838" s="186">
        <v>1.4E-3</v>
      </c>
      <c r="R838" s="186">
        <f>Q838*H838</f>
        <v>1.4E-3</v>
      </c>
      <c r="S838" s="186">
        <v>0</v>
      </c>
      <c r="T838" s="187">
        <f>S838*H838</f>
        <v>0</v>
      </c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R838" s="188" t="s">
        <v>466</v>
      </c>
      <c r="AT838" s="188" t="s">
        <v>639</v>
      </c>
      <c r="AU838" s="188" t="s">
        <v>86</v>
      </c>
      <c r="AY838" s="19" t="s">
        <v>202</v>
      </c>
      <c r="BE838" s="189">
        <f>IF(N838="základní",J838,0)</f>
        <v>0</v>
      </c>
      <c r="BF838" s="189">
        <f>IF(N838="snížená",J838,0)</f>
        <v>0</v>
      </c>
      <c r="BG838" s="189">
        <f>IF(N838="zákl. přenesená",J838,0)</f>
        <v>0</v>
      </c>
      <c r="BH838" s="189">
        <f>IF(N838="sníž. přenesená",J838,0)</f>
        <v>0</v>
      </c>
      <c r="BI838" s="189">
        <f>IF(N838="nulová",J838,0)</f>
        <v>0</v>
      </c>
      <c r="BJ838" s="19" t="s">
        <v>84</v>
      </c>
      <c r="BK838" s="189">
        <f>ROUND(I838*H838,2)</f>
        <v>0</v>
      </c>
      <c r="BL838" s="19" t="s">
        <v>208</v>
      </c>
      <c r="BM838" s="188" t="s">
        <v>916</v>
      </c>
    </row>
    <row r="839" spans="1:65" s="2" customFormat="1" ht="11.25">
      <c r="A839" s="36"/>
      <c r="B839" s="37"/>
      <c r="C839" s="38"/>
      <c r="D839" s="190" t="s">
        <v>210</v>
      </c>
      <c r="E839" s="38"/>
      <c r="F839" s="191" t="s">
        <v>915</v>
      </c>
      <c r="G839" s="38"/>
      <c r="H839" s="38"/>
      <c r="I839" s="192"/>
      <c r="J839" s="38"/>
      <c r="K839" s="38"/>
      <c r="L839" s="41"/>
      <c r="M839" s="193"/>
      <c r="N839" s="194"/>
      <c r="O839" s="66"/>
      <c r="P839" s="66"/>
      <c r="Q839" s="66"/>
      <c r="R839" s="66"/>
      <c r="S839" s="66"/>
      <c r="T839" s="67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T839" s="19" t="s">
        <v>210</v>
      </c>
      <c r="AU839" s="19" t="s">
        <v>86</v>
      </c>
    </row>
    <row r="840" spans="1:65" s="14" customFormat="1" ht="11.25">
      <c r="B840" s="206"/>
      <c r="C840" s="207"/>
      <c r="D840" s="190" t="s">
        <v>216</v>
      </c>
      <c r="E840" s="208" t="s">
        <v>19</v>
      </c>
      <c r="F840" s="209" t="s">
        <v>96</v>
      </c>
      <c r="G840" s="207"/>
      <c r="H840" s="210">
        <v>1</v>
      </c>
      <c r="I840" s="211"/>
      <c r="J840" s="207"/>
      <c r="K840" s="207"/>
      <c r="L840" s="212"/>
      <c r="M840" s="213"/>
      <c r="N840" s="214"/>
      <c r="O840" s="214"/>
      <c r="P840" s="214"/>
      <c r="Q840" s="214"/>
      <c r="R840" s="214"/>
      <c r="S840" s="214"/>
      <c r="T840" s="215"/>
      <c r="AT840" s="216" t="s">
        <v>216</v>
      </c>
      <c r="AU840" s="216" t="s">
        <v>86</v>
      </c>
      <c r="AV840" s="14" t="s">
        <v>86</v>
      </c>
      <c r="AW840" s="14" t="s">
        <v>37</v>
      </c>
      <c r="AX840" s="14" t="s">
        <v>84</v>
      </c>
      <c r="AY840" s="216" t="s">
        <v>202</v>
      </c>
    </row>
    <row r="841" spans="1:65" s="2" customFormat="1" ht="14.45" customHeight="1">
      <c r="A841" s="36"/>
      <c r="B841" s="37"/>
      <c r="C841" s="177" t="s">
        <v>917</v>
      </c>
      <c r="D841" s="177" t="s">
        <v>204</v>
      </c>
      <c r="E841" s="178" t="s">
        <v>918</v>
      </c>
      <c r="F841" s="179" t="s">
        <v>919</v>
      </c>
      <c r="G841" s="180" t="s">
        <v>92</v>
      </c>
      <c r="H841" s="181">
        <v>26</v>
      </c>
      <c r="I841" s="182"/>
      <c r="J841" s="183">
        <f>ROUND(I841*H841,2)</f>
        <v>0</v>
      </c>
      <c r="K841" s="179" t="s">
        <v>207</v>
      </c>
      <c r="L841" s="41"/>
      <c r="M841" s="184" t="s">
        <v>19</v>
      </c>
      <c r="N841" s="185" t="s">
        <v>47</v>
      </c>
      <c r="O841" s="66"/>
      <c r="P841" s="186">
        <f>O841*H841</f>
        <v>0</v>
      </c>
      <c r="Q841" s="186">
        <v>1.0000000000000001E-5</v>
      </c>
      <c r="R841" s="186">
        <f>Q841*H841</f>
        <v>2.6000000000000003E-4</v>
      </c>
      <c r="S841" s="186">
        <v>0</v>
      </c>
      <c r="T841" s="187">
        <f>S841*H841</f>
        <v>0</v>
      </c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R841" s="188" t="s">
        <v>208</v>
      </c>
      <c r="AT841" s="188" t="s">
        <v>204</v>
      </c>
      <c r="AU841" s="188" t="s">
        <v>86</v>
      </c>
      <c r="AY841" s="19" t="s">
        <v>202</v>
      </c>
      <c r="BE841" s="189">
        <f>IF(N841="základní",J841,0)</f>
        <v>0</v>
      </c>
      <c r="BF841" s="189">
        <f>IF(N841="snížená",J841,0)</f>
        <v>0</v>
      </c>
      <c r="BG841" s="189">
        <f>IF(N841="zákl. přenesená",J841,0)</f>
        <v>0</v>
      </c>
      <c r="BH841" s="189">
        <f>IF(N841="sníž. přenesená",J841,0)</f>
        <v>0</v>
      </c>
      <c r="BI841" s="189">
        <f>IF(N841="nulová",J841,0)</f>
        <v>0</v>
      </c>
      <c r="BJ841" s="19" t="s">
        <v>84</v>
      </c>
      <c r="BK841" s="189">
        <f>ROUND(I841*H841,2)</f>
        <v>0</v>
      </c>
      <c r="BL841" s="19" t="s">
        <v>208</v>
      </c>
      <c r="BM841" s="188" t="s">
        <v>920</v>
      </c>
    </row>
    <row r="842" spans="1:65" s="2" customFormat="1" ht="11.25">
      <c r="A842" s="36"/>
      <c r="B842" s="37"/>
      <c r="C842" s="38"/>
      <c r="D842" s="190" t="s">
        <v>210</v>
      </c>
      <c r="E842" s="38"/>
      <c r="F842" s="191" t="s">
        <v>921</v>
      </c>
      <c r="G842" s="38"/>
      <c r="H842" s="38"/>
      <c r="I842" s="192"/>
      <c r="J842" s="38"/>
      <c r="K842" s="38"/>
      <c r="L842" s="41"/>
      <c r="M842" s="193"/>
      <c r="N842" s="194"/>
      <c r="O842" s="66"/>
      <c r="P842" s="66"/>
      <c r="Q842" s="66"/>
      <c r="R842" s="66"/>
      <c r="S842" s="66"/>
      <c r="T842" s="67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T842" s="19" t="s">
        <v>210</v>
      </c>
      <c r="AU842" s="19" t="s">
        <v>86</v>
      </c>
    </row>
    <row r="843" spans="1:65" s="2" customFormat="1" ht="29.25">
      <c r="A843" s="36"/>
      <c r="B843" s="37"/>
      <c r="C843" s="38"/>
      <c r="D843" s="190" t="s">
        <v>212</v>
      </c>
      <c r="E843" s="38"/>
      <c r="F843" s="195" t="s">
        <v>906</v>
      </c>
      <c r="G843" s="38"/>
      <c r="H843" s="38"/>
      <c r="I843" s="192"/>
      <c r="J843" s="38"/>
      <c r="K843" s="38"/>
      <c r="L843" s="41"/>
      <c r="M843" s="193"/>
      <c r="N843" s="194"/>
      <c r="O843" s="66"/>
      <c r="P843" s="66"/>
      <c r="Q843" s="66"/>
      <c r="R843" s="66"/>
      <c r="S843" s="66"/>
      <c r="T843" s="67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T843" s="19" t="s">
        <v>212</v>
      </c>
      <c r="AU843" s="19" t="s">
        <v>86</v>
      </c>
    </row>
    <row r="844" spans="1:65" s="13" customFormat="1" ht="11.25">
      <c r="B844" s="196"/>
      <c r="C844" s="197"/>
      <c r="D844" s="190" t="s">
        <v>216</v>
      </c>
      <c r="E844" s="198" t="s">
        <v>19</v>
      </c>
      <c r="F844" s="199" t="s">
        <v>798</v>
      </c>
      <c r="G844" s="197"/>
      <c r="H844" s="198" t="s">
        <v>19</v>
      </c>
      <c r="I844" s="200"/>
      <c r="J844" s="197"/>
      <c r="K844" s="197"/>
      <c r="L844" s="201"/>
      <c r="M844" s="202"/>
      <c r="N844" s="203"/>
      <c r="O844" s="203"/>
      <c r="P844" s="203"/>
      <c r="Q844" s="203"/>
      <c r="R844" s="203"/>
      <c r="S844" s="203"/>
      <c r="T844" s="204"/>
      <c r="AT844" s="205" t="s">
        <v>216</v>
      </c>
      <c r="AU844" s="205" t="s">
        <v>86</v>
      </c>
      <c r="AV844" s="13" t="s">
        <v>84</v>
      </c>
      <c r="AW844" s="13" t="s">
        <v>37</v>
      </c>
      <c r="AX844" s="13" t="s">
        <v>76</v>
      </c>
      <c r="AY844" s="205" t="s">
        <v>202</v>
      </c>
    </row>
    <row r="845" spans="1:65" s="14" customFormat="1" ht="11.25">
      <c r="B845" s="206"/>
      <c r="C845" s="207"/>
      <c r="D845" s="190" t="s">
        <v>216</v>
      </c>
      <c r="E845" s="208" t="s">
        <v>19</v>
      </c>
      <c r="F845" s="209" t="s">
        <v>922</v>
      </c>
      <c r="G845" s="207"/>
      <c r="H845" s="210">
        <v>2</v>
      </c>
      <c r="I845" s="211"/>
      <c r="J845" s="207"/>
      <c r="K845" s="207"/>
      <c r="L845" s="212"/>
      <c r="M845" s="213"/>
      <c r="N845" s="214"/>
      <c r="O845" s="214"/>
      <c r="P845" s="214"/>
      <c r="Q845" s="214"/>
      <c r="R845" s="214"/>
      <c r="S845" s="214"/>
      <c r="T845" s="215"/>
      <c r="AT845" s="216" t="s">
        <v>216</v>
      </c>
      <c r="AU845" s="216" t="s">
        <v>86</v>
      </c>
      <c r="AV845" s="14" t="s">
        <v>86</v>
      </c>
      <c r="AW845" s="14" t="s">
        <v>37</v>
      </c>
      <c r="AX845" s="14" t="s">
        <v>76</v>
      </c>
      <c r="AY845" s="216" t="s">
        <v>202</v>
      </c>
    </row>
    <row r="846" spans="1:65" s="14" customFormat="1" ht="11.25">
      <c r="B846" s="206"/>
      <c r="C846" s="207"/>
      <c r="D846" s="190" t="s">
        <v>216</v>
      </c>
      <c r="E846" s="208" t="s">
        <v>19</v>
      </c>
      <c r="F846" s="209" t="s">
        <v>923</v>
      </c>
      <c r="G846" s="207"/>
      <c r="H846" s="210">
        <v>6</v>
      </c>
      <c r="I846" s="211"/>
      <c r="J846" s="207"/>
      <c r="K846" s="207"/>
      <c r="L846" s="212"/>
      <c r="M846" s="213"/>
      <c r="N846" s="214"/>
      <c r="O846" s="214"/>
      <c r="P846" s="214"/>
      <c r="Q846" s="214"/>
      <c r="R846" s="214"/>
      <c r="S846" s="214"/>
      <c r="T846" s="215"/>
      <c r="AT846" s="216" t="s">
        <v>216</v>
      </c>
      <c r="AU846" s="216" t="s">
        <v>86</v>
      </c>
      <c r="AV846" s="14" t="s">
        <v>86</v>
      </c>
      <c r="AW846" s="14" t="s">
        <v>37</v>
      </c>
      <c r="AX846" s="14" t="s">
        <v>76</v>
      </c>
      <c r="AY846" s="216" t="s">
        <v>202</v>
      </c>
    </row>
    <row r="847" spans="1:65" s="14" customFormat="1" ht="11.25">
      <c r="B847" s="206"/>
      <c r="C847" s="207"/>
      <c r="D847" s="190" t="s">
        <v>216</v>
      </c>
      <c r="E847" s="208" t="s">
        <v>19</v>
      </c>
      <c r="F847" s="209" t="s">
        <v>924</v>
      </c>
      <c r="G847" s="207"/>
      <c r="H847" s="210">
        <v>3</v>
      </c>
      <c r="I847" s="211"/>
      <c r="J847" s="207"/>
      <c r="K847" s="207"/>
      <c r="L847" s="212"/>
      <c r="M847" s="213"/>
      <c r="N847" s="214"/>
      <c r="O847" s="214"/>
      <c r="P847" s="214"/>
      <c r="Q847" s="214"/>
      <c r="R847" s="214"/>
      <c r="S847" s="214"/>
      <c r="T847" s="215"/>
      <c r="AT847" s="216" t="s">
        <v>216</v>
      </c>
      <c r="AU847" s="216" t="s">
        <v>86</v>
      </c>
      <c r="AV847" s="14" t="s">
        <v>86</v>
      </c>
      <c r="AW847" s="14" t="s">
        <v>37</v>
      </c>
      <c r="AX847" s="14" t="s">
        <v>76</v>
      </c>
      <c r="AY847" s="216" t="s">
        <v>202</v>
      </c>
    </row>
    <row r="848" spans="1:65" s="14" customFormat="1" ht="11.25">
      <c r="B848" s="206"/>
      <c r="C848" s="207"/>
      <c r="D848" s="190" t="s">
        <v>216</v>
      </c>
      <c r="E848" s="208" t="s">
        <v>19</v>
      </c>
      <c r="F848" s="209" t="s">
        <v>925</v>
      </c>
      <c r="G848" s="207"/>
      <c r="H848" s="210">
        <v>2</v>
      </c>
      <c r="I848" s="211"/>
      <c r="J848" s="207"/>
      <c r="K848" s="207"/>
      <c r="L848" s="212"/>
      <c r="M848" s="213"/>
      <c r="N848" s="214"/>
      <c r="O848" s="214"/>
      <c r="P848" s="214"/>
      <c r="Q848" s="214"/>
      <c r="R848" s="214"/>
      <c r="S848" s="214"/>
      <c r="T848" s="215"/>
      <c r="AT848" s="216" t="s">
        <v>216</v>
      </c>
      <c r="AU848" s="216" t="s">
        <v>86</v>
      </c>
      <c r="AV848" s="14" t="s">
        <v>86</v>
      </c>
      <c r="AW848" s="14" t="s">
        <v>37</v>
      </c>
      <c r="AX848" s="14" t="s">
        <v>76</v>
      </c>
      <c r="AY848" s="216" t="s">
        <v>202</v>
      </c>
    </row>
    <row r="849" spans="1:65" s="15" customFormat="1" ht="11.25">
      <c r="B849" s="217"/>
      <c r="C849" s="218"/>
      <c r="D849" s="190" t="s">
        <v>216</v>
      </c>
      <c r="E849" s="219" t="s">
        <v>107</v>
      </c>
      <c r="F849" s="220" t="s">
        <v>219</v>
      </c>
      <c r="G849" s="218"/>
      <c r="H849" s="221">
        <v>13</v>
      </c>
      <c r="I849" s="222"/>
      <c r="J849" s="218"/>
      <c r="K849" s="218"/>
      <c r="L849" s="223"/>
      <c r="M849" s="224"/>
      <c r="N849" s="225"/>
      <c r="O849" s="225"/>
      <c r="P849" s="225"/>
      <c r="Q849" s="225"/>
      <c r="R849" s="225"/>
      <c r="S849" s="225"/>
      <c r="T849" s="226"/>
      <c r="AT849" s="227" t="s">
        <v>216</v>
      </c>
      <c r="AU849" s="227" t="s">
        <v>86</v>
      </c>
      <c r="AV849" s="15" t="s">
        <v>220</v>
      </c>
      <c r="AW849" s="15" t="s">
        <v>37</v>
      </c>
      <c r="AX849" s="15" t="s">
        <v>76</v>
      </c>
      <c r="AY849" s="227" t="s">
        <v>202</v>
      </c>
    </row>
    <row r="850" spans="1:65" s="14" customFormat="1" ht="11.25">
      <c r="B850" s="206"/>
      <c r="C850" s="207"/>
      <c r="D850" s="190" t="s">
        <v>216</v>
      </c>
      <c r="E850" s="208" t="s">
        <v>19</v>
      </c>
      <c r="F850" s="209" t="s">
        <v>926</v>
      </c>
      <c r="G850" s="207"/>
      <c r="H850" s="210">
        <v>2</v>
      </c>
      <c r="I850" s="211"/>
      <c r="J850" s="207"/>
      <c r="K850" s="207"/>
      <c r="L850" s="212"/>
      <c r="M850" s="213"/>
      <c r="N850" s="214"/>
      <c r="O850" s="214"/>
      <c r="P850" s="214"/>
      <c r="Q850" s="214"/>
      <c r="R850" s="214"/>
      <c r="S850" s="214"/>
      <c r="T850" s="215"/>
      <c r="AT850" s="216" t="s">
        <v>216</v>
      </c>
      <c r="AU850" s="216" t="s">
        <v>86</v>
      </c>
      <c r="AV850" s="14" t="s">
        <v>86</v>
      </c>
      <c r="AW850" s="14" t="s">
        <v>37</v>
      </c>
      <c r="AX850" s="14" t="s">
        <v>76</v>
      </c>
      <c r="AY850" s="216" t="s">
        <v>202</v>
      </c>
    </row>
    <row r="851" spans="1:65" s="14" customFormat="1" ht="11.25">
      <c r="B851" s="206"/>
      <c r="C851" s="207"/>
      <c r="D851" s="190" t="s">
        <v>216</v>
      </c>
      <c r="E851" s="208" t="s">
        <v>19</v>
      </c>
      <c r="F851" s="209" t="s">
        <v>927</v>
      </c>
      <c r="G851" s="207"/>
      <c r="H851" s="210">
        <v>6</v>
      </c>
      <c r="I851" s="211"/>
      <c r="J851" s="207"/>
      <c r="K851" s="207"/>
      <c r="L851" s="212"/>
      <c r="M851" s="213"/>
      <c r="N851" s="214"/>
      <c r="O851" s="214"/>
      <c r="P851" s="214"/>
      <c r="Q851" s="214"/>
      <c r="R851" s="214"/>
      <c r="S851" s="214"/>
      <c r="T851" s="215"/>
      <c r="AT851" s="216" t="s">
        <v>216</v>
      </c>
      <c r="AU851" s="216" t="s">
        <v>86</v>
      </c>
      <c r="AV851" s="14" t="s">
        <v>86</v>
      </c>
      <c r="AW851" s="14" t="s">
        <v>37</v>
      </c>
      <c r="AX851" s="14" t="s">
        <v>76</v>
      </c>
      <c r="AY851" s="216" t="s">
        <v>202</v>
      </c>
    </row>
    <row r="852" spans="1:65" s="14" customFormat="1" ht="11.25">
      <c r="B852" s="206"/>
      <c r="C852" s="207"/>
      <c r="D852" s="190" t="s">
        <v>216</v>
      </c>
      <c r="E852" s="208" t="s">
        <v>19</v>
      </c>
      <c r="F852" s="209" t="s">
        <v>928</v>
      </c>
      <c r="G852" s="207"/>
      <c r="H852" s="210">
        <v>3</v>
      </c>
      <c r="I852" s="211"/>
      <c r="J852" s="207"/>
      <c r="K852" s="207"/>
      <c r="L852" s="212"/>
      <c r="M852" s="213"/>
      <c r="N852" s="214"/>
      <c r="O852" s="214"/>
      <c r="P852" s="214"/>
      <c r="Q852" s="214"/>
      <c r="R852" s="214"/>
      <c r="S852" s="214"/>
      <c r="T852" s="215"/>
      <c r="AT852" s="216" t="s">
        <v>216</v>
      </c>
      <c r="AU852" s="216" t="s">
        <v>86</v>
      </c>
      <c r="AV852" s="14" t="s">
        <v>86</v>
      </c>
      <c r="AW852" s="14" t="s">
        <v>37</v>
      </c>
      <c r="AX852" s="14" t="s">
        <v>76</v>
      </c>
      <c r="AY852" s="216" t="s">
        <v>202</v>
      </c>
    </row>
    <row r="853" spans="1:65" s="14" customFormat="1" ht="11.25">
      <c r="B853" s="206"/>
      <c r="C853" s="207"/>
      <c r="D853" s="190" t="s">
        <v>216</v>
      </c>
      <c r="E853" s="208" t="s">
        <v>19</v>
      </c>
      <c r="F853" s="209" t="s">
        <v>929</v>
      </c>
      <c r="G853" s="207"/>
      <c r="H853" s="210">
        <v>2</v>
      </c>
      <c r="I853" s="211"/>
      <c r="J853" s="207"/>
      <c r="K853" s="207"/>
      <c r="L853" s="212"/>
      <c r="M853" s="213"/>
      <c r="N853" s="214"/>
      <c r="O853" s="214"/>
      <c r="P853" s="214"/>
      <c r="Q853" s="214"/>
      <c r="R853" s="214"/>
      <c r="S853" s="214"/>
      <c r="T853" s="215"/>
      <c r="AT853" s="216" t="s">
        <v>216</v>
      </c>
      <c r="AU853" s="216" t="s">
        <v>86</v>
      </c>
      <c r="AV853" s="14" t="s">
        <v>86</v>
      </c>
      <c r="AW853" s="14" t="s">
        <v>37</v>
      </c>
      <c r="AX853" s="14" t="s">
        <v>76</v>
      </c>
      <c r="AY853" s="216" t="s">
        <v>202</v>
      </c>
    </row>
    <row r="854" spans="1:65" s="15" customFormat="1" ht="11.25">
      <c r="B854" s="217"/>
      <c r="C854" s="218"/>
      <c r="D854" s="190" t="s">
        <v>216</v>
      </c>
      <c r="E854" s="219" t="s">
        <v>111</v>
      </c>
      <c r="F854" s="220" t="s">
        <v>219</v>
      </c>
      <c r="G854" s="218"/>
      <c r="H854" s="221">
        <v>13</v>
      </c>
      <c r="I854" s="222"/>
      <c r="J854" s="218"/>
      <c r="K854" s="218"/>
      <c r="L854" s="223"/>
      <c r="M854" s="224"/>
      <c r="N854" s="225"/>
      <c r="O854" s="225"/>
      <c r="P854" s="225"/>
      <c r="Q854" s="225"/>
      <c r="R854" s="225"/>
      <c r="S854" s="225"/>
      <c r="T854" s="226"/>
      <c r="AT854" s="227" t="s">
        <v>216</v>
      </c>
      <c r="AU854" s="227" t="s">
        <v>86</v>
      </c>
      <c r="AV854" s="15" t="s">
        <v>220</v>
      </c>
      <c r="AW854" s="15" t="s">
        <v>37</v>
      </c>
      <c r="AX854" s="15" t="s">
        <v>76</v>
      </c>
      <c r="AY854" s="227" t="s">
        <v>202</v>
      </c>
    </row>
    <row r="855" spans="1:65" s="16" customFormat="1" ht="11.25">
      <c r="B855" s="228"/>
      <c r="C855" s="229"/>
      <c r="D855" s="190" t="s">
        <v>216</v>
      </c>
      <c r="E855" s="230" t="s">
        <v>19</v>
      </c>
      <c r="F855" s="231" t="s">
        <v>235</v>
      </c>
      <c r="G855" s="229"/>
      <c r="H855" s="232">
        <v>26</v>
      </c>
      <c r="I855" s="233"/>
      <c r="J855" s="229"/>
      <c r="K855" s="229"/>
      <c r="L855" s="234"/>
      <c r="M855" s="235"/>
      <c r="N855" s="236"/>
      <c r="O855" s="236"/>
      <c r="P855" s="236"/>
      <c r="Q855" s="236"/>
      <c r="R855" s="236"/>
      <c r="S855" s="236"/>
      <c r="T855" s="237"/>
      <c r="AT855" s="238" t="s">
        <v>216</v>
      </c>
      <c r="AU855" s="238" t="s">
        <v>86</v>
      </c>
      <c r="AV855" s="16" t="s">
        <v>208</v>
      </c>
      <c r="AW855" s="16" t="s">
        <v>37</v>
      </c>
      <c r="AX855" s="16" t="s">
        <v>84</v>
      </c>
      <c r="AY855" s="238" t="s">
        <v>202</v>
      </c>
    </row>
    <row r="856" spans="1:65" s="2" customFormat="1" ht="14.45" customHeight="1">
      <c r="A856" s="36"/>
      <c r="B856" s="37"/>
      <c r="C856" s="239" t="s">
        <v>930</v>
      </c>
      <c r="D856" s="239" t="s">
        <v>639</v>
      </c>
      <c r="E856" s="240" t="s">
        <v>931</v>
      </c>
      <c r="F856" s="241" t="s">
        <v>932</v>
      </c>
      <c r="G856" s="242" t="s">
        <v>92</v>
      </c>
      <c r="H856" s="243">
        <v>13</v>
      </c>
      <c r="I856" s="244"/>
      <c r="J856" s="245">
        <f>ROUND(I856*H856,2)</f>
        <v>0</v>
      </c>
      <c r="K856" s="241" t="s">
        <v>207</v>
      </c>
      <c r="L856" s="246"/>
      <c r="M856" s="247" t="s">
        <v>19</v>
      </c>
      <c r="N856" s="248" t="s">
        <v>47</v>
      </c>
      <c r="O856" s="66"/>
      <c r="P856" s="186">
        <f>O856*H856</f>
        <v>0</v>
      </c>
      <c r="Q856" s="186">
        <v>1.4E-3</v>
      </c>
      <c r="R856" s="186">
        <f>Q856*H856</f>
        <v>1.8200000000000001E-2</v>
      </c>
      <c r="S856" s="186">
        <v>0</v>
      </c>
      <c r="T856" s="187">
        <f>S856*H856</f>
        <v>0</v>
      </c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R856" s="188" t="s">
        <v>466</v>
      </c>
      <c r="AT856" s="188" t="s">
        <v>639</v>
      </c>
      <c r="AU856" s="188" t="s">
        <v>86</v>
      </c>
      <c r="AY856" s="19" t="s">
        <v>202</v>
      </c>
      <c r="BE856" s="189">
        <f>IF(N856="základní",J856,0)</f>
        <v>0</v>
      </c>
      <c r="BF856" s="189">
        <f>IF(N856="snížená",J856,0)</f>
        <v>0</v>
      </c>
      <c r="BG856" s="189">
        <f>IF(N856="zákl. přenesená",J856,0)</f>
        <v>0</v>
      </c>
      <c r="BH856" s="189">
        <f>IF(N856="sníž. přenesená",J856,0)</f>
        <v>0</v>
      </c>
      <c r="BI856" s="189">
        <f>IF(N856="nulová",J856,0)</f>
        <v>0</v>
      </c>
      <c r="BJ856" s="19" t="s">
        <v>84</v>
      </c>
      <c r="BK856" s="189">
        <f>ROUND(I856*H856,2)</f>
        <v>0</v>
      </c>
      <c r="BL856" s="19" t="s">
        <v>208</v>
      </c>
      <c r="BM856" s="188" t="s">
        <v>933</v>
      </c>
    </row>
    <row r="857" spans="1:65" s="2" customFormat="1" ht="11.25">
      <c r="A857" s="36"/>
      <c r="B857" s="37"/>
      <c r="C857" s="38"/>
      <c r="D857" s="190" t="s">
        <v>210</v>
      </c>
      <c r="E857" s="38"/>
      <c r="F857" s="191" t="s">
        <v>932</v>
      </c>
      <c r="G857" s="38"/>
      <c r="H857" s="38"/>
      <c r="I857" s="192"/>
      <c r="J857" s="38"/>
      <c r="K857" s="38"/>
      <c r="L857" s="41"/>
      <c r="M857" s="193"/>
      <c r="N857" s="194"/>
      <c r="O857" s="66"/>
      <c r="P857" s="66"/>
      <c r="Q857" s="66"/>
      <c r="R857" s="66"/>
      <c r="S857" s="66"/>
      <c r="T857" s="67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T857" s="19" t="s">
        <v>210</v>
      </c>
      <c r="AU857" s="19" t="s">
        <v>86</v>
      </c>
    </row>
    <row r="858" spans="1:65" s="14" customFormat="1" ht="11.25">
      <c r="B858" s="206"/>
      <c r="C858" s="207"/>
      <c r="D858" s="190" t="s">
        <v>216</v>
      </c>
      <c r="E858" s="208" t="s">
        <v>19</v>
      </c>
      <c r="F858" s="209" t="s">
        <v>107</v>
      </c>
      <c r="G858" s="207"/>
      <c r="H858" s="210">
        <v>13</v>
      </c>
      <c r="I858" s="211"/>
      <c r="J858" s="207"/>
      <c r="K858" s="207"/>
      <c r="L858" s="212"/>
      <c r="M858" s="213"/>
      <c r="N858" s="214"/>
      <c r="O858" s="214"/>
      <c r="P858" s="214"/>
      <c r="Q858" s="214"/>
      <c r="R858" s="214"/>
      <c r="S858" s="214"/>
      <c r="T858" s="215"/>
      <c r="AT858" s="216" t="s">
        <v>216</v>
      </c>
      <c r="AU858" s="216" t="s">
        <v>86</v>
      </c>
      <c r="AV858" s="14" t="s">
        <v>86</v>
      </c>
      <c r="AW858" s="14" t="s">
        <v>37</v>
      </c>
      <c r="AX858" s="14" t="s">
        <v>84</v>
      </c>
      <c r="AY858" s="216" t="s">
        <v>202</v>
      </c>
    </row>
    <row r="859" spans="1:65" s="2" customFormat="1" ht="14.45" customHeight="1">
      <c r="A859" s="36"/>
      <c r="B859" s="37"/>
      <c r="C859" s="239" t="s">
        <v>934</v>
      </c>
      <c r="D859" s="239" t="s">
        <v>639</v>
      </c>
      <c r="E859" s="240" t="s">
        <v>935</v>
      </c>
      <c r="F859" s="241" t="s">
        <v>936</v>
      </c>
      <c r="G859" s="242" t="s">
        <v>92</v>
      </c>
      <c r="H859" s="243">
        <v>13</v>
      </c>
      <c r="I859" s="244"/>
      <c r="J859" s="245">
        <f>ROUND(I859*H859,2)</f>
        <v>0</v>
      </c>
      <c r="K859" s="241" t="s">
        <v>207</v>
      </c>
      <c r="L859" s="246"/>
      <c r="M859" s="247" t="s">
        <v>19</v>
      </c>
      <c r="N859" s="248" t="s">
        <v>47</v>
      </c>
      <c r="O859" s="66"/>
      <c r="P859" s="186">
        <f>O859*H859</f>
        <v>0</v>
      </c>
      <c r="Q859" s="186">
        <v>1.4E-3</v>
      </c>
      <c r="R859" s="186">
        <f>Q859*H859</f>
        <v>1.8200000000000001E-2</v>
      </c>
      <c r="S859" s="186">
        <v>0</v>
      </c>
      <c r="T859" s="187">
        <f>S859*H859</f>
        <v>0</v>
      </c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R859" s="188" t="s">
        <v>466</v>
      </c>
      <c r="AT859" s="188" t="s">
        <v>639</v>
      </c>
      <c r="AU859" s="188" t="s">
        <v>86</v>
      </c>
      <c r="AY859" s="19" t="s">
        <v>202</v>
      </c>
      <c r="BE859" s="189">
        <f>IF(N859="základní",J859,0)</f>
        <v>0</v>
      </c>
      <c r="BF859" s="189">
        <f>IF(N859="snížená",J859,0)</f>
        <v>0</v>
      </c>
      <c r="BG859" s="189">
        <f>IF(N859="zákl. přenesená",J859,0)</f>
        <v>0</v>
      </c>
      <c r="BH859" s="189">
        <f>IF(N859="sníž. přenesená",J859,0)</f>
        <v>0</v>
      </c>
      <c r="BI859" s="189">
        <f>IF(N859="nulová",J859,0)</f>
        <v>0</v>
      </c>
      <c r="BJ859" s="19" t="s">
        <v>84</v>
      </c>
      <c r="BK859" s="189">
        <f>ROUND(I859*H859,2)</f>
        <v>0</v>
      </c>
      <c r="BL859" s="19" t="s">
        <v>208</v>
      </c>
      <c r="BM859" s="188" t="s">
        <v>937</v>
      </c>
    </row>
    <row r="860" spans="1:65" s="2" customFormat="1" ht="11.25">
      <c r="A860" s="36"/>
      <c r="B860" s="37"/>
      <c r="C860" s="38"/>
      <c r="D860" s="190" t="s">
        <v>210</v>
      </c>
      <c r="E860" s="38"/>
      <c r="F860" s="191" t="s">
        <v>936</v>
      </c>
      <c r="G860" s="38"/>
      <c r="H860" s="38"/>
      <c r="I860" s="192"/>
      <c r="J860" s="38"/>
      <c r="K860" s="38"/>
      <c r="L860" s="41"/>
      <c r="M860" s="193"/>
      <c r="N860" s="194"/>
      <c r="O860" s="66"/>
      <c r="P860" s="66"/>
      <c r="Q860" s="66"/>
      <c r="R860" s="66"/>
      <c r="S860" s="66"/>
      <c r="T860" s="67"/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T860" s="19" t="s">
        <v>210</v>
      </c>
      <c r="AU860" s="19" t="s">
        <v>86</v>
      </c>
    </row>
    <row r="861" spans="1:65" s="14" customFormat="1" ht="11.25">
      <c r="B861" s="206"/>
      <c r="C861" s="207"/>
      <c r="D861" s="190" t="s">
        <v>216</v>
      </c>
      <c r="E861" s="208" t="s">
        <v>19</v>
      </c>
      <c r="F861" s="209" t="s">
        <v>111</v>
      </c>
      <c r="G861" s="207"/>
      <c r="H861" s="210">
        <v>13</v>
      </c>
      <c r="I861" s="211"/>
      <c r="J861" s="207"/>
      <c r="K861" s="207"/>
      <c r="L861" s="212"/>
      <c r="M861" s="213"/>
      <c r="N861" s="214"/>
      <c r="O861" s="214"/>
      <c r="P861" s="214"/>
      <c r="Q861" s="214"/>
      <c r="R861" s="214"/>
      <c r="S861" s="214"/>
      <c r="T861" s="215"/>
      <c r="AT861" s="216" t="s">
        <v>216</v>
      </c>
      <c r="AU861" s="216" t="s">
        <v>86</v>
      </c>
      <c r="AV861" s="14" t="s">
        <v>86</v>
      </c>
      <c r="AW861" s="14" t="s">
        <v>37</v>
      </c>
      <c r="AX861" s="14" t="s">
        <v>84</v>
      </c>
      <c r="AY861" s="216" t="s">
        <v>202</v>
      </c>
    </row>
    <row r="862" spans="1:65" s="2" customFormat="1" ht="14.45" customHeight="1">
      <c r="A862" s="36"/>
      <c r="B862" s="37"/>
      <c r="C862" s="177" t="s">
        <v>938</v>
      </c>
      <c r="D862" s="177" t="s">
        <v>204</v>
      </c>
      <c r="E862" s="178" t="s">
        <v>939</v>
      </c>
      <c r="F862" s="179" t="s">
        <v>940</v>
      </c>
      <c r="G862" s="180" t="s">
        <v>92</v>
      </c>
      <c r="H862" s="181">
        <v>10</v>
      </c>
      <c r="I862" s="182"/>
      <c r="J862" s="183">
        <f>ROUND(I862*H862,2)</f>
        <v>0</v>
      </c>
      <c r="K862" s="179" t="s">
        <v>207</v>
      </c>
      <c r="L862" s="41"/>
      <c r="M862" s="184" t="s">
        <v>19</v>
      </c>
      <c r="N862" s="185" t="s">
        <v>47</v>
      </c>
      <c r="O862" s="66"/>
      <c r="P862" s="186">
        <f>O862*H862</f>
        <v>0</v>
      </c>
      <c r="Q862" s="186">
        <v>2.0000000000000002E-5</v>
      </c>
      <c r="R862" s="186">
        <f>Q862*H862</f>
        <v>2.0000000000000001E-4</v>
      </c>
      <c r="S862" s="186">
        <v>0</v>
      </c>
      <c r="T862" s="187">
        <f>S862*H862</f>
        <v>0</v>
      </c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R862" s="188" t="s">
        <v>208</v>
      </c>
      <c r="AT862" s="188" t="s">
        <v>204</v>
      </c>
      <c r="AU862" s="188" t="s">
        <v>86</v>
      </c>
      <c r="AY862" s="19" t="s">
        <v>202</v>
      </c>
      <c r="BE862" s="189">
        <f>IF(N862="základní",J862,0)</f>
        <v>0</v>
      </c>
      <c r="BF862" s="189">
        <f>IF(N862="snížená",J862,0)</f>
        <v>0</v>
      </c>
      <c r="BG862" s="189">
        <f>IF(N862="zákl. přenesená",J862,0)</f>
        <v>0</v>
      </c>
      <c r="BH862" s="189">
        <f>IF(N862="sníž. přenesená",J862,0)</f>
        <v>0</v>
      </c>
      <c r="BI862" s="189">
        <f>IF(N862="nulová",J862,0)</f>
        <v>0</v>
      </c>
      <c r="BJ862" s="19" t="s">
        <v>84</v>
      </c>
      <c r="BK862" s="189">
        <f>ROUND(I862*H862,2)</f>
        <v>0</v>
      </c>
      <c r="BL862" s="19" t="s">
        <v>208</v>
      </c>
      <c r="BM862" s="188" t="s">
        <v>941</v>
      </c>
    </row>
    <row r="863" spans="1:65" s="2" customFormat="1" ht="11.25">
      <c r="A863" s="36"/>
      <c r="B863" s="37"/>
      <c r="C863" s="38"/>
      <c r="D863" s="190" t="s">
        <v>210</v>
      </c>
      <c r="E863" s="38"/>
      <c r="F863" s="191" t="s">
        <v>942</v>
      </c>
      <c r="G863" s="38"/>
      <c r="H863" s="38"/>
      <c r="I863" s="192"/>
      <c r="J863" s="38"/>
      <c r="K863" s="38"/>
      <c r="L863" s="41"/>
      <c r="M863" s="193"/>
      <c r="N863" s="194"/>
      <c r="O863" s="66"/>
      <c r="P863" s="66"/>
      <c r="Q863" s="66"/>
      <c r="R863" s="66"/>
      <c r="S863" s="66"/>
      <c r="T863" s="67"/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T863" s="19" t="s">
        <v>210</v>
      </c>
      <c r="AU863" s="19" t="s">
        <v>86</v>
      </c>
    </row>
    <row r="864" spans="1:65" s="2" customFormat="1" ht="29.25">
      <c r="A864" s="36"/>
      <c r="B864" s="37"/>
      <c r="C864" s="38"/>
      <c r="D864" s="190" t="s">
        <v>212</v>
      </c>
      <c r="E864" s="38"/>
      <c r="F864" s="195" t="s">
        <v>906</v>
      </c>
      <c r="G864" s="38"/>
      <c r="H864" s="38"/>
      <c r="I864" s="192"/>
      <c r="J864" s="38"/>
      <c r="K864" s="38"/>
      <c r="L864" s="41"/>
      <c r="M864" s="193"/>
      <c r="N864" s="194"/>
      <c r="O864" s="66"/>
      <c r="P864" s="66"/>
      <c r="Q864" s="66"/>
      <c r="R864" s="66"/>
      <c r="S864" s="66"/>
      <c r="T864" s="67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T864" s="19" t="s">
        <v>212</v>
      </c>
      <c r="AU864" s="19" t="s">
        <v>86</v>
      </c>
    </row>
    <row r="865" spans="1:65" s="13" customFormat="1" ht="11.25">
      <c r="B865" s="196"/>
      <c r="C865" s="197"/>
      <c r="D865" s="190" t="s">
        <v>216</v>
      </c>
      <c r="E865" s="198" t="s">
        <v>19</v>
      </c>
      <c r="F865" s="199" t="s">
        <v>798</v>
      </c>
      <c r="G865" s="197"/>
      <c r="H865" s="198" t="s">
        <v>19</v>
      </c>
      <c r="I865" s="200"/>
      <c r="J865" s="197"/>
      <c r="K865" s="197"/>
      <c r="L865" s="201"/>
      <c r="M865" s="202"/>
      <c r="N865" s="203"/>
      <c r="O865" s="203"/>
      <c r="P865" s="203"/>
      <c r="Q865" s="203"/>
      <c r="R865" s="203"/>
      <c r="S865" s="203"/>
      <c r="T865" s="204"/>
      <c r="AT865" s="205" t="s">
        <v>216</v>
      </c>
      <c r="AU865" s="205" t="s">
        <v>86</v>
      </c>
      <c r="AV865" s="13" t="s">
        <v>84</v>
      </c>
      <c r="AW865" s="13" t="s">
        <v>37</v>
      </c>
      <c r="AX865" s="13" t="s">
        <v>76</v>
      </c>
      <c r="AY865" s="205" t="s">
        <v>202</v>
      </c>
    </row>
    <row r="866" spans="1:65" s="14" customFormat="1" ht="11.25">
      <c r="B866" s="206"/>
      <c r="C866" s="207"/>
      <c r="D866" s="190" t="s">
        <v>216</v>
      </c>
      <c r="E866" s="208" t="s">
        <v>19</v>
      </c>
      <c r="F866" s="209" t="s">
        <v>943</v>
      </c>
      <c r="G866" s="207"/>
      <c r="H866" s="210">
        <v>1</v>
      </c>
      <c r="I866" s="211"/>
      <c r="J866" s="207"/>
      <c r="K866" s="207"/>
      <c r="L866" s="212"/>
      <c r="M866" s="213"/>
      <c r="N866" s="214"/>
      <c r="O866" s="214"/>
      <c r="P866" s="214"/>
      <c r="Q866" s="214"/>
      <c r="R866" s="214"/>
      <c r="S866" s="214"/>
      <c r="T866" s="215"/>
      <c r="AT866" s="216" t="s">
        <v>216</v>
      </c>
      <c r="AU866" s="216" t="s">
        <v>86</v>
      </c>
      <c r="AV866" s="14" t="s">
        <v>86</v>
      </c>
      <c r="AW866" s="14" t="s">
        <v>37</v>
      </c>
      <c r="AX866" s="14" t="s">
        <v>76</v>
      </c>
      <c r="AY866" s="216" t="s">
        <v>202</v>
      </c>
    </row>
    <row r="867" spans="1:65" s="15" customFormat="1" ht="11.25">
      <c r="B867" s="217"/>
      <c r="C867" s="218"/>
      <c r="D867" s="190" t="s">
        <v>216</v>
      </c>
      <c r="E867" s="219" t="s">
        <v>90</v>
      </c>
      <c r="F867" s="220" t="s">
        <v>219</v>
      </c>
      <c r="G867" s="218"/>
      <c r="H867" s="221">
        <v>1</v>
      </c>
      <c r="I867" s="222"/>
      <c r="J867" s="218"/>
      <c r="K867" s="218"/>
      <c r="L867" s="223"/>
      <c r="M867" s="224"/>
      <c r="N867" s="225"/>
      <c r="O867" s="225"/>
      <c r="P867" s="225"/>
      <c r="Q867" s="225"/>
      <c r="R867" s="225"/>
      <c r="S867" s="225"/>
      <c r="T867" s="226"/>
      <c r="AT867" s="227" t="s">
        <v>216</v>
      </c>
      <c r="AU867" s="227" t="s">
        <v>86</v>
      </c>
      <c r="AV867" s="15" t="s">
        <v>220</v>
      </c>
      <c r="AW867" s="15" t="s">
        <v>37</v>
      </c>
      <c r="AX867" s="15" t="s">
        <v>76</v>
      </c>
      <c r="AY867" s="227" t="s">
        <v>202</v>
      </c>
    </row>
    <row r="868" spans="1:65" s="14" customFormat="1" ht="11.25">
      <c r="B868" s="206"/>
      <c r="C868" s="207"/>
      <c r="D868" s="190" t="s">
        <v>216</v>
      </c>
      <c r="E868" s="208" t="s">
        <v>19</v>
      </c>
      <c r="F868" s="209" t="s">
        <v>944</v>
      </c>
      <c r="G868" s="207"/>
      <c r="H868" s="210">
        <v>1</v>
      </c>
      <c r="I868" s="211"/>
      <c r="J868" s="207"/>
      <c r="K868" s="207"/>
      <c r="L868" s="212"/>
      <c r="M868" s="213"/>
      <c r="N868" s="214"/>
      <c r="O868" s="214"/>
      <c r="P868" s="214"/>
      <c r="Q868" s="214"/>
      <c r="R868" s="214"/>
      <c r="S868" s="214"/>
      <c r="T868" s="215"/>
      <c r="AT868" s="216" t="s">
        <v>216</v>
      </c>
      <c r="AU868" s="216" t="s">
        <v>86</v>
      </c>
      <c r="AV868" s="14" t="s">
        <v>86</v>
      </c>
      <c r="AW868" s="14" t="s">
        <v>37</v>
      </c>
      <c r="AX868" s="14" t="s">
        <v>76</v>
      </c>
      <c r="AY868" s="216" t="s">
        <v>202</v>
      </c>
    </row>
    <row r="869" spans="1:65" s="14" customFormat="1" ht="11.25">
      <c r="B869" s="206"/>
      <c r="C869" s="207"/>
      <c r="D869" s="190" t="s">
        <v>216</v>
      </c>
      <c r="E869" s="208" t="s">
        <v>19</v>
      </c>
      <c r="F869" s="209" t="s">
        <v>945</v>
      </c>
      <c r="G869" s="207"/>
      <c r="H869" s="210">
        <v>4</v>
      </c>
      <c r="I869" s="211"/>
      <c r="J869" s="207"/>
      <c r="K869" s="207"/>
      <c r="L869" s="212"/>
      <c r="M869" s="213"/>
      <c r="N869" s="214"/>
      <c r="O869" s="214"/>
      <c r="P869" s="214"/>
      <c r="Q869" s="214"/>
      <c r="R869" s="214"/>
      <c r="S869" s="214"/>
      <c r="T869" s="215"/>
      <c r="AT869" s="216" t="s">
        <v>216</v>
      </c>
      <c r="AU869" s="216" t="s">
        <v>86</v>
      </c>
      <c r="AV869" s="14" t="s">
        <v>86</v>
      </c>
      <c r="AW869" s="14" t="s">
        <v>37</v>
      </c>
      <c r="AX869" s="14" t="s">
        <v>76</v>
      </c>
      <c r="AY869" s="216" t="s">
        <v>202</v>
      </c>
    </row>
    <row r="870" spans="1:65" s="14" customFormat="1" ht="11.25">
      <c r="B870" s="206"/>
      <c r="C870" s="207"/>
      <c r="D870" s="190" t="s">
        <v>216</v>
      </c>
      <c r="E870" s="208" t="s">
        <v>19</v>
      </c>
      <c r="F870" s="209" t="s">
        <v>946</v>
      </c>
      <c r="G870" s="207"/>
      <c r="H870" s="210">
        <v>2</v>
      </c>
      <c r="I870" s="211"/>
      <c r="J870" s="207"/>
      <c r="K870" s="207"/>
      <c r="L870" s="212"/>
      <c r="M870" s="213"/>
      <c r="N870" s="214"/>
      <c r="O870" s="214"/>
      <c r="P870" s="214"/>
      <c r="Q870" s="214"/>
      <c r="R870" s="214"/>
      <c r="S870" s="214"/>
      <c r="T870" s="215"/>
      <c r="AT870" s="216" t="s">
        <v>216</v>
      </c>
      <c r="AU870" s="216" t="s">
        <v>86</v>
      </c>
      <c r="AV870" s="14" t="s">
        <v>86</v>
      </c>
      <c r="AW870" s="14" t="s">
        <v>37</v>
      </c>
      <c r="AX870" s="14" t="s">
        <v>76</v>
      </c>
      <c r="AY870" s="216" t="s">
        <v>202</v>
      </c>
    </row>
    <row r="871" spans="1:65" s="14" customFormat="1" ht="11.25">
      <c r="B871" s="206"/>
      <c r="C871" s="207"/>
      <c r="D871" s="190" t="s">
        <v>216</v>
      </c>
      <c r="E871" s="208" t="s">
        <v>19</v>
      </c>
      <c r="F871" s="209" t="s">
        <v>947</v>
      </c>
      <c r="G871" s="207"/>
      <c r="H871" s="210">
        <v>2</v>
      </c>
      <c r="I871" s="211"/>
      <c r="J871" s="207"/>
      <c r="K871" s="207"/>
      <c r="L871" s="212"/>
      <c r="M871" s="213"/>
      <c r="N871" s="214"/>
      <c r="O871" s="214"/>
      <c r="P871" s="214"/>
      <c r="Q871" s="214"/>
      <c r="R871" s="214"/>
      <c r="S871" s="214"/>
      <c r="T871" s="215"/>
      <c r="AT871" s="216" t="s">
        <v>216</v>
      </c>
      <c r="AU871" s="216" t="s">
        <v>86</v>
      </c>
      <c r="AV871" s="14" t="s">
        <v>86</v>
      </c>
      <c r="AW871" s="14" t="s">
        <v>37</v>
      </c>
      <c r="AX871" s="14" t="s">
        <v>76</v>
      </c>
      <c r="AY871" s="216" t="s">
        <v>202</v>
      </c>
    </row>
    <row r="872" spans="1:65" s="15" customFormat="1" ht="11.25">
      <c r="B872" s="217"/>
      <c r="C872" s="218"/>
      <c r="D872" s="190" t="s">
        <v>216</v>
      </c>
      <c r="E872" s="219" t="s">
        <v>117</v>
      </c>
      <c r="F872" s="220" t="s">
        <v>219</v>
      </c>
      <c r="G872" s="218"/>
      <c r="H872" s="221">
        <v>9</v>
      </c>
      <c r="I872" s="222"/>
      <c r="J872" s="218"/>
      <c r="K872" s="218"/>
      <c r="L872" s="223"/>
      <c r="M872" s="224"/>
      <c r="N872" s="225"/>
      <c r="O872" s="225"/>
      <c r="P872" s="225"/>
      <c r="Q872" s="225"/>
      <c r="R872" s="225"/>
      <c r="S872" s="225"/>
      <c r="T872" s="226"/>
      <c r="AT872" s="227" t="s">
        <v>216</v>
      </c>
      <c r="AU872" s="227" t="s">
        <v>86</v>
      </c>
      <c r="AV872" s="15" t="s">
        <v>220</v>
      </c>
      <c r="AW872" s="15" t="s">
        <v>37</v>
      </c>
      <c r="AX872" s="15" t="s">
        <v>76</v>
      </c>
      <c r="AY872" s="227" t="s">
        <v>202</v>
      </c>
    </row>
    <row r="873" spans="1:65" s="16" customFormat="1" ht="11.25">
      <c r="B873" s="228"/>
      <c r="C873" s="229"/>
      <c r="D873" s="190" t="s">
        <v>216</v>
      </c>
      <c r="E873" s="230" t="s">
        <v>19</v>
      </c>
      <c r="F873" s="231" t="s">
        <v>235</v>
      </c>
      <c r="G873" s="229"/>
      <c r="H873" s="232">
        <v>10</v>
      </c>
      <c r="I873" s="233"/>
      <c r="J873" s="229"/>
      <c r="K873" s="229"/>
      <c r="L873" s="234"/>
      <c r="M873" s="235"/>
      <c r="N873" s="236"/>
      <c r="O873" s="236"/>
      <c r="P873" s="236"/>
      <c r="Q873" s="236"/>
      <c r="R873" s="236"/>
      <c r="S873" s="236"/>
      <c r="T873" s="237"/>
      <c r="AT873" s="238" t="s">
        <v>216</v>
      </c>
      <c r="AU873" s="238" t="s">
        <v>86</v>
      </c>
      <c r="AV873" s="16" t="s">
        <v>208</v>
      </c>
      <c r="AW873" s="16" t="s">
        <v>37</v>
      </c>
      <c r="AX873" s="16" t="s">
        <v>84</v>
      </c>
      <c r="AY873" s="238" t="s">
        <v>202</v>
      </c>
    </row>
    <row r="874" spans="1:65" s="2" customFormat="1" ht="14.45" customHeight="1">
      <c r="A874" s="36"/>
      <c r="B874" s="37"/>
      <c r="C874" s="239" t="s">
        <v>948</v>
      </c>
      <c r="D874" s="239" t="s">
        <v>639</v>
      </c>
      <c r="E874" s="240" t="s">
        <v>949</v>
      </c>
      <c r="F874" s="241" t="s">
        <v>950</v>
      </c>
      <c r="G874" s="242" t="s">
        <v>92</v>
      </c>
      <c r="H874" s="243">
        <v>1</v>
      </c>
      <c r="I874" s="244"/>
      <c r="J874" s="245">
        <f>ROUND(I874*H874,2)</f>
        <v>0</v>
      </c>
      <c r="K874" s="241" t="s">
        <v>19</v>
      </c>
      <c r="L874" s="246"/>
      <c r="M874" s="247" t="s">
        <v>19</v>
      </c>
      <c r="N874" s="248" t="s">
        <v>47</v>
      </c>
      <c r="O874" s="66"/>
      <c r="P874" s="186">
        <f>O874*H874</f>
        <v>0</v>
      </c>
      <c r="Q874" s="186">
        <v>4.1999999999999997E-3</v>
      </c>
      <c r="R874" s="186">
        <f>Q874*H874</f>
        <v>4.1999999999999997E-3</v>
      </c>
      <c r="S874" s="186">
        <v>0</v>
      </c>
      <c r="T874" s="187">
        <f>S874*H874</f>
        <v>0</v>
      </c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R874" s="188" t="s">
        <v>466</v>
      </c>
      <c r="AT874" s="188" t="s">
        <v>639</v>
      </c>
      <c r="AU874" s="188" t="s">
        <v>86</v>
      </c>
      <c r="AY874" s="19" t="s">
        <v>202</v>
      </c>
      <c r="BE874" s="189">
        <f>IF(N874="základní",J874,0)</f>
        <v>0</v>
      </c>
      <c r="BF874" s="189">
        <f>IF(N874="snížená",J874,0)</f>
        <v>0</v>
      </c>
      <c r="BG874" s="189">
        <f>IF(N874="zákl. přenesená",J874,0)</f>
        <v>0</v>
      </c>
      <c r="BH874" s="189">
        <f>IF(N874="sníž. přenesená",J874,0)</f>
        <v>0</v>
      </c>
      <c r="BI874" s="189">
        <f>IF(N874="nulová",J874,0)</f>
        <v>0</v>
      </c>
      <c r="BJ874" s="19" t="s">
        <v>84</v>
      </c>
      <c r="BK874" s="189">
        <f>ROUND(I874*H874,2)</f>
        <v>0</v>
      </c>
      <c r="BL874" s="19" t="s">
        <v>208</v>
      </c>
      <c r="BM874" s="188" t="s">
        <v>951</v>
      </c>
    </row>
    <row r="875" spans="1:65" s="2" customFormat="1" ht="11.25">
      <c r="A875" s="36"/>
      <c r="B875" s="37"/>
      <c r="C875" s="38"/>
      <c r="D875" s="190" t="s">
        <v>210</v>
      </c>
      <c r="E875" s="38"/>
      <c r="F875" s="191" t="s">
        <v>950</v>
      </c>
      <c r="G875" s="38"/>
      <c r="H875" s="38"/>
      <c r="I875" s="192"/>
      <c r="J875" s="38"/>
      <c r="K875" s="38"/>
      <c r="L875" s="41"/>
      <c r="M875" s="193"/>
      <c r="N875" s="194"/>
      <c r="O875" s="66"/>
      <c r="P875" s="66"/>
      <c r="Q875" s="66"/>
      <c r="R875" s="66"/>
      <c r="S875" s="66"/>
      <c r="T875" s="67"/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T875" s="19" t="s">
        <v>210</v>
      </c>
      <c r="AU875" s="19" t="s">
        <v>86</v>
      </c>
    </row>
    <row r="876" spans="1:65" s="14" customFormat="1" ht="11.25">
      <c r="B876" s="206"/>
      <c r="C876" s="207"/>
      <c r="D876" s="190" t="s">
        <v>216</v>
      </c>
      <c r="E876" s="208" t="s">
        <v>19</v>
      </c>
      <c r="F876" s="209" t="s">
        <v>90</v>
      </c>
      <c r="G876" s="207"/>
      <c r="H876" s="210">
        <v>1</v>
      </c>
      <c r="I876" s="211"/>
      <c r="J876" s="207"/>
      <c r="K876" s="207"/>
      <c r="L876" s="212"/>
      <c r="M876" s="213"/>
      <c r="N876" s="214"/>
      <c r="O876" s="214"/>
      <c r="P876" s="214"/>
      <c r="Q876" s="214"/>
      <c r="R876" s="214"/>
      <c r="S876" s="214"/>
      <c r="T876" s="215"/>
      <c r="AT876" s="216" t="s">
        <v>216</v>
      </c>
      <c r="AU876" s="216" t="s">
        <v>86</v>
      </c>
      <c r="AV876" s="14" t="s">
        <v>86</v>
      </c>
      <c r="AW876" s="14" t="s">
        <v>37</v>
      </c>
      <c r="AX876" s="14" t="s">
        <v>84</v>
      </c>
      <c r="AY876" s="216" t="s">
        <v>202</v>
      </c>
    </row>
    <row r="877" spans="1:65" s="2" customFormat="1" ht="14.45" customHeight="1">
      <c r="A877" s="36"/>
      <c r="B877" s="37"/>
      <c r="C877" s="239" t="s">
        <v>952</v>
      </c>
      <c r="D877" s="239" t="s">
        <v>639</v>
      </c>
      <c r="E877" s="240" t="s">
        <v>953</v>
      </c>
      <c r="F877" s="241" t="s">
        <v>954</v>
      </c>
      <c r="G877" s="242" t="s">
        <v>92</v>
      </c>
      <c r="H877" s="243">
        <v>9</v>
      </c>
      <c r="I877" s="244"/>
      <c r="J877" s="245">
        <f>ROUND(I877*H877,2)</f>
        <v>0</v>
      </c>
      <c r="K877" s="241" t="s">
        <v>207</v>
      </c>
      <c r="L877" s="246"/>
      <c r="M877" s="247" t="s">
        <v>19</v>
      </c>
      <c r="N877" s="248" t="s">
        <v>47</v>
      </c>
      <c r="O877" s="66"/>
      <c r="P877" s="186">
        <f>O877*H877</f>
        <v>0</v>
      </c>
      <c r="Q877" s="186">
        <v>5.1000000000000004E-3</v>
      </c>
      <c r="R877" s="186">
        <f>Q877*H877</f>
        <v>4.5900000000000003E-2</v>
      </c>
      <c r="S877" s="186">
        <v>0</v>
      </c>
      <c r="T877" s="187">
        <f>S877*H877</f>
        <v>0</v>
      </c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R877" s="188" t="s">
        <v>466</v>
      </c>
      <c r="AT877" s="188" t="s">
        <v>639</v>
      </c>
      <c r="AU877" s="188" t="s">
        <v>86</v>
      </c>
      <c r="AY877" s="19" t="s">
        <v>202</v>
      </c>
      <c r="BE877" s="189">
        <f>IF(N877="základní",J877,0)</f>
        <v>0</v>
      </c>
      <c r="BF877" s="189">
        <f>IF(N877="snížená",J877,0)</f>
        <v>0</v>
      </c>
      <c r="BG877" s="189">
        <f>IF(N877="zákl. přenesená",J877,0)</f>
        <v>0</v>
      </c>
      <c r="BH877" s="189">
        <f>IF(N877="sníž. přenesená",J877,0)</f>
        <v>0</v>
      </c>
      <c r="BI877" s="189">
        <f>IF(N877="nulová",J877,0)</f>
        <v>0</v>
      </c>
      <c r="BJ877" s="19" t="s">
        <v>84</v>
      </c>
      <c r="BK877" s="189">
        <f>ROUND(I877*H877,2)</f>
        <v>0</v>
      </c>
      <c r="BL877" s="19" t="s">
        <v>208</v>
      </c>
      <c r="BM877" s="188" t="s">
        <v>955</v>
      </c>
    </row>
    <row r="878" spans="1:65" s="2" customFormat="1" ht="11.25">
      <c r="A878" s="36"/>
      <c r="B878" s="37"/>
      <c r="C878" s="38"/>
      <c r="D878" s="190" t="s">
        <v>210</v>
      </c>
      <c r="E878" s="38"/>
      <c r="F878" s="191" t="s">
        <v>954</v>
      </c>
      <c r="G878" s="38"/>
      <c r="H878" s="38"/>
      <c r="I878" s="192"/>
      <c r="J878" s="38"/>
      <c r="K878" s="38"/>
      <c r="L878" s="41"/>
      <c r="M878" s="193"/>
      <c r="N878" s="194"/>
      <c r="O878" s="66"/>
      <c r="P878" s="66"/>
      <c r="Q878" s="66"/>
      <c r="R878" s="66"/>
      <c r="S878" s="66"/>
      <c r="T878" s="67"/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T878" s="19" t="s">
        <v>210</v>
      </c>
      <c r="AU878" s="19" t="s">
        <v>86</v>
      </c>
    </row>
    <row r="879" spans="1:65" s="14" customFormat="1" ht="11.25">
      <c r="B879" s="206"/>
      <c r="C879" s="207"/>
      <c r="D879" s="190" t="s">
        <v>216</v>
      </c>
      <c r="E879" s="208" t="s">
        <v>19</v>
      </c>
      <c r="F879" s="209" t="s">
        <v>117</v>
      </c>
      <c r="G879" s="207"/>
      <c r="H879" s="210">
        <v>9</v>
      </c>
      <c r="I879" s="211"/>
      <c r="J879" s="207"/>
      <c r="K879" s="207"/>
      <c r="L879" s="212"/>
      <c r="M879" s="213"/>
      <c r="N879" s="214"/>
      <c r="O879" s="214"/>
      <c r="P879" s="214"/>
      <c r="Q879" s="214"/>
      <c r="R879" s="214"/>
      <c r="S879" s="214"/>
      <c r="T879" s="215"/>
      <c r="AT879" s="216" t="s">
        <v>216</v>
      </c>
      <c r="AU879" s="216" t="s">
        <v>86</v>
      </c>
      <c r="AV879" s="14" t="s">
        <v>86</v>
      </c>
      <c r="AW879" s="14" t="s">
        <v>37</v>
      </c>
      <c r="AX879" s="14" t="s">
        <v>84</v>
      </c>
      <c r="AY879" s="216" t="s">
        <v>202</v>
      </c>
    </row>
    <row r="880" spans="1:65" s="2" customFormat="1" ht="14.45" customHeight="1">
      <c r="A880" s="36"/>
      <c r="B880" s="37"/>
      <c r="C880" s="177" t="s">
        <v>956</v>
      </c>
      <c r="D880" s="177" t="s">
        <v>204</v>
      </c>
      <c r="E880" s="178" t="s">
        <v>957</v>
      </c>
      <c r="F880" s="179" t="s">
        <v>958</v>
      </c>
      <c r="G880" s="180" t="s">
        <v>92</v>
      </c>
      <c r="H880" s="181">
        <v>2</v>
      </c>
      <c r="I880" s="182"/>
      <c r="J880" s="183">
        <f>ROUND(I880*H880,2)</f>
        <v>0</v>
      </c>
      <c r="K880" s="179" t="s">
        <v>19</v>
      </c>
      <c r="L880" s="41"/>
      <c r="M880" s="184" t="s">
        <v>19</v>
      </c>
      <c r="N880" s="185" t="s">
        <v>47</v>
      </c>
      <c r="O880" s="66"/>
      <c r="P880" s="186">
        <f>O880*H880</f>
        <v>0</v>
      </c>
      <c r="Q880" s="186">
        <v>2.0000000000000002E-5</v>
      </c>
      <c r="R880" s="186">
        <f>Q880*H880</f>
        <v>4.0000000000000003E-5</v>
      </c>
      <c r="S880" s="186">
        <v>0</v>
      </c>
      <c r="T880" s="187">
        <f>S880*H880</f>
        <v>0</v>
      </c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R880" s="188" t="s">
        <v>208</v>
      </c>
      <c r="AT880" s="188" t="s">
        <v>204</v>
      </c>
      <c r="AU880" s="188" t="s">
        <v>86</v>
      </c>
      <c r="AY880" s="19" t="s">
        <v>202</v>
      </c>
      <c r="BE880" s="189">
        <f>IF(N880="základní",J880,0)</f>
        <v>0</v>
      </c>
      <c r="BF880" s="189">
        <f>IF(N880="snížená",J880,0)</f>
        <v>0</v>
      </c>
      <c r="BG880" s="189">
        <f>IF(N880="zákl. přenesená",J880,0)</f>
        <v>0</v>
      </c>
      <c r="BH880" s="189">
        <f>IF(N880="sníž. přenesená",J880,0)</f>
        <v>0</v>
      </c>
      <c r="BI880" s="189">
        <f>IF(N880="nulová",J880,0)</f>
        <v>0</v>
      </c>
      <c r="BJ880" s="19" t="s">
        <v>84</v>
      </c>
      <c r="BK880" s="189">
        <f>ROUND(I880*H880,2)</f>
        <v>0</v>
      </c>
      <c r="BL880" s="19" t="s">
        <v>208</v>
      </c>
      <c r="BM880" s="188" t="s">
        <v>959</v>
      </c>
    </row>
    <row r="881" spans="1:65" s="2" customFormat="1" ht="11.25">
      <c r="A881" s="36"/>
      <c r="B881" s="37"/>
      <c r="C881" s="38"/>
      <c r="D881" s="190" t="s">
        <v>210</v>
      </c>
      <c r="E881" s="38"/>
      <c r="F881" s="191" t="s">
        <v>960</v>
      </c>
      <c r="G881" s="38"/>
      <c r="H881" s="38"/>
      <c r="I881" s="192"/>
      <c r="J881" s="38"/>
      <c r="K881" s="38"/>
      <c r="L881" s="41"/>
      <c r="M881" s="193"/>
      <c r="N881" s="194"/>
      <c r="O881" s="66"/>
      <c r="P881" s="66"/>
      <c r="Q881" s="66"/>
      <c r="R881" s="66"/>
      <c r="S881" s="66"/>
      <c r="T881" s="67"/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T881" s="19" t="s">
        <v>210</v>
      </c>
      <c r="AU881" s="19" t="s">
        <v>86</v>
      </c>
    </row>
    <row r="882" spans="1:65" s="2" customFormat="1" ht="29.25">
      <c r="A882" s="36"/>
      <c r="B882" s="37"/>
      <c r="C882" s="38"/>
      <c r="D882" s="190" t="s">
        <v>212</v>
      </c>
      <c r="E882" s="38"/>
      <c r="F882" s="195" t="s">
        <v>906</v>
      </c>
      <c r="G882" s="38"/>
      <c r="H882" s="38"/>
      <c r="I882" s="192"/>
      <c r="J882" s="38"/>
      <c r="K882" s="38"/>
      <c r="L882" s="41"/>
      <c r="M882" s="193"/>
      <c r="N882" s="194"/>
      <c r="O882" s="66"/>
      <c r="P882" s="66"/>
      <c r="Q882" s="66"/>
      <c r="R882" s="66"/>
      <c r="S882" s="66"/>
      <c r="T882" s="67"/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T882" s="19" t="s">
        <v>212</v>
      </c>
      <c r="AU882" s="19" t="s">
        <v>86</v>
      </c>
    </row>
    <row r="883" spans="1:65" s="13" customFormat="1" ht="11.25">
      <c r="B883" s="196"/>
      <c r="C883" s="197"/>
      <c r="D883" s="190" t="s">
        <v>216</v>
      </c>
      <c r="E883" s="198" t="s">
        <v>19</v>
      </c>
      <c r="F883" s="199" t="s">
        <v>798</v>
      </c>
      <c r="G883" s="197"/>
      <c r="H883" s="198" t="s">
        <v>19</v>
      </c>
      <c r="I883" s="200"/>
      <c r="J883" s="197"/>
      <c r="K883" s="197"/>
      <c r="L883" s="201"/>
      <c r="M883" s="202"/>
      <c r="N883" s="203"/>
      <c r="O883" s="203"/>
      <c r="P883" s="203"/>
      <c r="Q883" s="203"/>
      <c r="R883" s="203"/>
      <c r="S883" s="203"/>
      <c r="T883" s="204"/>
      <c r="AT883" s="205" t="s">
        <v>216</v>
      </c>
      <c r="AU883" s="205" t="s">
        <v>86</v>
      </c>
      <c r="AV883" s="13" t="s">
        <v>84</v>
      </c>
      <c r="AW883" s="13" t="s">
        <v>37</v>
      </c>
      <c r="AX883" s="13" t="s">
        <v>76</v>
      </c>
      <c r="AY883" s="205" t="s">
        <v>202</v>
      </c>
    </row>
    <row r="884" spans="1:65" s="14" customFormat="1" ht="11.25">
      <c r="B884" s="206"/>
      <c r="C884" s="207"/>
      <c r="D884" s="190" t="s">
        <v>216</v>
      </c>
      <c r="E884" s="208" t="s">
        <v>19</v>
      </c>
      <c r="F884" s="209" t="s">
        <v>961</v>
      </c>
      <c r="G884" s="207"/>
      <c r="H884" s="210">
        <v>1</v>
      </c>
      <c r="I884" s="211"/>
      <c r="J884" s="207"/>
      <c r="K884" s="207"/>
      <c r="L884" s="212"/>
      <c r="M884" s="213"/>
      <c r="N884" s="214"/>
      <c r="O884" s="214"/>
      <c r="P884" s="214"/>
      <c r="Q884" s="214"/>
      <c r="R884" s="214"/>
      <c r="S884" s="214"/>
      <c r="T884" s="215"/>
      <c r="AT884" s="216" t="s">
        <v>216</v>
      </c>
      <c r="AU884" s="216" t="s">
        <v>86</v>
      </c>
      <c r="AV884" s="14" t="s">
        <v>86</v>
      </c>
      <c r="AW884" s="14" t="s">
        <v>37</v>
      </c>
      <c r="AX884" s="14" t="s">
        <v>76</v>
      </c>
      <c r="AY884" s="216" t="s">
        <v>202</v>
      </c>
    </row>
    <row r="885" spans="1:65" s="14" customFormat="1" ht="11.25">
      <c r="B885" s="206"/>
      <c r="C885" s="207"/>
      <c r="D885" s="190" t="s">
        <v>216</v>
      </c>
      <c r="E885" s="208" t="s">
        <v>19</v>
      </c>
      <c r="F885" s="209" t="s">
        <v>962</v>
      </c>
      <c r="G885" s="207"/>
      <c r="H885" s="210">
        <v>1</v>
      </c>
      <c r="I885" s="211"/>
      <c r="J885" s="207"/>
      <c r="K885" s="207"/>
      <c r="L885" s="212"/>
      <c r="M885" s="213"/>
      <c r="N885" s="214"/>
      <c r="O885" s="214"/>
      <c r="P885" s="214"/>
      <c r="Q885" s="214"/>
      <c r="R885" s="214"/>
      <c r="S885" s="214"/>
      <c r="T885" s="215"/>
      <c r="AT885" s="216" t="s">
        <v>216</v>
      </c>
      <c r="AU885" s="216" t="s">
        <v>86</v>
      </c>
      <c r="AV885" s="14" t="s">
        <v>86</v>
      </c>
      <c r="AW885" s="14" t="s">
        <v>37</v>
      </c>
      <c r="AX885" s="14" t="s">
        <v>76</v>
      </c>
      <c r="AY885" s="216" t="s">
        <v>202</v>
      </c>
    </row>
    <row r="886" spans="1:65" s="16" customFormat="1" ht="11.25">
      <c r="B886" s="228"/>
      <c r="C886" s="229"/>
      <c r="D886" s="190" t="s">
        <v>216</v>
      </c>
      <c r="E886" s="230" t="s">
        <v>102</v>
      </c>
      <c r="F886" s="231" t="s">
        <v>235</v>
      </c>
      <c r="G886" s="229"/>
      <c r="H886" s="232">
        <v>2</v>
      </c>
      <c r="I886" s="233"/>
      <c r="J886" s="229"/>
      <c r="K886" s="229"/>
      <c r="L886" s="234"/>
      <c r="M886" s="235"/>
      <c r="N886" s="236"/>
      <c r="O886" s="236"/>
      <c r="P886" s="236"/>
      <c r="Q886" s="236"/>
      <c r="R886" s="236"/>
      <c r="S886" s="236"/>
      <c r="T886" s="237"/>
      <c r="AT886" s="238" t="s">
        <v>216</v>
      </c>
      <c r="AU886" s="238" t="s">
        <v>86</v>
      </c>
      <c r="AV886" s="16" t="s">
        <v>208</v>
      </c>
      <c r="AW886" s="16" t="s">
        <v>37</v>
      </c>
      <c r="AX886" s="16" t="s">
        <v>84</v>
      </c>
      <c r="AY886" s="238" t="s">
        <v>202</v>
      </c>
    </row>
    <row r="887" spans="1:65" s="2" customFormat="1" ht="14.45" customHeight="1">
      <c r="A887" s="36"/>
      <c r="B887" s="37"/>
      <c r="C887" s="239" t="s">
        <v>963</v>
      </c>
      <c r="D887" s="239" t="s">
        <v>639</v>
      </c>
      <c r="E887" s="240" t="s">
        <v>964</v>
      </c>
      <c r="F887" s="241" t="s">
        <v>965</v>
      </c>
      <c r="G887" s="242" t="s">
        <v>92</v>
      </c>
      <c r="H887" s="243">
        <v>2</v>
      </c>
      <c r="I887" s="244"/>
      <c r="J887" s="245">
        <f>ROUND(I887*H887,2)</f>
        <v>0</v>
      </c>
      <c r="K887" s="241" t="s">
        <v>19</v>
      </c>
      <c r="L887" s="246"/>
      <c r="M887" s="247" t="s">
        <v>19</v>
      </c>
      <c r="N887" s="248" t="s">
        <v>47</v>
      </c>
      <c r="O887" s="66"/>
      <c r="P887" s="186">
        <f>O887*H887</f>
        <v>0</v>
      </c>
      <c r="Q887" s="186">
        <v>8.5000000000000006E-3</v>
      </c>
      <c r="R887" s="186">
        <f>Q887*H887</f>
        <v>1.7000000000000001E-2</v>
      </c>
      <c r="S887" s="186">
        <v>0</v>
      </c>
      <c r="T887" s="187">
        <f>S887*H887</f>
        <v>0</v>
      </c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R887" s="188" t="s">
        <v>466</v>
      </c>
      <c r="AT887" s="188" t="s">
        <v>639</v>
      </c>
      <c r="AU887" s="188" t="s">
        <v>86</v>
      </c>
      <c r="AY887" s="19" t="s">
        <v>202</v>
      </c>
      <c r="BE887" s="189">
        <f>IF(N887="základní",J887,0)</f>
        <v>0</v>
      </c>
      <c r="BF887" s="189">
        <f>IF(N887="snížená",J887,0)</f>
        <v>0</v>
      </c>
      <c r="BG887" s="189">
        <f>IF(N887="zákl. přenesená",J887,0)</f>
        <v>0</v>
      </c>
      <c r="BH887" s="189">
        <f>IF(N887="sníž. přenesená",J887,0)</f>
        <v>0</v>
      </c>
      <c r="BI887" s="189">
        <f>IF(N887="nulová",J887,0)</f>
        <v>0</v>
      </c>
      <c r="BJ887" s="19" t="s">
        <v>84</v>
      </c>
      <c r="BK887" s="189">
        <f>ROUND(I887*H887,2)</f>
        <v>0</v>
      </c>
      <c r="BL887" s="19" t="s">
        <v>208</v>
      </c>
      <c r="BM887" s="188" t="s">
        <v>966</v>
      </c>
    </row>
    <row r="888" spans="1:65" s="2" customFormat="1" ht="11.25">
      <c r="A888" s="36"/>
      <c r="B888" s="37"/>
      <c r="C888" s="38"/>
      <c r="D888" s="190" t="s">
        <v>210</v>
      </c>
      <c r="E888" s="38"/>
      <c r="F888" s="191" t="s">
        <v>965</v>
      </c>
      <c r="G888" s="38"/>
      <c r="H888" s="38"/>
      <c r="I888" s="192"/>
      <c r="J888" s="38"/>
      <c r="K888" s="38"/>
      <c r="L888" s="41"/>
      <c r="M888" s="193"/>
      <c r="N888" s="194"/>
      <c r="O888" s="66"/>
      <c r="P888" s="66"/>
      <c r="Q888" s="66"/>
      <c r="R888" s="66"/>
      <c r="S888" s="66"/>
      <c r="T888" s="67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T888" s="19" t="s">
        <v>210</v>
      </c>
      <c r="AU888" s="19" t="s">
        <v>86</v>
      </c>
    </row>
    <row r="889" spans="1:65" s="14" customFormat="1" ht="11.25">
      <c r="B889" s="206"/>
      <c r="C889" s="207"/>
      <c r="D889" s="190" t="s">
        <v>216</v>
      </c>
      <c r="E889" s="208" t="s">
        <v>19</v>
      </c>
      <c r="F889" s="209" t="s">
        <v>102</v>
      </c>
      <c r="G889" s="207"/>
      <c r="H889" s="210">
        <v>2</v>
      </c>
      <c r="I889" s="211"/>
      <c r="J889" s="207"/>
      <c r="K889" s="207"/>
      <c r="L889" s="212"/>
      <c r="M889" s="213"/>
      <c r="N889" s="214"/>
      <c r="O889" s="214"/>
      <c r="P889" s="214"/>
      <c r="Q889" s="214"/>
      <c r="R889" s="214"/>
      <c r="S889" s="214"/>
      <c r="T889" s="215"/>
      <c r="AT889" s="216" t="s">
        <v>216</v>
      </c>
      <c r="AU889" s="216" t="s">
        <v>86</v>
      </c>
      <c r="AV889" s="14" t="s">
        <v>86</v>
      </c>
      <c r="AW889" s="14" t="s">
        <v>37</v>
      </c>
      <c r="AX889" s="14" t="s">
        <v>84</v>
      </c>
      <c r="AY889" s="216" t="s">
        <v>202</v>
      </c>
    </row>
    <row r="890" spans="1:65" s="2" customFormat="1" ht="14.45" customHeight="1">
      <c r="A890" s="36"/>
      <c r="B890" s="37"/>
      <c r="C890" s="177" t="s">
        <v>967</v>
      </c>
      <c r="D890" s="177" t="s">
        <v>204</v>
      </c>
      <c r="E890" s="178" t="s">
        <v>968</v>
      </c>
      <c r="F890" s="179" t="s">
        <v>969</v>
      </c>
      <c r="G890" s="180" t="s">
        <v>92</v>
      </c>
      <c r="H890" s="181">
        <v>1</v>
      </c>
      <c r="I890" s="182"/>
      <c r="J890" s="183">
        <f>ROUND(I890*H890,2)</f>
        <v>0</v>
      </c>
      <c r="K890" s="179" t="s">
        <v>207</v>
      </c>
      <c r="L890" s="41"/>
      <c r="M890" s="184" t="s">
        <v>19</v>
      </c>
      <c r="N890" s="185" t="s">
        <v>47</v>
      </c>
      <c r="O890" s="66"/>
      <c r="P890" s="186">
        <f>O890*H890</f>
        <v>0</v>
      </c>
      <c r="Q890" s="186">
        <v>3.0000000000000001E-5</v>
      </c>
      <c r="R890" s="186">
        <f>Q890*H890</f>
        <v>3.0000000000000001E-5</v>
      </c>
      <c r="S890" s="186">
        <v>0</v>
      </c>
      <c r="T890" s="187">
        <f>S890*H890</f>
        <v>0</v>
      </c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R890" s="188" t="s">
        <v>208</v>
      </c>
      <c r="AT890" s="188" t="s">
        <v>204</v>
      </c>
      <c r="AU890" s="188" t="s">
        <v>86</v>
      </c>
      <c r="AY890" s="19" t="s">
        <v>202</v>
      </c>
      <c r="BE890" s="189">
        <f>IF(N890="základní",J890,0)</f>
        <v>0</v>
      </c>
      <c r="BF890" s="189">
        <f>IF(N890="snížená",J890,0)</f>
        <v>0</v>
      </c>
      <c r="BG890" s="189">
        <f>IF(N890="zákl. přenesená",J890,0)</f>
        <v>0</v>
      </c>
      <c r="BH890" s="189">
        <f>IF(N890="sníž. přenesená",J890,0)</f>
        <v>0</v>
      </c>
      <c r="BI890" s="189">
        <f>IF(N890="nulová",J890,0)</f>
        <v>0</v>
      </c>
      <c r="BJ890" s="19" t="s">
        <v>84</v>
      </c>
      <c r="BK890" s="189">
        <f>ROUND(I890*H890,2)</f>
        <v>0</v>
      </c>
      <c r="BL890" s="19" t="s">
        <v>208</v>
      </c>
      <c r="BM890" s="188" t="s">
        <v>970</v>
      </c>
    </row>
    <row r="891" spans="1:65" s="2" customFormat="1" ht="11.25">
      <c r="A891" s="36"/>
      <c r="B891" s="37"/>
      <c r="C891" s="38"/>
      <c r="D891" s="190" t="s">
        <v>210</v>
      </c>
      <c r="E891" s="38"/>
      <c r="F891" s="191" t="s">
        <v>971</v>
      </c>
      <c r="G891" s="38"/>
      <c r="H891" s="38"/>
      <c r="I891" s="192"/>
      <c r="J891" s="38"/>
      <c r="K891" s="38"/>
      <c r="L891" s="41"/>
      <c r="M891" s="193"/>
      <c r="N891" s="194"/>
      <c r="O891" s="66"/>
      <c r="P891" s="66"/>
      <c r="Q891" s="66"/>
      <c r="R891" s="66"/>
      <c r="S891" s="66"/>
      <c r="T891" s="67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T891" s="19" t="s">
        <v>210</v>
      </c>
      <c r="AU891" s="19" t="s">
        <v>86</v>
      </c>
    </row>
    <row r="892" spans="1:65" s="2" customFormat="1" ht="29.25">
      <c r="A892" s="36"/>
      <c r="B892" s="37"/>
      <c r="C892" s="38"/>
      <c r="D892" s="190" t="s">
        <v>212</v>
      </c>
      <c r="E892" s="38"/>
      <c r="F892" s="195" t="s">
        <v>906</v>
      </c>
      <c r="G892" s="38"/>
      <c r="H892" s="38"/>
      <c r="I892" s="192"/>
      <c r="J892" s="38"/>
      <c r="K892" s="38"/>
      <c r="L892" s="41"/>
      <c r="M892" s="193"/>
      <c r="N892" s="194"/>
      <c r="O892" s="66"/>
      <c r="P892" s="66"/>
      <c r="Q892" s="66"/>
      <c r="R892" s="66"/>
      <c r="S892" s="66"/>
      <c r="T892" s="67"/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T892" s="19" t="s">
        <v>212</v>
      </c>
      <c r="AU892" s="19" t="s">
        <v>86</v>
      </c>
    </row>
    <row r="893" spans="1:65" s="13" customFormat="1" ht="11.25">
      <c r="B893" s="196"/>
      <c r="C893" s="197"/>
      <c r="D893" s="190" t="s">
        <v>216</v>
      </c>
      <c r="E893" s="198" t="s">
        <v>19</v>
      </c>
      <c r="F893" s="199" t="s">
        <v>798</v>
      </c>
      <c r="G893" s="197"/>
      <c r="H893" s="198" t="s">
        <v>19</v>
      </c>
      <c r="I893" s="200"/>
      <c r="J893" s="197"/>
      <c r="K893" s="197"/>
      <c r="L893" s="201"/>
      <c r="M893" s="202"/>
      <c r="N893" s="203"/>
      <c r="O893" s="203"/>
      <c r="P893" s="203"/>
      <c r="Q893" s="203"/>
      <c r="R893" s="203"/>
      <c r="S893" s="203"/>
      <c r="T893" s="204"/>
      <c r="AT893" s="205" t="s">
        <v>216</v>
      </c>
      <c r="AU893" s="205" t="s">
        <v>86</v>
      </c>
      <c r="AV893" s="13" t="s">
        <v>84</v>
      </c>
      <c r="AW893" s="13" t="s">
        <v>37</v>
      </c>
      <c r="AX893" s="13" t="s">
        <v>76</v>
      </c>
      <c r="AY893" s="205" t="s">
        <v>202</v>
      </c>
    </row>
    <row r="894" spans="1:65" s="14" customFormat="1" ht="11.25">
      <c r="B894" s="206"/>
      <c r="C894" s="207"/>
      <c r="D894" s="190" t="s">
        <v>216</v>
      </c>
      <c r="E894" s="208" t="s">
        <v>19</v>
      </c>
      <c r="F894" s="209" t="s">
        <v>972</v>
      </c>
      <c r="G894" s="207"/>
      <c r="H894" s="210">
        <v>1</v>
      </c>
      <c r="I894" s="211"/>
      <c r="J894" s="207"/>
      <c r="K894" s="207"/>
      <c r="L894" s="212"/>
      <c r="M894" s="213"/>
      <c r="N894" s="214"/>
      <c r="O894" s="214"/>
      <c r="P894" s="214"/>
      <c r="Q894" s="214"/>
      <c r="R894" s="214"/>
      <c r="S894" s="214"/>
      <c r="T894" s="215"/>
      <c r="AT894" s="216" t="s">
        <v>216</v>
      </c>
      <c r="AU894" s="216" t="s">
        <v>86</v>
      </c>
      <c r="AV894" s="14" t="s">
        <v>86</v>
      </c>
      <c r="AW894" s="14" t="s">
        <v>37</v>
      </c>
      <c r="AX894" s="14" t="s">
        <v>76</v>
      </c>
      <c r="AY894" s="216" t="s">
        <v>202</v>
      </c>
    </row>
    <row r="895" spans="1:65" s="16" customFormat="1" ht="11.25">
      <c r="B895" s="228"/>
      <c r="C895" s="229"/>
      <c r="D895" s="190" t="s">
        <v>216</v>
      </c>
      <c r="E895" s="230" t="s">
        <v>120</v>
      </c>
      <c r="F895" s="231" t="s">
        <v>235</v>
      </c>
      <c r="G895" s="229"/>
      <c r="H895" s="232">
        <v>1</v>
      </c>
      <c r="I895" s="233"/>
      <c r="J895" s="229"/>
      <c r="K895" s="229"/>
      <c r="L895" s="234"/>
      <c r="M895" s="235"/>
      <c r="N895" s="236"/>
      <c r="O895" s="236"/>
      <c r="P895" s="236"/>
      <c r="Q895" s="236"/>
      <c r="R895" s="236"/>
      <c r="S895" s="236"/>
      <c r="T895" s="237"/>
      <c r="AT895" s="238" t="s">
        <v>216</v>
      </c>
      <c r="AU895" s="238" t="s">
        <v>86</v>
      </c>
      <c r="AV895" s="16" t="s">
        <v>208</v>
      </c>
      <c r="AW895" s="16" t="s">
        <v>37</v>
      </c>
      <c r="AX895" s="16" t="s">
        <v>84</v>
      </c>
      <c r="AY895" s="238" t="s">
        <v>202</v>
      </c>
    </row>
    <row r="896" spans="1:65" s="2" customFormat="1" ht="14.45" customHeight="1">
      <c r="A896" s="36"/>
      <c r="B896" s="37"/>
      <c r="C896" s="239" t="s">
        <v>973</v>
      </c>
      <c r="D896" s="239" t="s">
        <v>639</v>
      </c>
      <c r="E896" s="240" t="s">
        <v>974</v>
      </c>
      <c r="F896" s="241" t="s">
        <v>975</v>
      </c>
      <c r="G896" s="242" t="s">
        <v>92</v>
      </c>
      <c r="H896" s="243">
        <v>1</v>
      </c>
      <c r="I896" s="244"/>
      <c r="J896" s="245">
        <f>ROUND(I896*H896,2)</f>
        <v>0</v>
      </c>
      <c r="K896" s="241" t="s">
        <v>19</v>
      </c>
      <c r="L896" s="246"/>
      <c r="M896" s="247" t="s">
        <v>19</v>
      </c>
      <c r="N896" s="248" t="s">
        <v>47</v>
      </c>
      <c r="O896" s="66"/>
      <c r="P896" s="186">
        <f>O896*H896</f>
        <v>0</v>
      </c>
      <c r="Q896" s="186">
        <v>1.4200000000000001E-2</v>
      </c>
      <c r="R896" s="186">
        <f>Q896*H896</f>
        <v>1.4200000000000001E-2</v>
      </c>
      <c r="S896" s="186">
        <v>0</v>
      </c>
      <c r="T896" s="187">
        <f>S896*H896</f>
        <v>0</v>
      </c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R896" s="188" t="s">
        <v>466</v>
      </c>
      <c r="AT896" s="188" t="s">
        <v>639</v>
      </c>
      <c r="AU896" s="188" t="s">
        <v>86</v>
      </c>
      <c r="AY896" s="19" t="s">
        <v>202</v>
      </c>
      <c r="BE896" s="189">
        <f>IF(N896="základní",J896,0)</f>
        <v>0</v>
      </c>
      <c r="BF896" s="189">
        <f>IF(N896="snížená",J896,0)</f>
        <v>0</v>
      </c>
      <c r="BG896" s="189">
        <f>IF(N896="zákl. přenesená",J896,0)</f>
        <v>0</v>
      </c>
      <c r="BH896" s="189">
        <f>IF(N896="sníž. přenesená",J896,0)</f>
        <v>0</v>
      </c>
      <c r="BI896" s="189">
        <f>IF(N896="nulová",J896,0)</f>
        <v>0</v>
      </c>
      <c r="BJ896" s="19" t="s">
        <v>84</v>
      </c>
      <c r="BK896" s="189">
        <f>ROUND(I896*H896,2)</f>
        <v>0</v>
      </c>
      <c r="BL896" s="19" t="s">
        <v>208</v>
      </c>
      <c r="BM896" s="188" t="s">
        <v>976</v>
      </c>
    </row>
    <row r="897" spans="1:65" s="2" customFormat="1" ht="11.25">
      <c r="A897" s="36"/>
      <c r="B897" s="37"/>
      <c r="C897" s="38"/>
      <c r="D897" s="190" t="s">
        <v>210</v>
      </c>
      <c r="E897" s="38"/>
      <c r="F897" s="191" t="s">
        <v>975</v>
      </c>
      <c r="G897" s="38"/>
      <c r="H897" s="38"/>
      <c r="I897" s="192"/>
      <c r="J897" s="38"/>
      <c r="K897" s="38"/>
      <c r="L897" s="41"/>
      <c r="M897" s="193"/>
      <c r="N897" s="194"/>
      <c r="O897" s="66"/>
      <c r="P897" s="66"/>
      <c r="Q897" s="66"/>
      <c r="R897" s="66"/>
      <c r="S897" s="66"/>
      <c r="T897" s="67"/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T897" s="19" t="s">
        <v>210</v>
      </c>
      <c r="AU897" s="19" t="s">
        <v>86</v>
      </c>
    </row>
    <row r="898" spans="1:65" s="14" customFormat="1" ht="11.25">
      <c r="B898" s="206"/>
      <c r="C898" s="207"/>
      <c r="D898" s="190" t="s">
        <v>216</v>
      </c>
      <c r="E898" s="208" t="s">
        <v>19</v>
      </c>
      <c r="F898" s="209" t="s">
        <v>120</v>
      </c>
      <c r="G898" s="207"/>
      <c r="H898" s="210">
        <v>1</v>
      </c>
      <c r="I898" s="211"/>
      <c r="J898" s="207"/>
      <c r="K898" s="207"/>
      <c r="L898" s="212"/>
      <c r="M898" s="213"/>
      <c r="N898" s="214"/>
      <c r="O898" s="214"/>
      <c r="P898" s="214"/>
      <c r="Q898" s="214"/>
      <c r="R898" s="214"/>
      <c r="S898" s="214"/>
      <c r="T898" s="215"/>
      <c r="AT898" s="216" t="s">
        <v>216</v>
      </c>
      <c r="AU898" s="216" t="s">
        <v>86</v>
      </c>
      <c r="AV898" s="14" t="s">
        <v>86</v>
      </c>
      <c r="AW898" s="14" t="s">
        <v>37</v>
      </c>
      <c r="AX898" s="14" t="s">
        <v>84</v>
      </c>
      <c r="AY898" s="216" t="s">
        <v>202</v>
      </c>
    </row>
    <row r="899" spans="1:65" s="2" customFormat="1" ht="14.45" customHeight="1">
      <c r="A899" s="36"/>
      <c r="B899" s="37"/>
      <c r="C899" s="177" t="s">
        <v>977</v>
      </c>
      <c r="D899" s="177" t="s">
        <v>204</v>
      </c>
      <c r="E899" s="178" t="s">
        <v>978</v>
      </c>
      <c r="F899" s="179" t="s">
        <v>979</v>
      </c>
      <c r="G899" s="180" t="s">
        <v>92</v>
      </c>
      <c r="H899" s="181">
        <v>1</v>
      </c>
      <c r="I899" s="182"/>
      <c r="J899" s="183">
        <f>ROUND(I899*H899,2)</f>
        <v>0</v>
      </c>
      <c r="K899" s="179" t="s">
        <v>207</v>
      </c>
      <c r="L899" s="41"/>
      <c r="M899" s="184" t="s">
        <v>19</v>
      </c>
      <c r="N899" s="185" t="s">
        <v>47</v>
      </c>
      <c r="O899" s="66"/>
      <c r="P899" s="186">
        <f>O899*H899</f>
        <v>0</v>
      </c>
      <c r="Q899" s="186">
        <v>5.0000000000000002E-5</v>
      </c>
      <c r="R899" s="186">
        <f>Q899*H899</f>
        <v>5.0000000000000002E-5</v>
      </c>
      <c r="S899" s="186">
        <v>0</v>
      </c>
      <c r="T899" s="187">
        <f>S899*H899</f>
        <v>0</v>
      </c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R899" s="188" t="s">
        <v>208</v>
      </c>
      <c r="AT899" s="188" t="s">
        <v>204</v>
      </c>
      <c r="AU899" s="188" t="s">
        <v>86</v>
      </c>
      <c r="AY899" s="19" t="s">
        <v>202</v>
      </c>
      <c r="BE899" s="189">
        <f>IF(N899="základní",J899,0)</f>
        <v>0</v>
      </c>
      <c r="BF899" s="189">
        <f>IF(N899="snížená",J899,0)</f>
        <v>0</v>
      </c>
      <c r="BG899" s="189">
        <f>IF(N899="zákl. přenesená",J899,0)</f>
        <v>0</v>
      </c>
      <c r="BH899" s="189">
        <f>IF(N899="sníž. přenesená",J899,0)</f>
        <v>0</v>
      </c>
      <c r="BI899" s="189">
        <f>IF(N899="nulová",J899,0)</f>
        <v>0</v>
      </c>
      <c r="BJ899" s="19" t="s">
        <v>84</v>
      </c>
      <c r="BK899" s="189">
        <f>ROUND(I899*H899,2)</f>
        <v>0</v>
      </c>
      <c r="BL899" s="19" t="s">
        <v>208</v>
      </c>
      <c r="BM899" s="188" t="s">
        <v>980</v>
      </c>
    </row>
    <row r="900" spans="1:65" s="2" customFormat="1" ht="11.25">
      <c r="A900" s="36"/>
      <c r="B900" s="37"/>
      <c r="C900" s="38"/>
      <c r="D900" s="190" t="s">
        <v>210</v>
      </c>
      <c r="E900" s="38"/>
      <c r="F900" s="191" t="s">
        <v>981</v>
      </c>
      <c r="G900" s="38"/>
      <c r="H900" s="38"/>
      <c r="I900" s="192"/>
      <c r="J900" s="38"/>
      <c r="K900" s="38"/>
      <c r="L900" s="41"/>
      <c r="M900" s="193"/>
      <c r="N900" s="194"/>
      <c r="O900" s="66"/>
      <c r="P900" s="66"/>
      <c r="Q900" s="66"/>
      <c r="R900" s="66"/>
      <c r="S900" s="66"/>
      <c r="T900" s="67"/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T900" s="19" t="s">
        <v>210</v>
      </c>
      <c r="AU900" s="19" t="s">
        <v>86</v>
      </c>
    </row>
    <row r="901" spans="1:65" s="2" customFormat="1" ht="29.25">
      <c r="A901" s="36"/>
      <c r="B901" s="37"/>
      <c r="C901" s="38"/>
      <c r="D901" s="190" t="s">
        <v>212</v>
      </c>
      <c r="E901" s="38"/>
      <c r="F901" s="195" t="s">
        <v>906</v>
      </c>
      <c r="G901" s="38"/>
      <c r="H901" s="38"/>
      <c r="I901" s="192"/>
      <c r="J901" s="38"/>
      <c r="K901" s="38"/>
      <c r="L901" s="41"/>
      <c r="M901" s="193"/>
      <c r="N901" s="194"/>
      <c r="O901" s="66"/>
      <c r="P901" s="66"/>
      <c r="Q901" s="66"/>
      <c r="R901" s="66"/>
      <c r="S901" s="66"/>
      <c r="T901" s="67"/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T901" s="19" t="s">
        <v>212</v>
      </c>
      <c r="AU901" s="19" t="s">
        <v>86</v>
      </c>
    </row>
    <row r="902" spans="1:65" s="13" customFormat="1" ht="11.25">
      <c r="B902" s="196"/>
      <c r="C902" s="197"/>
      <c r="D902" s="190" t="s">
        <v>216</v>
      </c>
      <c r="E902" s="198" t="s">
        <v>19</v>
      </c>
      <c r="F902" s="199" t="s">
        <v>798</v>
      </c>
      <c r="G902" s="197"/>
      <c r="H902" s="198" t="s">
        <v>19</v>
      </c>
      <c r="I902" s="200"/>
      <c r="J902" s="197"/>
      <c r="K902" s="197"/>
      <c r="L902" s="201"/>
      <c r="M902" s="202"/>
      <c r="N902" s="203"/>
      <c r="O902" s="203"/>
      <c r="P902" s="203"/>
      <c r="Q902" s="203"/>
      <c r="R902" s="203"/>
      <c r="S902" s="203"/>
      <c r="T902" s="204"/>
      <c r="AT902" s="205" t="s">
        <v>216</v>
      </c>
      <c r="AU902" s="205" t="s">
        <v>86</v>
      </c>
      <c r="AV902" s="13" t="s">
        <v>84</v>
      </c>
      <c r="AW902" s="13" t="s">
        <v>37</v>
      </c>
      <c r="AX902" s="13" t="s">
        <v>76</v>
      </c>
      <c r="AY902" s="205" t="s">
        <v>202</v>
      </c>
    </row>
    <row r="903" spans="1:65" s="14" customFormat="1" ht="11.25">
      <c r="B903" s="206"/>
      <c r="C903" s="207"/>
      <c r="D903" s="190" t="s">
        <v>216</v>
      </c>
      <c r="E903" s="208" t="s">
        <v>19</v>
      </c>
      <c r="F903" s="209" t="s">
        <v>982</v>
      </c>
      <c r="G903" s="207"/>
      <c r="H903" s="210">
        <v>1</v>
      </c>
      <c r="I903" s="211"/>
      <c r="J903" s="207"/>
      <c r="K903" s="207"/>
      <c r="L903" s="212"/>
      <c r="M903" s="213"/>
      <c r="N903" s="214"/>
      <c r="O903" s="214"/>
      <c r="P903" s="214"/>
      <c r="Q903" s="214"/>
      <c r="R903" s="214"/>
      <c r="S903" s="214"/>
      <c r="T903" s="215"/>
      <c r="AT903" s="216" t="s">
        <v>216</v>
      </c>
      <c r="AU903" s="216" t="s">
        <v>86</v>
      </c>
      <c r="AV903" s="14" t="s">
        <v>86</v>
      </c>
      <c r="AW903" s="14" t="s">
        <v>37</v>
      </c>
      <c r="AX903" s="14" t="s">
        <v>76</v>
      </c>
      <c r="AY903" s="216" t="s">
        <v>202</v>
      </c>
    </row>
    <row r="904" spans="1:65" s="16" customFormat="1" ht="11.25">
      <c r="B904" s="228"/>
      <c r="C904" s="229"/>
      <c r="D904" s="190" t="s">
        <v>216</v>
      </c>
      <c r="E904" s="230" t="s">
        <v>104</v>
      </c>
      <c r="F904" s="231" t="s">
        <v>235</v>
      </c>
      <c r="G904" s="229"/>
      <c r="H904" s="232">
        <v>1</v>
      </c>
      <c r="I904" s="233"/>
      <c r="J904" s="229"/>
      <c r="K904" s="229"/>
      <c r="L904" s="234"/>
      <c r="M904" s="235"/>
      <c r="N904" s="236"/>
      <c r="O904" s="236"/>
      <c r="P904" s="236"/>
      <c r="Q904" s="236"/>
      <c r="R904" s="236"/>
      <c r="S904" s="236"/>
      <c r="T904" s="237"/>
      <c r="AT904" s="238" t="s">
        <v>216</v>
      </c>
      <c r="AU904" s="238" t="s">
        <v>86</v>
      </c>
      <c r="AV904" s="16" t="s">
        <v>208</v>
      </c>
      <c r="AW904" s="16" t="s">
        <v>37</v>
      </c>
      <c r="AX904" s="16" t="s">
        <v>84</v>
      </c>
      <c r="AY904" s="238" t="s">
        <v>202</v>
      </c>
    </row>
    <row r="905" spans="1:65" s="2" customFormat="1" ht="14.45" customHeight="1">
      <c r="A905" s="36"/>
      <c r="B905" s="37"/>
      <c r="C905" s="239" t="s">
        <v>983</v>
      </c>
      <c r="D905" s="239" t="s">
        <v>639</v>
      </c>
      <c r="E905" s="240" t="s">
        <v>984</v>
      </c>
      <c r="F905" s="241" t="s">
        <v>985</v>
      </c>
      <c r="G905" s="242" t="s">
        <v>92</v>
      </c>
      <c r="H905" s="243">
        <v>1</v>
      </c>
      <c r="I905" s="244"/>
      <c r="J905" s="245">
        <f>ROUND(I905*H905,2)</f>
        <v>0</v>
      </c>
      <c r="K905" s="241" t="s">
        <v>19</v>
      </c>
      <c r="L905" s="246"/>
      <c r="M905" s="247" t="s">
        <v>19</v>
      </c>
      <c r="N905" s="248" t="s">
        <v>47</v>
      </c>
      <c r="O905" s="66"/>
      <c r="P905" s="186">
        <f>O905*H905</f>
        <v>0</v>
      </c>
      <c r="Q905" s="186">
        <v>2.5499999999999998E-2</v>
      </c>
      <c r="R905" s="186">
        <f>Q905*H905</f>
        <v>2.5499999999999998E-2</v>
      </c>
      <c r="S905" s="186">
        <v>0</v>
      </c>
      <c r="T905" s="187">
        <f>S905*H905</f>
        <v>0</v>
      </c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R905" s="188" t="s">
        <v>466</v>
      </c>
      <c r="AT905" s="188" t="s">
        <v>639</v>
      </c>
      <c r="AU905" s="188" t="s">
        <v>86</v>
      </c>
      <c r="AY905" s="19" t="s">
        <v>202</v>
      </c>
      <c r="BE905" s="189">
        <f>IF(N905="základní",J905,0)</f>
        <v>0</v>
      </c>
      <c r="BF905" s="189">
        <f>IF(N905="snížená",J905,0)</f>
        <v>0</v>
      </c>
      <c r="BG905" s="189">
        <f>IF(N905="zákl. přenesená",J905,0)</f>
        <v>0</v>
      </c>
      <c r="BH905" s="189">
        <f>IF(N905="sníž. přenesená",J905,0)</f>
        <v>0</v>
      </c>
      <c r="BI905" s="189">
        <f>IF(N905="nulová",J905,0)</f>
        <v>0</v>
      </c>
      <c r="BJ905" s="19" t="s">
        <v>84</v>
      </c>
      <c r="BK905" s="189">
        <f>ROUND(I905*H905,2)</f>
        <v>0</v>
      </c>
      <c r="BL905" s="19" t="s">
        <v>208</v>
      </c>
      <c r="BM905" s="188" t="s">
        <v>986</v>
      </c>
    </row>
    <row r="906" spans="1:65" s="2" customFormat="1" ht="11.25">
      <c r="A906" s="36"/>
      <c r="B906" s="37"/>
      <c r="C906" s="38"/>
      <c r="D906" s="190" t="s">
        <v>210</v>
      </c>
      <c r="E906" s="38"/>
      <c r="F906" s="191" t="s">
        <v>985</v>
      </c>
      <c r="G906" s="38"/>
      <c r="H906" s="38"/>
      <c r="I906" s="192"/>
      <c r="J906" s="38"/>
      <c r="K906" s="38"/>
      <c r="L906" s="41"/>
      <c r="M906" s="193"/>
      <c r="N906" s="194"/>
      <c r="O906" s="66"/>
      <c r="P906" s="66"/>
      <c r="Q906" s="66"/>
      <c r="R906" s="66"/>
      <c r="S906" s="66"/>
      <c r="T906" s="67"/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T906" s="19" t="s">
        <v>210</v>
      </c>
      <c r="AU906" s="19" t="s">
        <v>86</v>
      </c>
    </row>
    <row r="907" spans="1:65" s="14" customFormat="1" ht="11.25">
      <c r="B907" s="206"/>
      <c r="C907" s="207"/>
      <c r="D907" s="190" t="s">
        <v>216</v>
      </c>
      <c r="E907" s="208" t="s">
        <v>19</v>
      </c>
      <c r="F907" s="209" t="s">
        <v>104</v>
      </c>
      <c r="G907" s="207"/>
      <c r="H907" s="210">
        <v>1</v>
      </c>
      <c r="I907" s="211"/>
      <c r="J907" s="207"/>
      <c r="K907" s="207"/>
      <c r="L907" s="212"/>
      <c r="M907" s="213"/>
      <c r="N907" s="214"/>
      <c r="O907" s="214"/>
      <c r="P907" s="214"/>
      <c r="Q907" s="214"/>
      <c r="R907" s="214"/>
      <c r="S907" s="214"/>
      <c r="T907" s="215"/>
      <c r="AT907" s="216" t="s">
        <v>216</v>
      </c>
      <c r="AU907" s="216" t="s">
        <v>86</v>
      </c>
      <c r="AV907" s="14" t="s">
        <v>86</v>
      </c>
      <c r="AW907" s="14" t="s">
        <v>37</v>
      </c>
      <c r="AX907" s="14" t="s">
        <v>84</v>
      </c>
      <c r="AY907" s="216" t="s">
        <v>202</v>
      </c>
    </row>
    <row r="908" spans="1:65" s="2" customFormat="1" ht="14.45" customHeight="1">
      <c r="A908" s="36"/>
      <c r="B908" s="37"/>
      <c r="C908" s="177" t="s">
        <v>987</v>
      </c>
      <c r="D908" s="177" t="s">
        <v>204</v>
      </c>
      <c r="E908" s="178" t="s">
        <v>988</v>
      </c>
      <c r="F908" s="179" t="s">
        <v>989</v>
      </c>
      <c r="G908" s="180" t="s">
        <v>100</v>
      </c>
      <c r="H908" s="181">
        <v>234.6</v>
      </c>
      <c r="I908" s="182"/>
      <c r="J908" s="183">
        <f>ROUND(I908*H908,2)</f>
        <v>0</v>
      </c>
      <c r="K908" s="179" t="s">
        <v>207</v>
      </c>
      <c r="L908" s="41"/>
      <c r="M908" s="184" t="s">
        <v>19</v>
      </c>
      <c r="N908" s="185" t="s">
        <v>47</v>
      </c>
      <c r="O908" s="66"/>
      <c r="P908" s="186">
        <f>O908*H908</f>
        <v>0</v>
      </c>
      <c r="Q908" s="186">
        <v>0</v>
      </c>
      <c r="R908" s="186">
        <f>Q908*H908</f>
        <v>0</v>
      </c>
      <c r="S908" s="186">
        <v>0</v>
      </c>
      <c r="T908" s="187">
        <f>S908*H908</f>
        <v>0</v>
      </c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R908" s="188" t="s">
        <v>208</v>
      </c>
      <c r="AT908" s="188" t="s">
        <v>204</v>
      </c>
      <c r="AU908" s="188" t="s">
        <v>86</v>
      </c>
      <c r="AY908" s="19" t="s">
        <v>202</v>
      </c>
      <c r="BE908" s="189">
        <f>IF(N908="základní",J908,0)</f>
        <v>0</v>
      </c>
      <c r="BF908" s="189">
        <f>IF(N908="snížená",J908,0)</f>
        <v>0</v>
      </c>
      <c r="BG908" s="189">
        <f>IF(N908="zákl. přenesená",J908,0)</f>
        <v>0</v>
      </c>
      <c r="BH908" s="189">
        <f>IF(N908="sníž. přenesená",J908,0)</f>
        <v>0</v>
      </c>
      <c r="BI908" s="189">
        <f>IF(N908="nulová",J908,0)</f>
        <v>0</v>
      </c>
      <c r="BJ908" s="19" t="s">
        <v>84</v>
      </c>
      <c r="BK908" s="189">
        <f>ROUND(I908*H908,2)</f>
        <v>0</v>
      </c>
      <c r="BL908" s="19" t="s">
        <v>208</v>
      </c>
      <c r="BM908" s="188" t="s">
        <v>990</v>
      </c>
    </row>
    <row r="909" spans="1:65" s="2" customFormat="1" ht="11.25">
      <c r="A909" s="36"/>
      <c r="B909" s="37"/>
      <c r="C909" s="38"/>
      <c r="D909" s="190" t="s">
        <v>210</v>
      </c>
      <c r="E909" s="38"/>
      <c r="F909" s="191" t="s">
        <v>991</v>
      </c>
      <c r="G909" s="38"/>
      <c r="H909" s="38"/>
      <c r="I909" s="192"/>
      <c r="J909" s="38"/>
      <c r="K909" s="38"/>
      <c r="L909" s="41"/>
      <c r="M909" s="193"/>
      <c r="N909" s="194"/>
      <c r="O909" s="66"/>
      <c r="P909" s="66"/>
      <c r="Q909" s="66"/>
      <c r="R909" s="66"/>
      <c r="S909" s="66"/>
      <c r="T909" s="67"/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T909" s="19" t="s">
        <v>210</v>
      </c>
      <c r="AU909" s="19" t="s">
        <v>86</v>
      </c>
    </row>
    <row r="910" spans="1:65" s="2" customFormat="1" ht="87.75">
      <c r="A910" s="36"/>
      <c r="B910" s="37"/>
      <c r="C910" s="38"/>
      <c r="D910" s="190" t="s">
        <v>212</v>
      </c>
      <c r="E910" s="38"/>
      <c r="F910" s="195" t="s">
        <v>992</v>
      </c>
      <c r="G910" s="38"/>
      <c r="H910" s="38"/>
      <c r="I910" s="192"/>
      <c r="J910" s="38"/>
      <c r="K910" s="38"/>
      <c r="L910" s="41"/>
      <c r="M910" s="193"/>
      <c r="N910" s="194"/>
      <c r="O910" s="66"/>
      <c r="P910" s="66"/>
      <c r="Q910" s="66"/>
      <c r="R910" s="66"/>
      <c r="S910" s="66"/>
      <c r="T910" s="67"/>
      <c r="U910" s="36"/>
      <c r="V910" s="36"/>
      <c r="W910" s="36"/>
      <c r="X910" s="36"/>
      <c r="Y910" s="36"/>
      <c r="Z910" s="36"/>
      <c r="AA910" s="36"/>
      <c r="AB910" s="36"/>
      <c r="AC910" s="36"/>
      <c r="AD910" s="36"/>
      <c r="AE910" s="36"/>
      <c r="AT910" s="19" t="s">
        <v>212</v>
      </c>
      <c r="AU910" s="19" t="s">
        <v>86</v>
      </c>
    </row>
    <row r="911" spans="1:65" s="14" customFormat="1" ht="11.25">
      <c r="B911" s="206"/>
      <c r="C911" s="207"/>
      <c r="D911" s="190" t="s">
        <v>216</v>
      </c>
      <c r="E911" s="208" t="s">
        <v>19</v>
      </c>
      <c r="F911" s="209" t="s">
        <v>98</v>
      </c>
      <c r="G911" s="207"/>
      <c r="H911" s="210">
        <v>7.7</v>
      </c>
      <c r="I911" s="211"/>
      <c r="J911" s="207"/>
      <c r="K911" s="207"/>
      <c r="L911" s="212"/>
      <c r="M911" s="213"/>
      <c r="N911" s="214"/>
      <c r="O911" s="214"/>
      <c r="P911" s="214"/>
      <c r="Q911" s="214"/>
      <c r="R911" s="214"/>
      <c r="S911" s="214"/>
      <c r="T911" s="215"/>
      <c r="AT911" s="216" t="s">
        <v>216</v>
      </c>
      <c r="AU911" s="216" t="s">
        <v>86</v>
      </c>
      <c r="AV911" s="14" t="s">
        <v>86</v>
      </c>
      <c r="AW911" s="14" t="s">
        <v>37</v>
      </c>
      <c r="AX911" s="14" t="s">
        <v>76</v>
      </c>
      <c r="AY911" s="216" t="s">
        <v>202</v>
      </c>
    </row>
    <row r="912" spans="1:65" s="14" customFormat="1" ht="11.25">
      <c r="B912" s="206"/>
      <c r="C912" s="207"/>
      <c r="D912" s="190" t="s">
        <v>216</v>
      </c>
      <c r="E912" s="208" t="s">
        <v>19</v>
      </c>
      <c r="F912" s="209" t="s">
        <v>138</v>
      </c>
      <c r="G912" s="207"/>
      <c r="H912" s="210">
        <v>226.9</v>
      </c>
      <c r="I912" s="211"/>
      <c r="J912" s="207"/>
      <c r="K912" s="207"/>
      <c r="L912" s="212"/>
      <c r="M912" s="213"/>
      <c r="N912" s="214"/>
      <c r="O912" s="214"/>
      <c r="P912" s="214"/>
      <c r="Q912" s="214"/>
      <c r="R912" s="214"/>
      <c r="S912" s="214"/>
      <c r="T912" s="215"/>
      <c r="AT912" s="216" t="s">
        <v>216</v>
      </c>
      <c r="AU912" s="216" t="s">
        <v>86</v>
      </c>
      <c r="AV912" s="14" t="s">
        <v>86</v>
      </c>
      <c r="AW912" s="14" t="s">
        <v>37</v>
      </c>
      <c r="AX912" s="14" t="s">
        <v>76</v>
      </c>
      <c r="AY912" s="216" t="s">
        <v>202</v>
      </c>
    </row>
    <row r="913" spans="1:65" s="16" customFormat="1" ht="11.25">
      <c r="B913" s="228"/>
      <c r="C913" s="229"/>
      <c r="D913" s="190" t="s">
        <v>216</v>
      </c>
      <c r="E913" s="230" t="s">
        <v>19</v>
      </c>
      <c r="F913" s="231" t="s">
        <v>235</v>
      </c>
      <c r="G913" s="229"/>
      <c r="H913" s="232">
        <v>234.6</v>
      </c>
      <c r="I913" s="233"/>
      <c r="J913" s="229"/>
      <c r="K913" s="229"/>
      <c r="L913" s="234"/>
      <c r="M913" s="235"/>
      <c r="N913" s="236"/>
      <c r="O913" s="236"/>
      <c r="P913" s="236"/>
      <c r="Q913" s="236"/>
      <c r="R913" s="236"/>
      <c r="S913" s="236"/>
      <c r="T913" s="237"/>
      <c r="AT913" s="238" t="s">
        <v>216</v>
      </c>
      <c r="AU913" s="238" t="s">
        <v>86</v>
      </c>
      <c r="AV913" s="16" t="s">
        <v>208</v>
      </c>
      <c r="AW913" s="16" t="s">
        <v>37</v>
      </c>
      <c r="AX913" s="16" t="s">
        <v>84</v>
      </c>
      <c r="AY913" s="238" t="s">
        <v>202</v>
      </c>
    </row>
    <row r="914" spans="1:65" s="2" customFormat="1" ht="14.45" customHeight="1">
      <c r="A914" s="36"/>
      <c r="B914" s="37"/>
      <c r="C914" s="177" t="s">
        <v>993</v>
      </c>
      <c r="D914" s="177" t="s">
        <v>204</v>
      </c>
      <c r="E914" s="178" t="s">
        <v>994</v>
      </c>
      <c r="F914" s="179" t="s">
        <v>995</v>
      </c>
      <c r="G914" s="180" t="s">
        <v>92</v>
      </c>
      <c r="H914" s="181">
        <v>14</v>
      </c>
      <c r="I914" s="182"/>
      <c r="J914" s="183">
        <f>ROUND(I914*H914,2)</f>
        <v>0</v>
      </c>
      <c r="K914" s="179" t="s">
        <v>207</v>
      </c>
      <c r="L914" s="41"/>
      <c r="M914" s="184" t="s">
        <v>19</v>
      </c>
      <c r="N914" s="185" t="s">
        <v>47</v>
      </c>
      <c r="O914" s="66"/>
      <c r="P914" s="186">
        <f>O914*H914</f>
        <v>0</v>
      </c>
      <c r="Q914" s="186">
        <v>0.45937</v>
      </c>
      <c r="R914" s="186">
        <f>Q914*H914</f>
        <v>6.4311800000000003</v>
      </c>
      <c r="S914" s="186">
        <v>0</v>
      </c>
      <c r="T914" s="187">
        <f>S914*H914</f>
        <v>0</v>
      </c>
      <c r="U914" s="36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  <c r="AR914" s="188" t="s">
        <v>208</v>
      </c>
      <c r="AT914" s="188" t="s">
        <v>204</v>
      </c>
      <c r="AU914" s="188" t="s">
        <v>86</v>
      </c>
      <c r="AY914" s="19" t="s">
        <v>202</v>
      </c>
      <c r="BE914" s="189">
        <f>IF(N914="základní",J914,0)</f>
        <v>0</v>
      </c>
      <c r="BF914" s="189">
        <f>IF(N914="snížená",J914,0)</f>
        <v>0</v>
      </c>
      <c r="BG914" s="189">
        <f>IF(N914="zákl. přenesená",J914,0)</f>
        <v>0</v>
      </c>
      <c r="BH914" s="189">
        <f>IF(N914="sníž. přenesená",J914,0)</f>
        <v>0</v>
      </c>
      <c r="BI914" s="189">
        <f>IF(N914="nulová",J914,0)</f>
        <v>0</v>
      </c>
      <c r="BJ914" s="19" t="s">
        <v>84</v>
      </c>
      <c r="BK914" s="189">
        <f>ROUND(I914*H914,2)</f>
        <v>0</v>
      </c>
      <c r="BL914" s="19" t="s">
        <v>208</v>
      </c>
      <c r="BM914" s="188" t="s">
        <v>996</v>
      </c>
    </row>
    <row r="915" spans="1:65" s="2" customFormat="1" ht="11.25">
      <c r="A915" s="36"/>
      <c r="B915" s="37"/>
      <c r="C915" s="38"/>
      <c r="D915" s="190" t="s">
        <v>210</v>
      </c>
      <c r="E915" s="38"/>
      <c r="F915" s="191" t="s">
        <v>997</v>
      </c>
      <c r="G915" s="38"/>
      <c r="H915" s="38"/>
      <c r="I915" s="192"/>
      <c r="J915" s="38"/>
      <c r="K915" s="38"/>
      <c r="L915" s="41"/>
      <c r="M915" s="193"/>
      <c r="N915" s="194"/>
      <c r="O915" s="66"/>
      <c r="P915" s="66"/>
      <c r="Q915" s="66"/>
      <c r="R915" s="66"/>
      <c r="S915" s="66"/>
      <c r="T915" s="67"/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T915" s="19" t="s">
        <v>210</v>
      </c>
      <c r="AU915" s="19" t="s">
        <v>86</v>
      </c>
    </row>
    <row r="916" spans="1:65" s="2" customFormat="1" ht="87.75">
      <c r="A916" s="36"/>
      <c r="B916" s="37"/>
      <c r="C916" s="38"/>
      <c r="D916" s="190" t="s">
        <v>212</v>
      </c>
      <c r="E916" s="38"/>
      <c r="F916" s="195" t="s">
        <v>992</v>
      </c>
      <c r="G916" s="38"/>
      <c r="H916" s="38"/>
      <c r="I916" s="192"/>
      <c r="J916" s="38"/>
      <c r="K916" s="38"/>
      <c r="L916" s="41"/>
      <c r="M916" s="193"/>
      <c r="N916" s="194"/>
      <c r="O916" s="66"/>
      <c r="P916" s="66"/>
      <c r="Q916" s="66"/>
      <c r="R916" s="66"/>
      <c r="S916" s="66"/>
      <c r="T916" s="67"/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T916" s="19" t="s">
        <v>212</v>
      </c>
      <c r="AU916" s="19" t="s">
        <v>86</v>
      </c>
    </row>
    <row r="917" spans="1:65" s="13" customFormat="1" ht="11.25">
      <c r="B917" s="196"/>
      <c r="C917" s="197"/>
      <c r="D917" s="190" t="s">
        <v>216</v>
      </c>
      <c r="E917" s="198" t="s">
        <v>19</v>
      </c>
      <c r="F917" s="199" t="s">
        <v>798</v>
      </c>
      <c r="G917" s="197"/>
      <c r="H917" s="198" t="s">
        <v>19</v>
      </c>
      <c r="I917" s="200"/>
      <c r="J917" s="197"/>
      <c r="K917" s="197"/>
      <c r="L917" s="201"/>
      <c r="M917" s="202"/>
      <c r="N917" s="203"/>
      <c r="O917" s="203"/>
      <c r="P917" s="203"/>
      <c r="Q917" s="203"/>
      <c r="R917" s="203"/>
      <c r="S917" s="203"/>
      <c r="T917" s="204"/>
      <c r="AT917" s="205" t="s">
        <v>216</v>
      </c>
      <c r="AU917" s="205" t="s">
        <v>86</v>
      </c>
      <c r="AV917" s="13" t="s">
        <v>84</v>
      </c>
      <c r="AW917" s="13" t="s">
        <v>37</v>
      </c>
      <c r="AX917" s="13" t="s">
        <v>76</v>
      </c>
      <c r="AY917" s="205" t="s">
        <v>202</v>
      </c>
    </row>
    <row r="918" spans="1:65" s="14" customFormat="1" ht="11.25">
      <c r="B918" s="206"/>
      <c r="C918" s="207"/>
      <c r="D918" s="190" t="s">
        <v>216</v>
      </c>
      <c r="E918" s="208" t="s">
        <v>19</v>
      </c>
      <c r="F918" s="209" t="s">
        <v>998</v>
      </c>
      <c r="G918" s="207"/>
      <c r="H918" s="210">
        <v>1</v>
      </c>
      <c r="I918" s="211"/>
      <c r="J918" s="207"/>
      <c r="K918" s="207"/>
      <c r="L918" s="212"/>
      <c r="M918" s="213"/>
      <c r="N918" s="214"/>
      <c r="O918" s="214"/>
      <c r="P918" s="214"/>
      <c r="Q918" s="214"/>
      <c r="R918" s="214"/>
      <c r="S918" s="214"/>
      <c r="T918" s="215"/>
      <c r="AT918" s="216" t="s">
        <v>216</v>
      </c>
      <c r="AU918" s="216" t="s">
        <v>86</v>
      </c>
      <c r="AV918" s="14" t="s">
        <v>86</v>
      </c>
      <c r="AW918" s="14" t="s">
        <v>37</v>
      </c>
      <c r="AX918" s="14" t="s">
        <v>76</v>
      </c>
      <c r="AY918" s="216" t="s">
        <v>202</v>
      </c>
    </row>
    <row r="919" spans="1:65" s="14" customFormat="1" ht="11.25">
      <c r="B919" s="206"/>
      <c r="C919" s="207"/>
      <c r="D919" s="190" t="s">
        <v>216</v>
      </c>
      <c r="E919" s="208" t="s">
        <v>19</v>
      </c>
      <c r="F919" s="209" t="s">
        <v>999</v>
      </c>
      <c r="G919" s="207"/>
      <c r="H919" s="210">
        <v>2</v>
      </c>
      <c r="I919" s="211"/>
      <c r="J919" s="207"/>
      <c r="K919" s="207"/>
      <c r="L919" s="212"/>
      <c r="M919" s="213"/>
      <c r="N919" s="214"/>
      <c r="O919" s="214"/>
      <c r="P919" s="214"/>
      <c r="Q919" s="214"/>
      <c r="R919" s="214"/>
      <c r="S919" s="214"/>
      <c r="T919" s="215"/>
      <c r="AT919" s="216" t="s">
        <v>216</v>
      </c>
      <c r="AU919" s="216" t="s">
        <v>86</v>
      </c>
      <c r="AV919" s="14" t="s">
        <v>86</v>
      </c>
      <c r="AW919" s="14" t="s">
        <v>37</v>
      </c>
      <c r="AX919" s="14" t="s">
        <v>76</v>
      </c>
      <c r="AY919" s="216" t="s">
        <v>202</v>
      </c>
    </row>
    <row r="920" spans="1:65" s="14" customFormat="1" ht="11.25">
      <c r="B920" s="206"/>
      <c r="C920" s="207"/>
      <c r="D920" s="190" t="s">
        <v>216</v>
      </c>
      <c r="E920" s="208" t="s">
        <v>19</v>
      </c>
      <c r="F920" s="209" t="s">
        <v>1000</v>
      </c>
      <c r="G920" s="207"/>
      <c r="H920" s="210">
        <v>1</v>
      </c>
      <c r="I920" s="211"/>
      <c r="J920" s="207"/>
      <c r="K920" s="207"/>
      <c r="L920" s="212"/>
      <c r="M920" s="213"/>
      <c r="N920" s="214"/>
      <c r="O920" s="214"/>
      <c r="P920" s="214"/>
      <c r="Q920" s="214"/>
      <c r="R920" s="214"/>
      <c r="S920" s="214"/>
      <c r="T920" s="215"/>
      <c r="AT920" s="216" t="s">
        <v>216</v>
      </c>
      <c r="AU920" s="216" t="s">
        <v>86</v>
      </c>
      <c r="AV920" s="14" t="s">
        <v>86</v>
      </c>
      <c r="AW920" s="14" t="s">
        <v>37</v>
      </c>
      <c r="AX920" s="14" t="s">
        <v>76</v>
      </c>
      <c r="AY920" s="216" t="s">
        <v>202</v>
      </c>
    </row>
    <row r="921" spans="1:65" s="14" customFormat="1" ht="11.25">
      <c r="B921" s="206"/>
      <c r="C921" s="207"/>
      <c r="D921" s="190" t="s">
        <v>216</v>
      </c>
      <c r="E921" s="208" t="s">
        <v>19</v>
      </c>
      <c r="F921" s="209" t="s">
        <v>1001</v>
      </c>
      <c r="G921" s="207"/>
      <c r="H921" s="210">
        <v>2</v>
      </c>
      <c r="I921" s="211"/>
      <c r="J921" s="207"/>
      <c r="K921" s="207"/>
      <c r="L921" s="212"/>
      <c r="M921" s="213"/>
      <c r="N921" s="214"/>
      <c r="O921" s="214"/>
      <c r="P921" s="214"/>
      <c r="Q921" s="214"/>
      <c r="R921" s="214"/>
      <c r="S921" s="214"/>
      <c r="T921" s="215"/>
      <c r="AT921" s="216" t="s">
        <v>216</v>
      </c>
      <c r="AU921" s="216" t="s">
        <v>86</v>
      </c>
      <c r="AV921" s="14" t="s">
        <v>86</v>
      </c>
      <c r="AW921" s="14" t="s">
        <v>37</v>
      </c>
      <c r="AX921" s="14" t="s">
        <v>76</v>
      </c>
      <c r="AY921" s="216" t="s">
        <v>202</v>
      </c>
    </row>
    <row r="922" spans="1:65" s="14" customFormat="1" ht="11.25">
      <c r="B922" s="206"/>
      <c r="C922" s="207"/>
      <c r="D922" s="190" t="s">
        <v>216</v>
      </c>
      <c r="E922" s="208" t="s">
        <v>19</v>
      </c>
      <c r="F922" s="209" t="s">
        <v>1002</v>
      </c>
      <c r="G922" s="207"/>
      <c r="H922" s="210">
        <v>1</v>
      </c>
      <c r="I922" s="211"/>
      <c r="J922" s="207"/>
      <c r="K922" s="207"/>
      <c r="L922" s="212"/>
      <c r="M922" s="213"/>
      <c r="N922" s="214"/>
      <c r="O922" s="214"/>
      <c r="P922" s="214"/>
      <c r="Q922" s="214"/>
      <c r="R922" s="214"/>
      <c r="S922" s="214"/>
      <c r="T922" s="215"/>
      <c r="AT922" s="216" t="s">
        <v>216</v>
      </c>
      <c r="AU922" s="216" t="s">
        <v>86</v>
      </c>
      <c r="AV922" s="14" t="s">
        <v>86</v>
      </c>
      <c r="AW922" s="14" t="s">
        <v>37</v>
      </c>
      <c r="AX922" s="14" t="s">
        <v>76</v>
      </c>
      <c r="AY922" s="216" t="s">
        <v>202</v>
      </c>
    </row>
    <row r="923" spans="1:65" s="14" customFormat="1" ht="11.25">
      <c r="B923" s="206"/>
      <c r="C923" s="207"/>
      <c r="D923" s="190" t="s">
        <v>216</v>
      </c>
      <c r="E923" s="208" t="s">
        <v>19</v>
      </c>
      <c r="F923" s="209" t="s">
        <v>1003</v>
      </c>
      <c r="G923" s="207"/>
      <c r="H923" s="210">
        <v>1</v>
      </c>
      <c r="I923" s="211"/>
      <c r="J923" s="207"/>
      <c r="K923" s="207"/>
      <c r="L923" s="212"/>
      <c r="M923" s="213"/>
      <c r="N923" s="214"/>
      <c r="O923" s="214"/>
      <c r="P923" s="214"/>
      <c r="Q923" s="214"/>
      <c r="R923" s="214"/>
      <c r="S923" s="214"/>
      <c r="T923" s="215"/>
      <c r="AT923" s="216" t="s">
        <v>216</v>
      </c>
      <c r="AU923" s="216" t="s">
        <v>86</v>
      </c>
      <c r="AV923" s="14" t="s">
        <v>86</v>
      </c>
      <c r="AW923" s="14" t="s">
        <v>37</v>
      </c>
      <c r="AX923" s="14" t="s">
        <v>76</v>
      </c>
      <c r="AY923" s="216" t="s">
        <v>202</v>
      </c>
    </row>
    <row r="924" spans="1:65" s="14" customFormat="1" ht="11.25">
      <c r="B924" s="206"/>
      <c r="C924" s="207"/>
      <c r="D924" s="190" t="s">
        <v>216</v>
      </c>
      <c r="E924" s="208" t="s">
        <v>19</v>
      </c>
      <c r="F924" s="209" t="s">
        <v>1004</v>
      </c>
      <c r="G924" s="207"/>
      <c r="H924" s="210">
        <v>1</v>
      </c>
      <c r="I924" s="211"/>
      <c r="J924" s="207"/>
      <c r="K924" s="207"/>
      <c r="L924" s="212"/>
      <c r="M924" s="213"/>
      <c r="N924" s="214"/>
      <c r="O924" s="214"/>
      <c r="P924" s="214"/>
      <c r="Q924" s="214"/>
      <c r="R924" s="214"/>
      <c r="S924" s="214"/>
      <c r="T924" s="215"/>
      <c r="AT924" s="216" t="s">
        <v>216</v>
      </c>
      <c r="AU924" s="216" t="s">
        <v>86</v>
      </c>
      <c r="AV924" s="14" t="s">
        <v>86</v>
      </c>
      <c r="AW924" s="14" t="s">
        <v>37</v>
      </c>
      <c r="AX924" s="14" t="s">
        <v>76</v>
      </c>
      <c r="AY924" s="216" t="s">
        <v>202</v>
      </c>
    </row>
    <row r="925" spans="1:65" s="14" customFormat="1" ht="11.25">
      <c r="B925" s="206"/>
      <c r="C925" s="207"/>
      <c r="D925" s="190" t="s">
        <v>216</v>
      </c>
      <c r="E925" s="208" t="s">
        <v>19</v>
      </c>
      <c r="F925" s="209" t="s">
        <v>1005</v>
      </c>
      <c r="G925" s="207"/>
      <c r="H925" s="210">
        <v>1</v>
      </c>
      <c r="I925" s="211"/>
      <c r="J925" s="207"/>
      <c r="K925" s="207"/>
      <c r="L925" s="212"/>
      <c r="M925" s="213"/>
      <c r="N925" s="214"/>
      <c r="O925" s="214"/>
      <c r="P925" s="214"/>
      <c r="Q925" s="214"/>
      <c r="R925" s="214"/>
      <c r="S925" s="214"/>
      <c r="T925" s="215"/>
      <c r="AT925" s="216" t="s">
        <v>216</v>
      </c>
      <c r="AU925" s="216" t="s">
        <v>86</v>
      </c>
      <c r="AV925" s="14" t="s">
        <v>86</v>
      </c>
      <c r="AW925" s="14" t="s">
        <v>37</v>
      </c>
      <c r="AX925" s="14" t="s">
        <v>76</v>
      </c>
      <c r="AY925" s="216" t="s">
        <v>202</v>
      </c>
    </row>
    <row r="926" spans="1:65" s="14" customFormat="1" ht="11.25">
      <c r="B926" s="206"/>
      <c r="C926" s="207"/>
      <c r="D926" s="190" t="s">
        <v>216</v>
      </c>
      <c r="E926" s="208" t="s">
        <v>19</v>
      </c>
      <c r="F926" s="209" t="s">
        <v>1006</v>
      </c>
      <c r="G926" s="207"/>
      <c r="H926" s="210">
        <v>2</v>
      </c>
      <c r="I926" s="211"/>
      <c r="J926" s="207"/>
      <c r="K926" s="207"/>
      <c r="L926" s="212"/>
      <c r="M926" s="213"/>
      <c r="N926" s="214"/>
      <c r="O926" s="214"/>
      <c r="P926" s="214"/>
      <c r="Q926" s="214"/>
      <c r="R926" s="214"/>
      <c r="S926" s="214"/>
      <c r="T926" s="215"/>
      <c r="AT926" s="216" t="s">
        <v>216</v>
      </c>
      <c r="AU926" s="216" t="s">
        <v>86</v>
      </c>
      <c r="AV926" s="14" t="s">
        <v>86</v>
      </c>
      <c r="AW926" s="14" t="s">
        <v>37</v>
      </c>
      <c r="AX926" s="14" t="s">
        <v>76</v>
      </c>
      <c r="AY926" s="216" t="s">
        <v>202</v>
      </c>
    </row>
    <row r="927" spans="1:65" s="14" customFormat="1" ht="11.25">
      <c r="B927" s="206"/>
      <c r="C927" s="207"/>
      <c r="D927" s="190" t="s">
        <v>216</v>
      </c>
      <c r="E927" s="208" t="s">
        <v>19</v>
      </c>
      <c r="F927" s="209" t="s">
        <v>1007</v>
      </c>
      <c r="G927" s="207"/>
      <c r="H927" s="210">
        <v>2</v>
      </c>
      <c r="I927" s="211"/>
      <c r="J927" s="207"/>
      <c r="K927" s="207"/>
      <c r="L927" s="212"/>
      <c r="M927" s="213"/>
      <c r="N927" s="214"/>
      <c r="O927" s="214"/>
      <c r="P927" s="214"/>
      <c r="Q927" s="214"/>
      <c r="R927" s="214"/>
      <c r="S927" s="214"/>
      <c r="T927" s="215"/>
      <c r="AT927" s="216" t="s">
        <v>216</v>
      </c>
      <c r="AU927" s="216" t="s">
        <v>86</v>
      </c>
      <c r="AV927" s="14" t="s">
        <v>86</v>
      </c>
      <c r="AW927" s="14" t="s">
        <v>37</v>
      </c>
      <c r="AX927" s="14" t="s">
        <v>76</v>
      </c>
      <c r="AY927" s="216" t="s">
        <v>202</v>
      </c>
    </row>
    <row r="928" spans="1:65" s="16" customFormat="1" ht="11.25">
      <c r="B928" s="228"/>
      <c r="C928" s="229"/>
      <c r="D928" s="190" t="s">
        <v>216</v>
      </c>
      <c r="E928" s="230" t="s">
        <v>19</v>
      </c>
      <c r="F928" s="231" t="s">
        <v>235</v>
      </c>
      <c r="G928" s="229"/>
      <c r="H928" s="232">
        <v>14</v>
      </c>
      <c r="I928" s="233"/>
      <c r="J928" s="229"/>
      <c r="K928" s="229"/>
      <c r="L928" s="234"/>
      <c r="M928" s="235"/>
      <c r="N928" s="236"/>
      <c r="O928" s="236"/>
      <c r="P928" s="236"/>
      <c r="Q928" s="236"/>
      <c r="R928" s="236"/>
      <c r="S928" s="236"/>
      <c r="T928" s="237"/>
      <c r="AT928" s="238" t="s">
        <v>216</v>
      </c>
      <c r="AU928" s="238" t="s">
        <v>86</v>
      </c>
      <c r="AV928" s="16" t="s">
        <v>208</v>
      </c>
      <c r="AW928" s="16" t="s">
        <v>37</v>
      </c>
      <c r="AX928" s="16" t="s">
        <v>84</v>
      </c>
      <c r="AY928" s="238" t="s">
        <v>202</v>
      </c>
    </row>
    <row r="929" spans="1:65" s="2" customFormat="1" ht="14.45" customHeight="1">
      <c r="A929" s="36"/>
      <c r="B929" s="37"/>
      <c r="C929" s="177" t="s">
        <v>1008</v>
      </c>
      <c r="D929" s="177" t="s">
        <v>204</v>
      </c>
      <c r="E929" s="178" t="s">
        <v>1009</v>
      </c>
      <c r="F929" s="179" t="s">
        <v>1010</v>
      </c>
      <c r="G929" s="180" t="s">
        <v>100</v>
      </c>
      <c r="H929" s="181">
        <v>698</v>
      </c>
      <c r="I929" s="182"/>
      <c r="J929" s="183">
        <f>ROUND(I929*H929,2)</f>
        <v>0</v>
      </c>
      <c r="K929" s="179" t="s">
        <v>207</v>
      </c>
      <c r="L929" s="41"/>
      <c r="M929" s="184" t="s">
        <v>19</v>
      </c>
      <c r="N929" s="185" t="s">
        <v>47</v>
      </c>
      <c r="O929" s="66"/>
      <c r="P929" s="186">
        <f>O929*H929</f>
        <v>0</v>
      </c>
      <c r="Q929" s="186">
        <v>0</v>
      </c>
      <c r="R929" s="186">
        <f>Q929*H929</f>
        <v>0</v>
      </c>
      <c r="S929" s="186">
        <v>0</v>
      </c>
      <c r="T929" s="187">
        <f>S929*H929</f>
        <v>0</v>
      </c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R929" s="188" t="s">
        <v>208</v>
      </c>
      <c r="AT929" s="188" t="s">
        <v>204</v>
      </c>
      <c r="AU929" s="188" t="s">
        <v>86</v>
      </c>
      <c r="AY929" s="19" t="s">
        <v>202</v>
      </c>
      <c r="BE929" s="189">
        <f>IF(N929="základní",J929,0)</f>
        <v>0</v>
      </c>
      <c r="BF929" s="189">
        <f>IF(N929="snížená",J929,0)</f>
        <v>0</v>
      </c>
      <c r="BG929" s="189">
        <f>IF(N929="zákl. přenesená",J929,0)</f>
        <v>0</v>
      </c>
      <c r="BH929" s="189">
        <f>IF(N929="sníž. přenesená",J929,0)</f>
        <v>0</v>
      </c>
      <c r="BI929" s="189">
        <f>IF(N929="nulová",J929,0)</f>
        <v>0</v>
      </c>
      <c r="BJ929" s="19" t="s">
        <v>84</v>
      </c>
      <c r="BK929" s="189">
        <f>ROUND(I929*H929,2)</f>
        <v>0</v>
      </c>
      <c r="BL929" s="19" t="s">
        <v>208</v>
      </c>
      <c r="BM929" s="188" t="s">
        <v>1011</v>
      </c>
    </row>
    <row r="930" spans="1:65" s="2" customFormat="1" ht="11.25">
      <c r="A930" s="36"/>
      <c r="B930" s="37"/>
      <c r="C930" s="38"/>
      <c r="D930" s="190" t="s">
        <v>210</v>
      </c>
      <c r="E930" s="38"/>
      <c r="F930" s="191" t="s">
        <v>1012</v>
      </c>
      <c r="G930" s="38"/>
      <c r="H930" s="38"/>
      <c r="I930" s="192"/>
      <c r="J930" s="38"/>
      <c r="K930" s="38"/>
      <c r="L930" s="41"/>
      <c r="M930" s="193"/>
      <c r="N930" s="194"/>
      <c r="O930" s="66"/>
      <c r="P930" s="66"/>
      <c r="Q930" s="66"/>
      <c r="R930" s="66"/>
      <c r="S930" s="66"/>
      <c r="T930" s="67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T930" s="19" t="s">
        <v>210</v>
      </c>
      <c r="AU930" s="19" t="s">
        <v>86</v>
      </c>
    </row>
    <row r="931" spans="1:65" s="2" customFormat="1" ht="87.75">
      <c r="A931" s="36"/>
      <c r="B931" s="37"/>
      <c r="C931" s="38"/>
      <c r="D931" s="190" t="s">
        <v>212</v>
      </c>
      <c r="E931" s="38"/>
      <c r="F931" s="195" t="s">
        <v>992</v>
      </c>
      <c r="G931" s="38"/>
      <c r="H931" s="38"/>
      <c r="I931" s="192"/>
      <c r="J931" s="38"/>
      <c r="K931" s="38"/>
      <c r="L931" s="41"/>
      <c r="M931" s="193"/>
      <c r="N931" s="194"/>
      <c r="O931" s="66"/>
      <c r="P931" s="66"/>
      <c r="Q931" s="66"/>
      <c r="R931" s="66"/>
      <c r="S931" s="66"/>
      <c r="T931" s="67"/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T931" s="19" t="s">
        <v>212</v>
      </c>
      <c r="AU931" s="19" t="s">
        <v>86</v>
      </c>
    </row>
    <row r="932" spans="1:65" s="14" customFormat="1" ht="11.25">
      <c r="B932" s="206"/>
      <c r="C932" s="207"/>
      <c r="D932" s="190" t="s">
        <v>216</v>
      </c>
      <c r="E932" s="208" t="s">
        <v>19</v>
      </c>
      <c r="F932" s="209" t="s">
        <v>141</v>
      </c>
      <c r="G932" s="207"/>
      <c r="H932" s="210">
        <v>533.5</v>
      </c>
      <c r="I932" s="211"/>
      <c r="J932" s="207"/>
      <c r="K932" s="207"/>
      <c r="L932" s="212"/>
      <c r="M932" s="213"/>
      <c r="N932" s="214"/>
      <c r="O932" s="214"/>
      <c r="P932" s="214"/>
      <c r="Q932" s="214"/>
      <c r="R932" s="214"/>
      <c r="S932" s="214"/>
      <c r="T932" s="215"/>
      <c r="AT932" s="216" t="s">
        <v>216</v>
      </c>
      <c r="AU932" s="216" t="s">
        <v>86</v>
      </c>
      <c r="AV932" s="14" t="s">
        <v>86</v>
      </c>
      <c r="AW932" s="14" t="s">
        <v>37</v>
      </c>
      <c r="AX932" s="14" t="s">
        <v>76</v>
      </c>
      <c r="AY932" s="216" t="s">
        <v>202</v>
      </c>
    </row>
    <row r="933" spans="1:65" s="14" customFormat="1" ht="11.25">
      <c r="B933" s="206"/>
      <c r="C933" s="207"/>
      <c r="D933" s="190" t="s">
        <v>216</v>
      </c>
      <c r="E933" s="208" t="s">
        <v>19</v>
      </c>
      <c r="F933" s="209" t="s">
        <v>144</v>
      </c>
      <c r="G933" s="207"/>
      <c r="H933" s="210">
        <v>164.5</v>
      </c>
      <c r="I933" s="211"/>
      <c r="J933" s="207"/>
      <c r="K933" s="207"/>
      <c r="L933" s="212"/>
      <c r="M933" s="213"/>
      <c r="N933" s="214"/>
      <c r="O933" s="214"/>
      <c r="P933" s="214"/>
      <c r="Q933" s="214"/>
      <c r="R933" s="214"/>
      <c r="S933" s="214"/>
      <c r="T933" s="215"/>
      <c r="AT933" s="216" t="s">
        <v>216</v>
      </c>
      <c r="AU933" s="216" t="s">
        <v>86</v>
      </c>
      <c r="AV933" s="14" t="s">
        <v>86</v>
      </c>
      <c r="AW933" s="14" t="s">
        <v>37</v>
      </c>
      <c r="AX933" s="14" t="s">
        <v>76</v>
      </c>
      <c r="AY933" s="216" t="s">
        <v>202</v>
      </c>
    </row>
    <row r="934" spans="1:65" s="16" customFormat="1" ht="11.25">
      <c r="B934" s="228"/>
      <c r="C934" s="229"/>
      <c r="D934" s="190" t="s">
        <v>216</v>
      </c>
      <c r="E934" s="230" t="s">
        <v>19</v>
      </c>
      <c r="F934" s="231" t="s">
        <v>235</v>
      </c>
      <c r="G934" s="229"/>
      <c r="H934" s="232">
        <v>698</v>
      </c>
      <c r="I934" s="233"/>
      <c r="J934" s="229"/>
      <c r="K934" s="229"/>
      <c r="L934" s="234"/>
      <c r="M934" s="235"/>
      <c r="N934" s="236"/>
      <c r="O934" s="236"/>
      <c r="P934" s="236"/>
      <c r="Q934" s="236"/>
      <c r="R934" s="236"/>
      <c r="S934" s="236"/>
      <c r="T934" s="237"/>
      <c r="AT934" s="238" t="s">
        <v>216</v>
      </c>
      <c r="AU934" s="238" t="s">
        <v>86</v>
      </c>
      <c r="AV934" s="16" t="s">
        <v>208</v>
      </c>
      <c r="AW934" s="16" t="s">
        <v>37</v>
      </c>
      <c r="AX934" s="16" t="s">
        <v>84</v>
      </c>
      <c r="AY934" s="238" t="s">
        <v>202</v>
      </c>
    </row>
    <row r="935" spans="1:65" s="2" customFormat="1" ht="14.45" customHeight="1">
      <c r="A935" s="36"/>
      <c r="B935" s="37"/>
      <c r="C935" s="177" t="s">
        <v>1013</v>
      </c>
      <c r="D935" s="177" t="s">
        <v>204</v>
      </c>
      <c r="E935" s="178" t="s">
        <v>1014</v>
      </c>
      <c r="F935" s="179" t="s">
        <v>1015</v>
      </c>
      <c r="G935" s="180" t="s">
        <v>100</v>
      </c>
      <c r="H935" s="181">
        <v>235.7</v>
      </c>
      <c r="I935" s="182"/>
      <c r="J935" s="183">
        <f>ROUND(I935*H935,2)</f>
        <v>0</v>
      </c>
      <c r="K935" s="179" t="s">
        <v>207</v>
      </c>
      <c r="L935" s="41"/>
      <c r="M935" s="184" t="s">
        <v>19</v>
      </c>
      <c r="N935" s="185" t="s">
        <v>47</v>
      </c>
      <c r="O935" s="66"/>
      <c r="P935" s="186">
        <f>O935*H935</f>
        <v>0</v>
      </c>
      <c r="Q935" s="186">
        <v>0</v>
      </c>
      <c r="R935" s="186">
        <f>Q935*H935</f>
        <v>0</v>
      </c>
      <c r="S935" s="186">
        <v>0</v>
      </c>
      <c r="T935" s="187">
        <f>S935*H935</f>
        <v>0</v>
      </c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R935" s="188" t="s">
        <v>208</v>
      </c>
      <c r="AT935" s="188" t="s">
        <v>204</v>
      </c>
      <c r="AU935" s="188" t="s">
        <v>86</v>
      </c>
      <c r="AY935" s="19" t="s">
        <v>202</v>
      </c>
      <c r="BE935" s="189">
        <f>IF(N935="základní",J935,0)</f>
        <v>0</v>
      </c>
      <c r="BF935" s="189">
        <f>IF(N935="snížená",J935,0)</f>
        <v>0</v>
      </c>
      <c r="BG935" s="189">
        <f>IF(N935="zákl. přenesená",J935,0)</f>
        <v>0</v>
      </c>
      <c r="BH935" s="189">
        <f>IF(N935="sníž. přenesená",J935,0)</f>
        <v>0</v>
      </c>
      <c r="BI935" s="189">
        <f>IF(N935="nulová",J935,0)</f>
        <v>0</v>
      </c>
      <c r="BJ935" s="19" t="s">
        <v>84</v>
      </c>
      <c r="BK935" s="189">
        <f>ROUND(I935*H935,2)</f>
        <v>0</v>
      </c>
      <c r="BL935" s="19" t="s">
        <v>208</v>
      </c>
      <c r="BM935" s="188" t="s">
        <v>1016</v>
      </c>
    </row>
    <row r="936" spans="1:65" s="2" customFormat="1" ht="11.25">
      <c r="A936" s="36"/>
      <c r="B936" s="37"/>
      <c r="C936" s="38"/>
      <c r="D936" s="190" t="s">
        <v>210</v>
      </c>
      <c r="E936" s="38"/>
      <c r="F936" s="191" t="s">
        <v>1017</v>
      </c>
      <c r="G936" s="38"/>
      <c r="H936" s="38"/>
      <c r="I936" s="192"/>
      <c r="J936" s="38"/>
      <c r="K936" s="38"/>
      <c r="L936" s="41"/>
      <c r="M936" s="193"/>
      <c r="N936" s="194"/>
      <c r="O936" s="66"/>
      <c r="P936" s="66"/>
      <c r="Q936" s="66"/>
      <c r="R936" s="66"/>
      <c r="S936" s="66"/>
      <c r="T936" s="67"/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T936" s="19" t="s">
        <v>210</v>
      </c>
      <c r="AU936" s="19" t="s">
        <v>86</v>
      </c>
    </row>
    <row r="937" spans="1:65" s="2" customFormat="1" ht="87.75">
      <c r="A937" s="36"/>
      <c r="B937" s="37"/>
      <c r="C937" s="38"/>
      <c r="D937" s="190" t="s">
        <v>212</v>
      </c>
      <c r="E937" s="38"/>
      <c r="F937" s="195" t="s">
        <v>992</v>
      </c>
      <c r="G937" s="38"/>
      <c r="H937" s="38"/>
      <c r="I937" s="192"/>
      <c r="J937" s="38"/>
      <c r="K937" s="38"/>
      <c r="L937" s="41"/>
      <c r="M937" s="193"/>
      <c r="N937" s="194"/>
      <c r="O937" s="66"/>
      <c r="P937" s="66"/>
      <c r="Q937" s="66"/>
      <c r="R937" s="66"/>
      <c r="S937" s="66"/>
      <c r="T937" s="67"/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T937" s="19" t="s">
        <v>212</v>
      </c>
      <c r="AU937" s="19" t="s">
        <v>86</v>
      </c>
    </row>
    <row r="938" spans="1:65" s="14" customFormat="1" ht="11.25">
      <c r="B938" s="206"/>
      <c r="C938" s="207"/>
      <c r="D938" s="190" t="s">
        <v>216</v>
      </c>
      <c r="E938" s="208" t="s">
        <v>19</v>
      </c>
      <c r="F938" s="209" t="s">
        <v>147</v>
      </c>
      <c r="G938" s="207"/>
      <c r="H938" s="210">
        <v>73.099999999999994</v>
      </c>
      <c r="I938" s="211"/>
      <c r="J938" s="207"/>
      <c r="K938" s="207"/>
      <c r="L938" s="212"/>
      <c r="M938" s="213"/>
      <c r="N938" s="214"/>
      <c r="O938" s="214"/>
      <c r="P938" s="214"/>
      <c r="Q938" s="214"/>
      <c r="R938" s="214"/>
      <c r="S938" s="214"/>
      <c r="T938" s="215"/>
      <c r="AT938" s="216" t="s">
        <v>216</v>
      </c>
      <c r="AU938" s="216" t="s">
        <v>86</v>
      </c>
      <c r="AV938" s="14" t="s">
        <v>86</v>
      </c>
      <c r="AW938" s="14" t="s">
        <v>37</v>
      </c>
      <c r="AX938" s="14" t="s">
        <v>76</v>
      </c>
      <c r="AY938" s="216" t="s">
        <v>202</v>
      </c>
    </row>
    <row r="939" spans="1:65" s="14" customFormat="1" ht="11.25">
      <c r="B939" s="206"/>
      <c r="C939" s="207"/>
      <c r="D939" s="190" t="s">
        <v>216</v>
      </c>
      <c r="E939" s="208" t="s">
        <v>19</v>
      </c>
      <c r="F939" s="209" t="s">
        <v>150</v>
      </c>
      <c r="G939" s="207"/>
      <c r="H939" s="210">
        <v>162.6</v>
      </c>
      <c r="I939" s="211"/>
      <c r="J939" s="207"/>
      <c r="K939" s="207"/>
      <c r="L939" s="212"/>
      <c r="M939" s="213"/>
      <c r="N939" s="214"/>
      <c r="O939" s="214"/>
      <c r="P939" s="214"/>
      <c r="Q939" s="214"/>
      <c r="R939" s="214"/>
      <c r="S939" s="214"/>
      <c r="T939" s="215"/>
      <c r="AT939" s="216" t="s">
        <v>216</v>
      </c>
      <c r="AU939" s="216" t="s">
        <v>86</v>
      </c>
      <c r="AV939" s="14" t="s">
        <v>86</v>
      </c>
      <c r="AW939" s="14" t="s">
        <v>37</v>
      </c>
      <c r="AX939" s="14" t="s">
        <v>76</v>
      </c>
      <c r="AY939" s="216" t="s">
        <v>202</v>
      </c>
    </row>
    <row r="940" spans="1:65" s="16" customFormat="1" ht="11.25">
      <c r="B940" s="228"/>
      <c r="C940" s="229"/>
      <c r="D940" s="190" t="s">
        <v>216</v>
      </c>
      <c r="E940" s="230" t="s">
        <v>19</v>
      </c>
      <c r="F940" s="231" t="s">
        <v>235</v>
      </c>
      <c r="G940" s="229"/>
      <c r="H940" s="232">
        <v>235.7</v>
      </c>
      <c r="I940" s="233"/>
      <c r="J940" s="229"/>
      <c r="K940" s="229"/>
      <c r="L940" s="234"/>
      <c r="M940" s="235"/>
      <c r="N940" s="236"/>
      <c r="O940" s="236"/>
      <c r="P940" s="236"/>
      <c r="Q940" s="236"/>
      <c r="R940" s="236"/>
      <c r="S940" s="236"/>
      <c r="T940" s="237"/>
      <c r="AT940" s="238" t="s">
        <v>216</v>
      </c>
      <c r="AU940" s="238" t="s">
        <v>86</v>
      </c>
      <c r="AV940" s="16" t="s">
        <v>208</v>
      </c>
      <c r="AW940" s="16" t="s">
        <v>37</v>
      </c>
      <c r="AX940" s="16" t="s">
        <v>84</v>
      </c>
      <c r="AY940" s="238" t="s">
        <v>202</v>
      </c>
    </row>
    <row r="941" spans="1:65" s="2" customFormat="1" ht="14.45" customHeight="1">
      <c r="A941" s="36"/>
      <c r="B941" s="37"/>
      <c r="C941" s="177" t="s">
        <v>1018</v>
      </c>
      <c r="D941" s="177" t="s">
        <v>204</v>
      </c>
      <c r="E941" s="178" t="s">
        <v>1019</v>
      </c>
      <c r="F941" s="179" t="s">
        <v>1020</v>
      </c>
      <c r="G941" s="180" t="s">
        <v>100</v>
      </c>
      <c r="H941" s="181">
        <v>72.400000000000006</v>
      </c>
      <c r="I941" s="182"/>
      <c r="J941" s="183">
        <f>ROUND(I941*H941,2)</f>
        <v>0</v>
      </c>
      <c r="K941" s="179" t="s">
        <v>207</v>
      </c>
      <c r="L941" s="41"/>
      <c r="M941" s="184" t="s">
        <v>19</v>
      </c>
      <c r="N941" s="185" t="s">
        <v>47</v>
      </c>
      <c r="O941" s="66"/>
      <c r="P941" s="186">
        <f>O941*H941</f>
        <v>0</v>
      </c>
      <c r="Q941" s="186">
        <v>0</v>
      </c>
      <c r="R941" s="186">
        <f>Q941*H941</f>
        <v>0</v>
      </c>
      <c r="S941" s="186">
        <v>0</v>
      </c>
      <c r="T941" s="187">
        <f>S941*H941</f>
        <v>0</v>
      </c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R941" s="188" t="s">
        <v>208</v>
      </c>
      <c r="AT941" s="188" t="s">
        <v>204</v>
      </c>
      <c r="AU941" s="188" t="s">
        <v>86</v>
      </c>
      <c r="AY941" s="19" t="s">
        <v>202</v>
      </c>
      <c r="BE941" s="189">
        <f>IF(N941="základní",J941,0)</f>
        <v>0</v>
      </c>
      <c r="BF941" s="189">
        <f>IF(N941="snížená",J941,0)</f>
        <v>0</v>
      </c>
      <c r="BG941" s="189">
        <f>IF(N941="zákl. přenesená",J941,0)</f>
        <v>0</v>
      </c>
      <c r="BH941" s="189">
        <f>IF(N941="sníž. přenesená",J941,0)</f>
        <v>0</v>
      </c>
      <c r="BI941" s="189">
        <f>IF(N941="nulová",J941,0)</f>
        <v>0</v>
      </c>
      <c r="BJ941" s="19" t="s">
        <v>84</v>
      </c>
      <c r="BK941" s="189">
        <f>ROUND(I941*H941,2)</f>
        <v>0</v>
      </c>
      <c r="BL941" s="19" t="s">
        <v>208</v>
      </c>
      <c r="BM941" s="188" t="s">
        <v>1021</v>
      </c>
    </row>
    <row r="942" spans="1:65" s="2" customFormat="1" ht="11.25">
      <c r="A942" s="36"/>
      <c r="B942" s="37"/>
      <c r="C942" s="38"/>
      <c r="D942" s="190" t="s">
        <v>210</v>
      </c>
      <c r="E942" s="38"/>
      <c r="F942" s="191" t="s">
        <v>1022</v>
      </c>
      <c r="G942" s="38"/>
      <c r="H942" s="38"/>
      <c r="I942" s="192"/>
      <c r="J942" s="38"/>
      <c r="K942" s="38"/>
      <c r="L942" s="41"/>
      <c r="M942" s="193"/>
      <c r="N942" s="194"/>
      <c r="O942" s="66"/>
      <c r="P942" s="66"/>
      <c r="Q942" s="66"/>
      <c r="R942" s="66"/>
      <c r="S942" s="66"/>
      <c r="T942" s="67"/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T942" s="19" t="s">
        <v>210</v>
      </c>
      <c r="AU942" s="19" t="s">
        <v>86</v>
      </c>
    </row>
    <row r="943" spans="1:65" s="2" customFormat="1" ht="87.75">
      <c r="A943" s="36"/>
      <c r="B943" s="37"/>
      <c r="C943" s="38"/>
      <c r="D943" s="190" t="s">
        <v>212</v>
      </c>
      <c r="E943" s="38"/>
      <c r="F943" s="195" t="s">
        <v>992</v>
      </c>
      <c r="G943" s="38"/>
      <c r="H943" s="38"/>
      <c r="I943" s="192"/>
      <c r="J943" s="38"/>
      <c r="K943" s="38"/>
      <c r="L943" s="41"/>
      <c r="M943" s="193"/>
      <c r="N943" s="194"/>
      <c r="O943" s="66"/>
      <c r="P943" s="66"/>
      <c r="Q943" s="66"/>
      <c r="R943" s="66"/>
      <c r="S943" s="66"/>
      <c r="T943" s="67"/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T943" s="19" t="s">
        <v>212</v>
      </c>
      <c r="AU943" s="19" t="s">
        <v>86</v>
      </c>
    </row>
    <row r="944" spans="1:65" s="14" customFormat="1" ht="11.25">
      <c r="B944" s="206"/>
      <c r="C944" s="207"/>
      <c r="D944" s="190" t="s">
        <v>216</v>
      </c>
      <c r="E944" s="208" t="s">
        <v>19</v>
      </c>
      <c r="F944" s="209" t="s">
        <v>153</v>
      </c>
      <c r="G944" s="207"/>
      <c r="H944" s="210">
        <v>72.400000000000006</v>
      </c>
      <c r="I944" s="211"/>
      <c r="J944" s="207"/>
      <c r="K944" s="207"/>
      <c r="L944" s="212"/>
      <c r="M944" s="213"/>
      <c r="N944" s="214"/>
      <c r="O944" s="214"/>
      <c r="P944" s="214"/>
      <c r="Q944" s="214"/>
      <c r="R944" s="214"/>
      <c r="S944" s="214"/>
      <c r="T944" s="215"/>
      <c r="AT944" s="216" t="s">
        <v>216</v>
      </c>
      <c r="AU944" s="216" t="s">
        <v>86</v>
      </c>
      <c r="AV944" s="14" t="s">
        <v>86</v>
      </c>
      <c r="AW944" s="14" t="s">
        <v>37</v>
      </c>
      <c r="AX944" s="14" t="s">
        <v>84</v>
      </c>
      <c r="AY944" s="216" t="s">
        <v>202</v>
      </c>
    </row>
    <row r="945" spans="1:65" s="2" customFormat="1" ht="14.45" customHeight="1">
      <c r="A945" s="36"/>
      <c r="B945" s="37"/>
      <c r="C945" s="177" t="s">
        <v>1023</v>
      </c>
      <c r="D945" s="177" t="s">
        <v>204</v>
      </c>
      <c r="E945" s="178" t="s">
        <v>1024</v>
      </c>
      <c r="F945" s="179" t="s">
        <v>1025</v>
      </c>
      <c r="G945" s="180" t="s">
        <v>92</v>
      </c>
      <c r="H945" s="181">
        <v>6</v>
      </c>
      <c r="I945" s="182"/>
      <c r="J945" s="183">
        <f>ROUND(I945*H945,2)</f>
        <v>0</v>
      </c>
      <c r="K945" s="179" t="s">
        <v>207</v>
      </c>
      <c r="L945" s="41"/>
      <c r="M945" s="184" t="s">
        <v>19</v>
      </c>
      <c r="N945" s="185" t="s">
        <v>47</v>
      </c>
      <c r="O945" s="66"/>
      <c r="P945" s="186">
        <f>O945*H945</f>
        <v>0</v>
      </c>
      <c r="Q945" s="186">
        <v>0.47094000000000003</v>
      </c>
      <c r="R945" s="186">
        <f>Q945*H945</f>
        <v>2.8256399999999999</v>
      </c>
      <c r="S945" s="186">
        <v>0</v>
      </c>
      <c r="T945" s="187">
        <f>S945*H945</f>
        <v>0</v>
      </c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R945" s="188" t="s">
        <v>208</v>
      </c>
      <c r="AT945" s="188" t="s">
        <v>204</v>
      </c>
      <c r="AU945" s="188" t="s">
        <v>86</v>
      </c>
      <c r="AY945" s="19" t="s">
        <v>202</v>
      </c>
      <c r="BE945" s="189">
        <f>IF(N945="základní",J945,0)</f>
        <v>0</v>
      </c>
      <c r="BF945" s="189">
        <f>IF(N945="snížená",J945,0)</f>
        <v>0</v>
      </c>
      <c r="BG945" s="189">
        <f>IF(N945="zákl. přenesená",J945,0)</f>
        <v>0</v>
      </c>
      <c r="BH945" s="189">
        <f>IF(N945="sníž. přenesená",J945,0)</f>
        <v>0</v>
      </c>
      <c r="BI945" s="189">
        <f>IF(N945="nulová",J945,0)</f>
        <v>0</v>
      </c>
      <c r="BJ945" s="19" t="s">
        <v>84</v>
      </c>
      <c r="BK945" s="189">
        <f>ROUND(I945*H945,2)</f>
        <v>0</v>
      </c>
      <c r="BL945" s="19" t="s">
        <v>208</v>
      </c>
      <c r="BM945" s="188" t="s">
        <v>1026</v>
      </c>
    </row>
    <row r="946" spans="1:65" s="2" customFormat="1" ht="11.25">
      <c r="A946" s="36"/>
      <c r="B946" s="37"/>
      <c r="C946" s="38"/>
      <c r="D946" s="190" t="s">
        <v>210</v>
      </c>
      <c r="E946" s="38"/>
      <c r="F946" s="191" t="s">
        <v>1027</v>
      </c>
      <c r="G946" s="38"/>
      <c r="H946" s="38"/>
      <c r="I946" s="192"/>
      <c r="J946" s="38"/>
      <c r="K946" s="38"/>
      <c r="L946" s="41"/>
      <c r="M946" s="193"/>
      <c r="N946" s="194"/>
      <c r="O946" s="66"/>
      <c r="P946" s="66"/>
      <c r="Q946" s="66"/>
      <c r="R946" s="66"/>
      <c r="S946" s="66"/>
      <c r="T946" s="67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T946" s="19" t="s">
        <v>210</v>
      </c>
      <c r="AU946" s="19" t="s">
        <v>86</v>
      </c>
    </row>
    <row r="947" spans="1:65" s="2" customFormat="1" ht="87.75">
      <c r="A947" s="36"/>
      <c r="B947" s="37"/>
      <c r="C947" s="38"/>
      <c r="D947" s="190" t="s">
        <v>212</v>
      </c>
      <c r="E947" s="38"/>
      <c r="F947" s="195" t="s">
        <v>992</v>
      </c>
      <c r="G947" s="38"/>
      <c r="H947" s="38"/>
      <c r="I947" s="192"/>
      <c r="J947" s="38"/>
      <c r="K947" s="38"/>
      <c r="L947" s="41"/>
      <c r="M947" s="193"/>
      <c r="N947" s="194"/>
      <c r="O947" s="66"/>
      <c r="P947" s="66"/>
      <c r="Q947" s="66"/>
      <c r="R947" s="66"/>
      <c r="S947" s="66"/>
      <c r="T947" s="67"/>
      <c r="U947" s="36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  <c r="AT947" s="19" t="s">
        <v>212</v>
      </c>
      <c r="AU947" s="19" t="s">
        <v>86</v>
      </c>
    </row>
    <row r="948" spans="1:65" s="13" customFormat="1" ht="11.25">
      <c r="B948" s="196"/>
      <c r="C948" s="197"/>
      <c r="D948" s="190" t="s">
        <v>216</v>
      </c>
      <c r="E948" s="198" t="s">
        <v>19</v>
      </c>
      <c r="F948" s="199" t="s">
        <v>798</v>
      </c>
      <c r="G948" s="197"/>
      <c r="H948" s="198" t="s">
        <v>19</v>
      </c>
      <c r="I948" s="200"/>
      <c r="J948" s="197"/>
      <c r="K948" s="197"/>
      <c r="L948" s="201"/>
      <c r="M948" s="202"/>
      <c r="N948" s="203"/>
      <c r="O948" s="203"/>
      <c r="P948" s="203"/>
      <c r="Q948" s="203"/>
      <c r="R948" s="203"/>
      <c r="S948" s="203"/>
      <c r="T948" s="204"/>
      <c r="AT948" s="205" t="s">
        <v>216</v>
      </c>
      <c r="AU948" s="205" t="s">
        <v>86</v>
      </c>
      <c r="AV948" s="13" t="s">
        <v>84</v>
      </c>
      <c r="AW948" s="13" t="s">
        <v>37</v>
      </c>
      <c r="AX948" s="13" t="s">
        <v>76</v>
      </c>
      <c r="AY948" s="205" t="s">
        <v>202</v>
      </c>
    </row>
    <row r="949" spans="1:65" s="14" customFormat="1" ht="11.25">
      <c r="B949" s="206"/>
      <c r="C949" s="207"/>
      <c r="D949" s="190" t="s">
        <v>216</v>
      </c>
      <c r="E949" s="208" t="s">
        <v>19</v>
      </c>
      <c r="F949" s="209" t="s">
        <v>1028</v>
      </c>
      <c r="G949" s="207"/>
      <c r="H949" s="210">
        <v>1</v>
      </c>
      <c r="I949" s="211"/>
      <c r="J949" s="207"/>
      <c r="K949" s="207"/>
      <c r="L949" s="212"/>
      <c r="M949" s="213"/>
      <c r="N949" s="214"/>
      <c r="O949" s="214"/>
      <c r="P949" s="214"/>
      <c r="Q949" s="214"/>
      <c r="R949" s="214"/>
      <c r="S949" s="214"/>
      <c r="T949" s="215"/>
      <c r="AT949" s="216" t="s">
        <v>216</v>
      </c>
      <c r="AU949" s="216" t="s">
        <v>86</v>
      </c>
      <c r="AV949" s="14" t="s">
        <v>86</v>
      </c>
      <c r="AW949" s="14" t="s">
        <v>37</v>
      </c>
      <c r="AX949" s="14" t="s">
        <v>76</v>
      </c>
      <c r="AY949" s="216" t="s">
        <v>202</v>
      </c>
    </row>
    <row r="950" spans="1:65" s="14" customFormat="1" ht="11.25">
      <c r="B950" s="206"/>
      <c r="C950" s="207"/>
      <c r="D950" s="190" t="s">
        <v>216</v>
      </c>
      <c r="E950" s="208" t="s">
        <v>19</v>
      </c>
      <c r="F950" s="209" t="s">
        <v>1029</v>
      </c>
      <c r="G950" s="207"/>
      <c r="H950" s="210">
        <v>1</v>
      </c>
      <c r="I950" s="211"/>
      <c r="J950" s="207"/>
      <c r="K950" s="207"/>
      <c r="L950" s="212"/>
      <c r="M950" s="213"/>
      <c r="N950" s="214"/>
      <c r="O950" s="214"/>
      <c r="P950" s="214"/>
      <c r="Q950" s="214"/>
      <c r="R950" s="214"/>
      <c r="S950" s="214"/>
      <c r="T950" s="215"/>
      <c r="AT950" s="216" t="s">
        <v>216</v>
      </c>
      <c r="AU950" s="216" t="s">
        <v>86</v>
      </c>
      <c r="AV950" s="14" t="s">
        <v>86</v>
      </c>
      <c r="AW950" s="14" t="s">
        <v>37</v>
      </c>
      <c r="AX950" s="14" t="s">
        <v>76</v>
      </c>
      <c r="AY950" s="216" t="s">
        <v>202</v>
      </c>
    </row>
    <row r="951" spans="1:65" s="14" customFormat="1" ht="11.25">
      <c r="B951" s="206"/>
      <c r="C951" s="207"/>
      <c r="D951" s="190" t="s">
        <v>216</v>
      </c>
      <c r="E951" s="208" t="s">
        <v>19</v>
      </c>
      <c r="F951" s="209" t="s">
        <v>1030</v>
      </c>
      <c r="G951" s="207"/>
      <c r="H951" s="210">
        <v>3</v>
      </c>
      <c r="I951" s="211"/>
      <c r="J951" s="207"/>
      <c r="K951" s="207"/>
      <c r="L951" s="212"/>
      <c r="M951" s="213"/>
      <c r="N951" s="214"/>
      <c r="O951" s="214"/>
      <c r="P951" s="214"/>
      <c r="Q951" s="214"/>
      <c r="R951" s="214"/>
      <c r="S951" s="214"/>
      <c r="T951" s="215"/>
      <c r="AT951" s="216" t="s">
        <v>216</v>
      </c>
      <c r="AU951" s="216" t="s">
        <v>86</v>
      </c>
      <c r="AV951" s="14" t="s">
        <v>86</v>
      </c>
      <c r="AW951" s="14" t="s">
        <v>37</v>
      </c>
      <c r="AX951" s="14" t="s">
        <v>76</v>
      </c>
      <c r="AY951" s="216" t="s">
        <v>202</v>
      </c>
    </row>
    <row r="952" spans="1:65" s="14" customFormat="1" ht="11.25">
      <c r="B952" s="206"/>
      <c r="C952" s="207"/>
      <c r="D952" s="190" t="s">
        <v>216</v>
      </c>
      <c r="E952" s="208" t="s">
        <v>19</v>
      </c>
      <c r="F952" s="209" t="s">
        <v>1031</v>
      </c>
      <c r="G952" s="207"/>
      <c r="H952" s="210">
        <v>1</v>
      </c>
      <c r="I952" s="211"/>
      <c r="J952" s="207"/>
      <c r="K952" s="207"/>
      <c r="L952" s="212"/>
      <c r="M952" s="213"/>
      <c r="N952" s="214"/>
      <c r="O952" s="214"/>
      <c r="P952" s="214"/>
      <c r="Q952" s="214"/>
      <c r="R952" s="214"/>
      <c r="S952" s="214"/>
      <c r="T952" s="215"/>
      <c r="AT952" s="216" t="s">
        <v>216</v>
      </c>
      <c r="AU952" s="216" t="s">
        <v>86</v>
      </c>
      <c r="AV952" s="14" t="s">
        <v>86</v>
      </c>
      <c r="AW952" s="14" t="s">
        <v>37</v>
      </c>
      <c r="AX952" s="14" t="s">
        <v>76</v>
      </c>
      <c r="AY952" s="216" t="s">
        <v>202</v>
      </c>
    </row>
    <row r="953" spans="1:65" s="16" customFormat="1" ht="11.25">
      <c r="B953" s="228"/>
      <c r="C953" s="229"/>
      <c r="D953" s="190" t="s">
        <v>216</v>
      </c>
      <c r="E953" s="230" t="s">
        <v>19</v>
      </c>
      <c r="F953" s="231" t="s">
        <v>235</v>
      </c>
      <c r="G953" s="229"/>
      <c r="H953" s="232">
        <v>6</v>
      </c>
      <c r="I953" s="233"/>
      <c r="J953" s="229"/>
      <c r="K953" s="229"/>
      <c r="L953" s="234"/>
      <c r="M953" s="235"/>
      <c r="N953" s="236"/>
      <c r="O953" s="236"/>
      <c r="P953" s="236"/>
      <c r="Q953" s="236"/>
      <c r="R953" s="236"/>
      <c r="S953" s="236"/>
      <c r="T953" s="237"/>
      <c r="AT953" s="238" t="s">
        <v>216</v>
      </c>
      <c r="AU953" s="238" t="s">
        <v>86</v>
      </c>
      <c r="AV953" s="16" t="s">
        <v>208</v>
      </c>
      <c r="AW953" s="16" t="s">
        <v>37</v>
      </c>
      <c r="AX953" s="16" t="s">
        <v>84</v>
      </c>
      <c r="AY953" s="238" t="s">
        <v>202</v>
      </c>
    </row>
    <row r="954" spans="1:65" s="2" customFormat="1" ht="14.45" customHeight="1">
      <c r="A954" s="36"/>
      <c r="B954" s="37"/>
      <c r="C954" s="177" t="s">
        <v>1032</v>
      </c>
      <c r="D954" s="177" t="s">
        <v>204</v>
      </c>
      <c r="E954" s="178" t="s">
        <v>1033</v>
      </c>
      <c r="F954" s="179" t="s">
        <v>1034</v>
      </c>
      <c r="G954" s="180" t="s">
        <v>92</v>
      </c>
      <c r="H954" s="181">
        <v>20</v>
      </c>
      <c r="I954" s="182"/>
      <c r="J954" s="183">
        <f>ROUND(I954*H954,2)</f>
        <v>0</v>
      </c>
      <c r="K954" s="179" t="s">
        <v>207</v>
      </c>
      <c r="L954" s="41"/>
      <c r="M954" s="184" t="s">
        <v>19</v>
      </c>
      <c r="N954" s="185" t="s">
        <v>47</v>
      </c>
      <c r="O954" s="66"/>
      <c r="P954" s="186">
        <f>O954*H954</f>
        <v>0</v>
      </c>
      <c r="Q954" s="186">
        <v>3.5729999999999998E-2</v>
      </c>
      <c r="R954" s="186">
        <f>Q954*H954</f>
        <v>0.7145999999999999</v>
      </c>
      <c r="S954" s="186">
        <v>0</v>
      </c>
      <c r="T954" s="187">
        <f>S954*H954</f>
        <v>0</v>
      </c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R954" s="188" t="s">
        <v>208</v>
      </c>
      <c r="AT954" s="188" t="s">
        <v>204</v>
      </c>
      <c r="AU954" s="188" t="s">
        <v>86</v>
      </c>
      <c r="AY954" s="19" t="s">
        <v>202</v>
      </c>
      <c r="BE954" s="189">
        <f>IF(N954="základní",J954,0)</f>
        <v>0</v>
      </c>
      <c r="BF954" s="189">
        <f>IF(N954="snížená",J954,0)</f>
        <v>0</v>
      </c>
      <c r="BG954" s="189">
        <f>IF(N954="zákl. přenesená",J954,0)</f>
        <v>0</v>
      </c>
      <c r="BH954" s="189">
        <f>IF(N954="sníž. přenesená",J954,0)</f>
        <v>0</v>
      </c>
      <c r="BI954" s="189">
        <f>IF(N954="nulová",J954,0)</f>
        <v>0</v>
      </c>
      <c r="BJ954" s="19" t="s">
        <v>84</v>
      </c>
      <c r="BK954" s="189">
        <f>ROUND(I954*H954,2)</f>
        <v>0</v>
      </c>
      <c r="BL954" s="19" t="s">
        <v>208</v>
      </c>
      <c r="BM954" s="188" t="s">
        <v>1035</v>
      </c>
    </row>
    <row r="955" spans="1:65" s="2" customFormat="1" ht="11.25">
      <c r="A955" s="36"/>
      <c r="B955" s="37"/>
      <c r="C955" s="38"/>
      <c r="D955" s="190" t="s">
        <v>210</v>
      </c>
      <c r="E955" s="38"/>
      <c r="F955" s="191" t="s">
        <v>1036</v>
      </c>
      <c r="G955" s="38"/>
      <c r="H955" s="38"/>
      <c r="I955" s="192"/>
      <c r="J955" s="38"/>
      <c r="K955" s="38"/>
      <c r="L955" s="41"/>
      <c r="M955" s="193"/>
      <c r="N955" s="194"/>
      <c r="O955" s="66"/>
      <c r="P955" s="66"/>
      <c r="Q955" s="66"/>
      <c r="R955" s="66"/>
      <c r="S955" s="66"/>
      <c r="T955" s="67"/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T955" s="19" t="s">
        <v>210</v>
      </c>
      <c r="AU955" s="19" t="s">
        <v>86</v>
      </c>
    </row>
    <row r="956" spans="1:65" s="2" customFormat="1" ht="97.5">
      <c r="A956" s="36"/>
      <c r="B956" s="37"/>
      <c r="C956" s="38"/>
      <c r="D956" s="190" t="s">
        <v>212</v>
      </c>
      <c r="E956" s="38"/>
      <c r="F956" s="195" t="s">
        <v>1037</v>
      </c>
      <c r="G956" s="38"/>
      <c r="H956" s="38"/>
      <c r="I956" s="192"/>
      <c r="J956" s="38"/>
      <c r="K956" s="38"/>
      <c r="L956" s="41"/>
      <c r="M956" s="193"/>
      <c r="N956" s="194"/>
      <c r="O956" s="66"/>
      <c r="P956" s="66"/>
      <c r="Q956" s="66"/>
      <c r="R956" s="66"/>
      <c r="S956" s="66"/>
      <c r="T956" s="67"/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T956" s="19" t="s">
        <v>212</v>
      </c>
      <c r="AU956" s="19" t="s">
        <v>86</v>
      </c>
    </row>
    <row r="957" spans="1:65" s="13" customFormat="1" ht="11.25">
      <c r="B957" s="196"/>
      <c r="C957" s="197"/>
      <c r="D957" s="190" t="s">
        <v>216</v>
      </c>
      <c r="E957" s="198" t="s">
        <v>19</v>
      </c>
      <c r="F957" s="199" t="s">
        <v>1038</v>
      </c>
      <c r="G957" s="197"/>
      <c r="H957" s="198" t="s">
        <v>19</v>
      </c>
      <c r="I957" s="200"/>
      <c r="J957" s="197"/>
      <c r="K957" s="197"/>
      <c r="L957" s="201"/>
      <c r="M957" s="202"/>
      <c r="N957" s="203"/>
      <c r="O957" s="203"/>
      <c r="P957" s="203"/>
      <c r="Q957" s="203"/>
      <c r="R957" s="203"/>
      <c r="S957" s="203"/>
      <c r="T957" s="204"/>
      <c r="AT957" s="205" t="s">
        <v>216</v>
      </c>
      <c r="AU957" s="205" t="s">
        <v>86</v>
      </c>
      <c r="AV957" s="13" t="s">
        <v>84</v>
      </c>
      <c r="AW957" s="13" t="s">
        <v>37</v>
      </c>
      <c r="AX957" s="13" t="s">
        <v>76</v>
      </c>
      <c r="AY957" s="205" t="s">
        <v>202</v>
      </c>
    </row>
    <row r="958" spans="1:65" s="14" customFormat="1" ht="11.25">
      <c r="B958" s="206"/>
      <c r="C958" s="207"/>
      <c r="D958" s="190" t="s">
        <v>216</v>
      </c>
      <c r="E958" s="208" t="s">
        <v>19</v>
      </c>
      <c r="F958" s="209" t="s">
        <v>1039</v>
      </c>
      <c r="G958" s="207"/>
      <c r="H958" s="210">
        <v>1</v>
      </c>
      <c r="I958" s="211"/>
      <c r="J958" s="207"/>
      <c r="K958" s="207"/>
      <c r="L958" s="212"/>
      <c r="M958" s="213"/>
      <c r="N958" s="214"/>
      <c r="O958" s="214"/>
      <c r="P958" s="214"/>
      <c r="Q958" s="214"/>
      <c r="R958" s="214"/>
      <c r="S958" s="214"/>
      <c r="T958" s="215"/>
      <c r="AT958" s="216" t="s">
        <v>216</v>
      </c>
      <c r="AU958" s="216" t="s">
        <v>86</v>
      </c>
      <c r="AV958" s="14" t="s">
        <v>86</v>
      </c>
      <c r="AW958" s="14" t="s">
        <v>37</v>
      </c>
      <c r="AX958" s="14" t="s">
        <v>76</v>
      </c>
      <c r="AY958" s="216" t="s">
        <v>202</v>
      </c>
    </row>
    <row r="959" spans="1:65" s="14" customFormat="1" ht="11.25">
      <c r="B959" s="206"/>
      <c r="C959" s="207"/>
      <c r="D959" s="190" t="s">
        <v>216</v>
      </c>
      <c r="E959" s="208" t="s">
        <v>19</v>
      </c>
      <c r="F959" s="209" t="s">
        <v>1040</v>
      </c>
      <c r="G959" s="207"/>
      <c r="H959" s="210">
        <v>1</v>
      </c>
      <c r="I959" s="211"/>
      <c r="J959" s="207"/>
      <c r="K959" s="207"/>
      <c r="L959" s="212"/>
      <c r="M959" s="213"/>
      <c r="N959" s="214"/>
      <c r="O959" s="214"/>
      <c r="P959" s="214"/>
      <c r="Q959" s="214"/>
      <c r="R959" s="214"/>
      <c r="S959" s="214"/>
      <c r="T959" s="215"/>
      <c r="AT959" s="216" t="s">
        <v>216</v>
      </c>
      <c r="AU959" s="216" t="s">
        <v>86</v>
      </c>
      <c r="AV959" s="14" t="s">
        <v>86</v>
      </c>
      <c r="AW959" s="14" t="s">
        <v>37</v>
      </c>
      <c r="AX959" s="14" t="s">
        <v>76</v>
      </c>
      <c r="AY959" s="216" t="s">
        <v>202</v>
      </c>
    </row>
    <row r="960" spans="1:65" s="14" customFormat="1" ht="11.25">
      <c r="B960" s="206"/>
      <c r="C960" s="207"/>
      <c r="D960" s="190" t="s">
        <v>216</v>
      </c>
      <c r="E960" s="208" t="s">
        <v>19</v>
      </c>
      <c r="F960" s="209" t="s">
        <v>1041</v>
      </c>
      <c r="G960" s="207"/>
      <c r="H960" s="210">
        <v>1</v>
      </c>
      <c r="I960" s="211"/>
      <c r="J960" s="207"/>
      <c r="K960" s="207"/>
      <c r="L960" s="212"/>
      <c r="M960" s="213"/>
      <c r="N960" s="214"/>
      <c r="O960" s="214"/>
      <c r="P960" s="214"/>
      <c r="Q960" s="214"/>
      <c r="R960" s="214"/>
      <c r="S960" s="214"/>
      <c r="T960" s="215"/>
      <c r="AT960" s="216" t="s">
        <v>216</v>
      </c>
      <c r="AU960" s="216" t="s">
        <v>86</v>
      </c>
      <c r="AV960" s="14" t="s">
        <v>86</v>
      </c>
      <c r="AW960" s="14" t="s">
        <v>37</v>
      </c>
      <c r="AX960" s="14" t="s">
        <v>76</v>
      </c>
      <c r="AY960" s="216" t="s">
        <v>202</v>
      </c>
    </row>
    <row r="961" spans="1:65" s="14" customFormat="1" ht="11.25">
      <c r="B961" s="206"/>
      <c r="C961" s="207"/>
      <c r="D961" s="190" t="s">
        <v>216</v>
      </c>
      <c r="E961" s="208" t="s">
        <v>19</v>
      </c>
      <c r="F961" s="209" t="s">
        <v>1042</v>
      </c>
      <c r="G961" s="207"/>
      <c r="H961" s="210">
        <v>1</v>
      </c>
      <c r="I961" s="211"/>
      <c r="J961" s="207"/>
      <c r="K961" s="207"/>
      <c r="L961" s="212"/>
      <c r="M961" s="213"/>
      <c r="N961" s="214"/>
      <c r="O961" s="214"/>
      <c r="P961" s="214"/>
      <c r="Q961" s="214"/>
      <c r="R961" s="214"/>
      <c r="S961" s="214"/>
      <c r="T961" s="215"/>
      <c r="AT961" s="216" t="s">
        <v>216</v>
      </c>
      <c r="AU961" s="216" t="s">
        <v>86</v>
      </c>
      <c r="AV961" s="14" t="s">
        <v>86</v>
      </c>
      <c r="AW961" s="14" t="s">
        <v>37</v>
      </c>
      <c r="AX961" s="14" t="s">
        <v>76</v>
      </c>
      <c r="AY961" s="216" t="s">
        <v>202</v>
      </c>
    </row>
    <row r="962" spans="1:65" s="14" customFormat="1" ht="11.25">
      <c r="B962" s="206"/>
      <c r="C962" s="207"/>
      <c r="D962" s="190" t="s">
        <v>216</v>
      </c>
      <c r="E962" s="208" t="s">
        <v>19</v>
      </c>
      <c r="F962" s="209" t="s">
        <v>1043</v>
      </c>
      <c r="G962" s="207"/>
      <c r="H962" s="210">
        <v>1</v>
      </c>
      <c r="I962" s="211"/>
      <c r="J962" s="207"/>
      <c r="K962" s="207"/>
      <c r="L962" s="212"/>
      <c r="M962" s="213"/>
      <c r="N962" s="214"/>
      <c r="O962" s="214"/>
      <c r="P962" s="214"/>
      <c r="Q962" s="214"/>
      <c r="R962" s="214"/>
      <c r="S962" s="214"/>
      <c r="T962" s="215"/>
      <c r="AT962" s="216" t="s">
        <v>216</v>
      </c>
      <c r="AU962" s="216" t="s">
        <v>86</v>
      </c>
      <c r="AV962" s="14" t="s">
        <v>86</v>
      </c>
      <c r="AW962" s="14" t="s">
        <v>37</v>
      </c>
      <c r="AX962" s="14" t="s">
        <v>76</v>
      </c>
      <c r="AY962" s="216" t="s">
        <v>202</v>
      </c>
    </row>
    <row r="963" spans="1:65" s="14" customFormat="1" ht="11.25">
      <c r="B963" s="206"/>
      <c r="C963" s="207"/>
      <c r="D963" s="190" t="s">
        <v>216</v>
      </c>
      <c r="E963" s="208" t="s">
        <v>19</v>
      </c>
      <c r="F963" s="209" t="s">
        <v>1044</v>
      </c>
      <c r="G963" s="207"/>
      <c r="H963" s="210">
        <v>1</v>
      </c>
      <c r="I963" s="211"/>
      <c r="J963" s="207"/>
      <c r="K963" s="207"/>
      <c r="L963" s="212"/>
      <c r="M963" s="213"/>
      <c r="N963" s="214"/>
      <c r="O963" s="214"/>
      <c r="P963" s="214"/>
      <c r="Q963" s="214"/>
      <c r="R963" s="214"/>
      <c r="S963" s="214"/>
      <c r="T963" s="215"/>
      <c r="AT963" s="216" t="s">
        <v>216</v>
      </c>
      <c r="AU963" s="216" t="s">
        <v>86</v>
      </c>
      <c r="AV963" s="14" t="s">
        <v>86</v>
      </c>
      <c r="AW963" s="14" t="s">
        <v>37</v>
      </c>
      <c r="AX963" s="14" t="s">
        <v>76</v>
      </c>
      <c r="AY963" s="216" t="s">
        <v>202</v>
      </c>
    </row>
    <row r="964" spans="1:65" s="14" customFormat="1" ht="11.25">
      <c r="B964" s="206"/>
      <c r="C964" s="207"/>
      <c r="D964" s="190" t="s">
        <v>216</v>
      </c>
      <c r="E964" s="208" t="s">
        <v>19</v>
      </c>
      <c r="F964" s="209" t="s">
        <v>1045</v>
      </c>
      <c r="G964" s="207"/>
      <c r="H964" s="210">
        <v>1</v>
      </c>
      <c r="I964" s="211"/>
      <c r="J964" s="207"/>
      <c r="K964" s="207"/>
      <c r="L964" s="212"/>
      <c r="M964" s="213"/>
      <c r="N964" s="214"/>
      <c r="O964" s="214"/>
      <c r="P964" s="214"/>
      <c r="Q964" s="214"/>
      <c r="R964" s="214"/>
      <c r="S964" s="214"/>
      <c r="T964" s="215"/>
      <c r="AT964" s="216" t="s">
        <v>216</v>
      </c>
      <c r="AU964" s="216" t="s">
        <v>86</v>
      </c>
      <c r="AV964" s="14" t="s">
        <v>86</v>
      </c>
      <c r="AW964" s="14" t="s">
        <v>37</v>
      </c>
      <c r="AX964" s="14" t="s">
        <v>76</v>
      </c>
      <c r="AY964" s="216" t="s">
        <v>202</v>
      </c>
    </row>
    <row r="965" spans="1:65" s="14" customFormat="1" ht="11.25">
      <c r="B965" s="206"/>
      <c r="C965" s="207"/>
      <c r="D965" s="190" t="s">
        <v>216</v>
      </c>
      <c r="E965" s="208" t="s">
        <v>19</v>
      </c>
      <c r="F965" s="209" t="s">
        <v>1046</v>
      </c>
      <c r="G965" s="207"/>
      <c r="H965" s="210">
        <v>1</v>
      </c>
      <c r="I965" s="211"/>
      <c r="J965" s="207"/>
      <c r="K965" s="207"/>
      <c r="L965" s="212"/>
      <c r="M965" s="213"/>
      <c r="N965" s="214"/>
      <c r="O965" s="214"/>
      <c r="P965" s="214"/>
      <c r="Q965" s="214"/>
      <c r="R965" s="214"/>
      <c r="S965" s="214"/>
      <c r="T965" s="215"/>
      <c r="AT965" s="216" t="s">
        <v>216</v>
      </c>
      <c r="AU965" s="216" t="s">
        <v>86</v>
      </c>
      <c r="AV965" s="14" t="s">
        <v>86</v>
      </c>
      <c r="AW965" s="14" t="s">
        <v>37</v>
      </c>
      <c r="AX965" s="14" t="s">
        <v>76</v>
      </c>
      <c r="AY965" s="216" t="s">
        <v>202</v>
      </c>
    </row>
    <row r="966" spans="1:65" s="14" customFormat="1" ht="11.25">
      <c r="B966" s="206"/>
      <c r="C966" s="207"/>
      <c r="D966" s="190" t="s">
        <v>216</v>
      </c>
      <c r="E966" s="208" t="s">
        <v>19</v>
      </c>
      <c r="F966" s="209" t="s">
        <v>1047</v>
      </c>
      <c r="G966" s="207"/>
      <c r="H966" s="210">
        <v>1</v>
      </c>
      <c r="I966" s="211"/>
      <c r="J966" s="207"/>
      <c r="K966" s="207"/>
      <c r="L966" s="212"/>
      <c r="M966" s="213"/>
      <c r="N966" s="214"/>
      <c r="O966" s="214"/>
      <c r="P966" s="214"/>
      <c r="Q966" s="214"/>
      <c r="R966" s="214"/>
      <c r="S966" s="214"/>
      <c r="T966" s="215"/>
      <c r="AT966" s="216" t="s">
        <v>216</v>
      </c>
      <c r="AU966" s="216" t="s">
        <v>86</v>
      </c>
      <c r="AV966" s="14" t="s">
        <v>86</v>
      </c>
      <c r="AW966" s="14" t="s">
        <v>37</v>
      </c>
      <c r="AX966" s="14" t="s">
        <v>76</v>
      </c>
      <c r="AY966" s="216" t="s">
        <v>202</v>
      </c>
    </row>
    <row r="967" spans="1:65" s="14" customFormat="1" ht="11.25">
      <c r="B967" s="206"/>
      <c r="C967" s="207"/>
      <c r="D967" s="190" t="s">
        <v>216</v>
      </c>
      <c r="E967" s="208" t="s">
        <v>19</v>
      </c>
      <c r="F967" s="209" t="s">
        <v>1048</v>
      </c>
      <c r="G967" s="207"/>
      <c r="H967" s="210">
        <v>1</v>
      </c>
      <c r="I967" s="211"/>
      <c r="J967" s="207"/>
      <c r="K967" s="207"/>
      <c r="L967" s="212"/>
      <c r="M967" s="213"/>
      <c r="N967" s="214"/>
      <c r="O967" s="214"/>
      <c r="P967" s="214"/>
      <c r="Q967" s="214"/>
      <c r="R967" s="214"/>
      <c r="S967" s="214"/>
      <c r="T967" s="215"/>
      <c r="AT967" s="216" t="s">
        <v>216</v>
      </c>
      <c r="AU967" s="216" t="s">
        <v>86</v>
      </c>
      <c r="AV967" s="14" t="s">
        <v>86</v>
      </c>
      <c r="AW967" s="14" t="s">
        <v>37</v>
      </c>
      <c r="AX967" s="14" t="s">
        <v>76</v>
      </c>
      <c r="AY967" s="216" t="s">
        <v>202</v>
      </c>
    </row>
    <row r="968" spans="1:65" s="14" customFormat="1" ht="11.25">
      <c r="B968" s="206"/>
      <c r="C968" s="207"/>
      <c r="D968" s="190" t="s">
        <v>216</v>
      </c>
      <c r="E968" s="208" t="s">
        <v>19</v>
      </c>
      <c r="F968" s="209" t="s">
        <v>1049</v>
      </c>
      <c r="G968" s="207"/>
      <c r="H968" s="210">
        <v>1</v>
      </c>
      <c r="I968" s="211"/>
      <c r="J968" s="207"/>
      <c r="K968" s="207"/>
      <c r="L968" s="212"/>
      <c r="M968" s="213"/>
      <c r="N968" s="214"/>
      <c r="O968" s="214"/>
      <c r="P968" s="214"/>
      <c r="Q968" s="214"/>
      <c r="R968" s="214"/>
      <c r="S968" s="214"/>
      <c r="T968" s="215"/>
      <c r="AT968" s="216" t="s">
        <v>216</v>
      </c>
      <c r="AU968" s="216" t="s">
        <v>86</v>
      </c>
      <c r="AV968" s="14" t="s">
        <v>86</v>
      </c>
      <c r="AW968" s="14" t="s">
        <v>37</v>
      </c>
      <c r="AX968" s="14" t="s">
        <v>76</v>
      </c>
      <c r="AY968" s="216" t="s">
        <v>202</v>
      </c>
    </row>
    <row r="969" spans="1:65" s="14" customFormat="1" ht="11.25">
      <c r="B969" s="206"/>
      <c r="C969" s="207"/>
      <c r="D969" s="190" t="s">
        <v>216</v>
      </c>
      <c r="E969" s="208" t="s">
        <v>19</v>
      </c>
      <c r="F969" s="209" t="s">
        <v>1050</v>
      </c>
      <c r="G969" s="207"/>
      <c r="H969" s="210">
        <v>1</v>
      </c>
      <c r="I969" s="211"/>
      <c r="J969" s="207"/>
      <c r="K969" s="207"/>
      <c r="L969" s="212"/>
      <c r="M969" s="213"/>
      <c r="N969" s="214"/>
      <c r="O969" s="214"/>
      <c r="P969" s="214"/>
      <c r="Q969" s="214"/>
      <c r="R969" s="214"/>
      <c r="S969" s="214"/>
      <c r="T969" s="215"/>
      <c r="AT969" s="216" t="s">
        <v>216</v>
      </c>
      <c r="AU969" s="216" t="s">
        <v>86</v>
      </c>
      <c r="AV969" s="14" t="s">
        <v>86</v>
      </c>
      <c r="AW969" s="14" t="s">
        <v>37</v>
      </c>
      <c r="AX969" s="14" t="s">
        <v>76</v>
      </c>
      <c r="AY969" s="216" t="s">
        <v>202</v>
      </c>
    </row>
    <row r="970" spans="1:65" s="14" customFormat="1" ht="11.25">
      <c r="B970" s="206"/>
      <c r="C970" s="207"/>
      <c r="D970" s="190" t="s">
        <v>216</v>
      </c>
      <c r="E970" s="208" t="s">
        <v>19</v>
      </c>
      <c r="F970" s="209" t="s">
        <v>1051</v>
      </c>
      <c r="G970" s="207"/>
      <c r="H970" s="210">
        <v>1</v>
      </c>
      <c r="I970" s="211"/>
      <c r="J970" s="207"/>
      <c r="K970" s="207"/>
      <c r="L970" s="212"/>
      <c r="M970" s="213"/>
      <c r="N970" s="214"/>
      <c r="O970" s="214"/>
      <c r="P970" s="214"/>
      <c r="Q970" s="214"/>
      <c r="R970" s="214"/>
      <c r="S970" s="214"/>
      <c r="T970" s="215"/>
      <c r="AT970" s="216" t="s">
        <v>216</v>
      </c>
      <c r="AU970" s="216" t="s">
        <v>86</v>
      </c>
      <c r="AV970" s="14" t="s">
        <v>86</v>
      </c>
      <c r="AW970" s="14" t="s">
        <v>37</v>
      </c>
      <c r="AX970" s="14" t="s">
        <v>76</v>
      </c>
      <c r="AY970" s="216" t="s">
        <v>202</v>
      </c>
    </row>
    <row r="971" spans="1:65" s="14" customFormat="1" ht="11.25">
      <c r="B971" s="206"/>
      <c r="C971" s="207"/>
      <c r="D971" s="190" t="s">
        <v>216</v>
      </c>
      <c r="E971" s="208" t="s">
        <v>19</v>
      </c>
      <c r="F971" s="209" t="s">
        <v>1052</v>
      </c>
      <c r="G971" s="207"/>
      <c r="H971" s="210">
        <v>2</v>
      </c>
      <c r="I971" s="211"/>
      <c r="J971" s="207"/>
      <c r="K971" s="207"/>
      <c r="L971" s="212"/>
      <c r="M971" s="213"/>
      <c r="N971" s="214"/>
      <c r="O971" s="214"/>
      <c r="P971" s="214"/>
      <c r="Q971" s="214"/>
      <c r="R971" s="214"/>
      <c r="S971" s="214"/>
      <c r="T971" s="215"/>
      <c r="AT971" s="216" t="s">
        <v>216</v>
      </c>
      <c r="AU971" s="216" t="s">
        <v>86</v>
      </c>
      <c r="AV971" s="14" t="s">
        <v>86</v>
      </c>
      <c r="AW971" s="14" t="s">
        <v>37</v>
      </c>
      <c r="AX971" s="14" t="s">
        <v>76</v>
      </c>
      <c r="AY971" s="216" t="s">
        <v>202</v>
      </c>
    </row>
    <row r="972" spans="1:65" s="14" customFormat="1" ht="11.25">
      <c r="B972" s="206"/>
      <c r="C972" s="207"/>
      <c r="D972" s="190" t="s">
        <v>216</v>
      </c>
      <c r="E972" s="208" t="s">
        <v>19</v>
      </c>
      <c r="F972" s="209" t="s">
        <v>1053</v>
      </c>
      <c r="G972" s="207"/>
      <c r="H972" s="210">
        <v>3</v>
      </c>
      <c r="I972" s="211"/>
      <c r="J972" s="207"/>
      <c r="K972" s="207"/>
      <c r="L972" s="212"/>
      <c r="M972" s="213"/>
      <c r="N972" s="214"/>
      <c r="O972" s="214"/>
      <c r="P972" s="214"/>
      <c r="Q972" s="214"/>
      <c r="R972" s="214"/>
      <c r="S972" s="214"/>
      <c r="T972" s="215"/>
      <c r="AT972" s="216" t="s">
        <v>216</v>
      </c>
      <c r="AU972" s="216" t="s">
        <v>86</v>
      </c>
      <c r="AV972" s="14" t="s">
        <v>86</v>
      </c>
      <c r="AW972" s="14" t="s">
        <v>37</v>
      </c>
      <c r="AX972" s="14" t="s">
        <v>76</v>
      </c>
      <c r="AY972" s="216" t="s">
        <v>202</v>
      </c>
    </row>
    <row r="973" spans="1:65" s="14" customFormat="1" ht="11.25">
      <c r="B973" s="206"/>
      <c r="C973" s="207"/>
      <c r="D973" s="190" t="s">
        <v>216</v>
      </c>
      <c r="E973" s="208" t="s">
        <v>19</v>
      </c>
      <c r="F973" s="209" t="s">
        <v>1054</v>
      </c>
      <c r="G973" s="207"/>
      <c r="H973" s="210">
        <v>1</v>
      </c>
      <c r="I973" s="211"/>
      <c r="J973" s="207"/>
      <c r="K973" s="207"/>
      <c r="L973" s="212"/>
      <c r="M973" s="213"/>
      <c r="N973" s="214"/>
      <c r="O973" s="214"/>
      <c r="P973" s="214"/>
      <c r="Q973" s="214"/>
      <c r="R973" s="214"/>
      <c r="S973" s="214"/>
      <c r="T973" s="215"/>
      <c r="AT973" s="216" t="s">
        <v>216</v>
      </c>
      <c r="AU973" s="216" t="s">
        <v>86</v>
      </c>
      <c r="AV973" s="14" t="s">
        <v>86</v>
      </c>
      <c r="AW973" s="14" t="s">
        <v>37</v>
      </c>
      <c r="AX973" s="14" t="s">
        <v>76</v>
      </c>
      <c r="AY973" s="216" t="s">
        <v>202</v>
      </c>
    </row>
    <row r="974" spans="1:65" s="14" customFormat="1" ht="11.25">
      <c r="B974" s="206"/>
      <c r="C974" s="207"/>
      <c r="D974" s="190" t="s">
        <v>216</v>
      </c>
      <c r="E974" s="208" t="s">
        <v>19</v>
      </c>
      <c r="F974" s="209" t="s">
        <v>1055</v>
      </c>
      <c r="G974" s="207"/>
      <c r="H974" s="210">
        <v>1</v>
      </c>
      <c r="I974" s="211"/>
      <c r="J974" s="207"/>
      <c r="K974" s="207"/>
      <c r="L974" s="212"/>
      <c r="M974" s="213"/>
      <c r="N974" s="214"/>
      <c r="O974" s="214"/>
      <c r="P974" s="214"/>
      <c r="Q974" s="214"/>
      <c r="R974" s="214"/>
      <c r="S974" s="214"/>
      <c r="T974" s="215"/>
      <c r="AT974" s="216" t="s">
        <v>216</v>
      </c>
      <c r="AU974" s="216" t="s">
        <v>86</v>
      </c>
      <c r="AV974" s="14" t="s">
        <v>86</v>
      </c>
      <c r="AW974" s="14" t="s">
        <v>37</v>
      </c>
      <c r="AX974" s="14" t="s">
        <v>76</v>
      </c>
      <c r="AY974" s="216" t="s">
        <v>202</v>
      </c>
    </row>
    <row r="975" spans="1:65" s="16" customFormat="1" ht="11.25">
      <c r="B975" s="228"/>
      <c r="C975" s="229"/>
      <c r="D975" s="190" t="s">
        <v>216</v>
      </c>
      <c r="E975" s="230" t="s">
        <v>19</v>
      </c>
      <c r="F975" s="231" t="s">
        <v>235</v>
      </c>
      <c r="G975" s="229"/>
      <c r="H975" s="232">
        <v>20</v>
      </c>
      <c r="I975" s="233"/>
      <c r="J975" s="229"/>
      <c r="K975" s="229"/>
      <c r="L975" s="234"/>
      <c r="M975" s="235"/>
      <c r="N975" s="236"/>
      <c r="O975" s="236"/>
      <c r="P975" s="236"/>
      <c r="Q975" s="236"/>
      <c r="R975" s="236"/>
      <c r="S975" s="236"/>
      <c r="T975" s="237"/>
      <c r="AT975" s="238" t="s">
        <v>216</v>
      </c>
      <c r="AU975" s="238" t="s">
        <v>86</v>
      </c>
      <c r="AV975" s="16" t="s">
        <v>208</v>
      </c>
      <c r="AW975" s="16" t="s">
        <v>37</v>
      </c>
      <c r="AX975" s="16" t="s">
        <v>84</v>
      </c>
      <c r="AY975" s="238" t="s">
        <v>202</v>
      </c>
    </row>
    <row r="976" spans="1:65" s="2" customFormat="1" ht="14.45" customHeight="1">
      <c r="A976" s="36"/>
      <c r="B976" s="37"/>
      <c r="C976" s="177" t="s">
        <v>1056</v>
      </c>
      <c r="D976" s="177" t="s">
        <v>204</v>
      </c>
      <c r="E976" s="178" t="s">
        <v>1057</v>
      </c>
      <c r="F976" s="179" t="s">
        <v>1058</v>
      </c>
      <c r="G976" s="180" t="s">
        <v>92</v>
      </c>
      <c r="H976" s="181">
        <v>40</v>
      </c>
      <c r="I976" s="182"/>
      <c r="J976" s="183">
        <f>ROUND(I976*H976,2)</f>
        <v>0</v>
      </c>
      <c r="K976" s="179" t="s">
        <v>207</v>
      </c>
      <c r="L976" s="41"/>
      <c r="M976" s="184" t="s">
        <v>19</v>
      </c>
      <c r="N976" s="185" t="s">
        <v>47</v>
      </c>
      <c r="O976" s="66"/>
      <c r="P976" s="186">
        <f>O976*H976</f>
        <v>0</v>
      </c>
      <c r="Q976" s="186">
        <v>2.1167600000000002</v>
      </c>
      <c r="R976" s="186">
        <f>Q976*H976</f>
        <v>84.670400000000001</v>
      </c>
      <c r="S976" s="186">
        <v>0</v>
      </c>
      <c r="T976" s="187">
        <f>S976*H976</f>
        <v>0</v>
      </c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R976" s="188" t="s">
        <v>208</v>
      </c>
      <c r="AT976" s="188" t="s">
        <v>204</v>
      </c>
      <c r="AU976" s="188" t="s">
        <v>86</v>
      </c>
      <c r="AY976" s="19" t="s">
        <v>202</v>
      </c>
      <c r="BE976" s="189">
        <f>IF(N976="základní",J976,0)</f>
        <v>0</v>
      </c>
      <c r="BF976" s="189">
        <f>IF(N976="snížená",J976,0)</f>
        <v>0</v>
      </c>
      <c r="BG976" s="189">
        <f>IF(N976="zákl. přenesená",J976,0)</f>
        <v>0</v>
      </c>
      <c r="BH976" s="189">
        <f>IF(N976="sníž. přenesená",J976,0)</f>
        <v>0</v>
      </c>
      <c r="BI976" s="189">
        <f>IF(N976="nulová",J976,0)</f>
        <v>0</v>
      </c>
      <c r="BJ976" s="19" t="s">
        <v>84</v>
      </c>
      <c r="BK976" s="189">
        <f>ROUND(I976*H976,2)</f>
        <v>0</v>
      </c>
      <c r="BL976" s="19" t="s">
        <v>208</v>
      </c>
      <c r="BM976" s="188" t="s">
        <v>1059</v>
      </c>
    </row>
    <row r="977" spans="1:65" s="2" customFormat="1" ht="19.5">
      <c r="A977" s="36"/>
      <c r="B977" s="37"/>
      <c r="C977" s="38"/>
      <c r="D977" s="190" t="s">
        <v>210</v>
      </c>
      <c r="E977" s="38"/>
      <c r="F977" s="191" t="s">
        <v>1060</v>
      </c>
      <c r="G977" s="38"/>
      <c r="H977" s="38"/>
      <c r="I977" s="192"/>
      <c r="J977" s="38"/>
      <c r="K977" s="38"/>
      <c r="L977" s="41"/>
      <c r="M977" s="193"/>
      <c r="N977" s="194"/>
      <c r="O977" s="66"/>
      <c r="P977" s="66"/>
      <c r="Q977" s="66"/>
      <c r="R977" s="66"/>
      <c r="S977" s="66"/>
      <c r="T977" s="67"/>
      <c r="U977" s="36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  <c r="AT977" s="19" t="s">
        <v>210</v>
      </c>
      <c r="AU977" s="19" t="s">
        <v>86</v>
      </c>
    </row>
    <row r="978" spans="1:65" s="2" customFormat="1" ht="117">
      <c r="A978" s="36"/>
      <c r="B978" s="37"/>
      <c r="C978" s="38"/>
      <c r="D978" s="190" t="s">
        <v>212</v>
      </c>
      <c r="E978" s="38"/>
      <c r="F978" s="195" t="s">
        <v>1061</v>
      </c>
      <c r="G978" s="38"/>
      <c r="H978" s="38"/>
      <c r="I978" s="192"/>
      <c r="J978" s="38"/>
      <c r="K978" s="38"/>
      <c r="L978" s="41"/>
      <c r="M978" s="193"/>
      <c r="N978" s="194"/>
      <c r="O978" s="66"/>
      <c r="P978" s="66"/>
      <c r="Q978" s="66"/>
      <c r="R978" s="66"/>
      <c r="S978" s="66"/>
      <c r="T978" s="67"/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T978" s="19" t="s">
        <v>212</v>
      </c>
      <c r="AU978" s="19" t="s">
        <v>86</v>
      </c>
    </row>
    <row r="979" spans="1:65" s="13" customFormat="1" ht="11.25">
      <c r="B979" s="196"/>
      <c r="C979" s="197"/>
      <c r="D979" s="190" t="s">
        <v>216</v>
      </c>
      <c r="E979" s="198" t="s">
        <v>19</v>
      </c>
      <c r="F979" s="199" t="s">
        <v>1062</v>
      </c>
      <c r="G979" s="197"/>
      <c r="H979" s="198" t="s">
        <v>19</v>
      </c>
      <c r="I979" s="200"/>
      <c r="J979" s="197"/>
      <c r="K979" s="197"/>
      <c r="L979" s="201"/>
      <c r="M979" s="202"/>
      <c r="N979" s="203"/>
      <c r="O979" s="203"/>
      <c r="P979" s="203"/>
      <c r="Q979" s="203"/>
      <c r="R979" s="203"/>
      <c r="S979" s="203"/>
      <c r="T979" s="204"/>
      <c r="AT979" s="205" t="s">
        <v>216</v>
      </c>
      <c r="AU979" s="205" t="s">
        <v>86</v>
      </c>
      <c r="AV979" s="13" t="s">
        <v>84</v>
      </c>
      <c r="AW979" s="13" t="s">
        <v>37</v>
      </c>
      <c r="AX979" s="13" t="s">
        <v>76</v>
      </c>
      <c r="AY979" s="205" t="s">
        <v>202</v>
      </c>
    </row>
    <row r="980" spans="1:65" s="14" customFormat="1" ht="11.25">
      <c r="B980" s="206"/>
      <c r="C980" s="207"/>
      <c r="D980" s="190" t="s">
        <v>216</v>
      </c>
      <c r="E980" s="208" t="s">
        <v>19</v>
      </c>
      <c r="F980" s="209" t="s">
        <v>785</v>
      </c>
      <c r="G980" s="207"/>
      <c r="H980" s="210">
        <v>40</v>
      </c>
      <c r="I980" s="211"/>
      <c r="J980" s="207"/>
      <c r="K980" s="207"/>
      <c r="L980" s="212"/>
      <c r="M980" s="213"/>
      <c r="N980" s="214"/>
      <c r="O980" s="214"/>
      <c r="P980" s="214"/>
      <c r="Q980" s="214"/>
      <c r="R980" s="214"/>
      <c r="S980" s="214"/>
      <c r="T980" s="215"/>
      <c r="AT980" s="216" t="s">
        <v>216</v>
      </c>
      <c r="AU980" s="216" t="s">
        <v>86</v>
      </c>
      <c r="AV980" s="14" t="s">
        <v>86</v>
      </c>
      <c r="AW980" s="14" t="s">
        <v>37</v>
      </c>
      <c r="AX980" s="14" t="s">
        <v>84</v>
      </c>
      <c r="AY980" s="216" t="s">
        <v>202</v>
      </c>
    </row>
    <row r="981" spans="1:65" s="2" customFormat="1" ht="14.45" customHeight="1">
      <c r="A981" s="36"/>
      <c r="B981" s="37"/>
      <c r="C981" s="239" t="s">
        <v>1063</v>
      </c>
      <c r="D981" s="239" t="s">
        <v>639</v>
      </c>
      <c r="E981" s="240" t="s">
        <v>1064</v>
      </c>
      <c r="F981" s="241" t="s">
        <v>1065</v>
      </c>
      <c r="G981" s="242" t="s">
        <v>92</v>
      </c>
      <c r="H981" s="243">
        <v>3</v>
      </c>
      <c r="I981" s="244"/>
      <c r="J981" s="245">
        <f>ROUND(I981*H981,2)</f>
        <v>0</v>
      </c>
      <c r="K981" s="241" t="s">
        <v>19</v>
      </c>
      <c r="L981" s="246"/>
      <c r="M981" s="247" t="s">
        <v>19</v>
      </c>
      <c r="N981" s="248" t="s">
        <v>47</v>
      </c>
      <c r="O981" s="66"/>
      <c r="P981" s="186">
        <f>O981*H981</f>
        <v>0</v>
      </c>
      <c r="Q981" s="186">
        <v>1.37</v>
      </c>
      <c r="R981" s="186">
        <f>Q981*H981</f>
        <v>4.1100000000000003</v>
      </c>
      <c r="S981" s="186">
        <v>0</v>
      </c>
      <c r="T981" s="187">
        <f>S981*H981</f>
        <v>0</v>
      </c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R981" s="188" t="s">
        <v>466</v>
      </c>
      <c r="AT981" s="188" t="s">
        <v>639</v>
      </c>
      <c r="AU981" s="188" t="s">
        <v>86</v>
      </c>
      <c r="AY981" s="19" t="s">
        <v>202</v>
      </c>
      <c r="BE981" s="189">
        <f>IF(N981="základní",J981,0)</f>
        <v>0</v>
      </c>
      <c r="BF981" s="189">
        <f>IF(N981="snížená",J981,0)</f>
        <v>0</v>
      </c>
      <c r="BG981" s="189">
        <f>IF(N981="zákl. přenesená",J981,0)</f>
        <v>0</v>
      </c>
      <c r="BH981" s="189">
        <f>IF(N981="sníž. přenesená",J981,0)</f>
        <v>0</v>
      </c>
      <c r="BI981" s="189">
        <f>IF(N981="nulová",J981,0)</f>
        <v>0</v>
      </c>
      <c r="BJ981" s="19" t="s">
        <v>84</v>
      </c>
      <c r="BK981" s="189">
        <f>ROUND(I981*H981,2)</f>
        <v>0</v>
      </c>
      <c r="BL981" s="19" t="s">
        <v>208</v>
      </c>
      <c r="BM981" s="188" t="s">
        <v>1066</v>
      </c>
    </row>
    <row r="982" spans="1:65" s="2" customFormat="1" ht="11.25">
      <c r="A982" s="36"/>
      <c r="B982" s="37"/>
      <c r="C982" s="38"/>
      <c r="D982" s="190" t="s">
        <v>210</v>
      </c>
      <c r="E982" s="38"/>
      <c r="F982" s="191" t="s">
        <v>1065</v>
      </c>
      <c r="G982" s="38"/>
      <c r="H982" s="38"/>
      <c r="I982" s="192"/>
      <c r="J982" s="38"/>
      <c r="K982" s="38"/>
      <c r="L982" s="41"/>
      <c r="M982" s="193"/>
      <c r="N982" s="194"/>
      <c r="O982" s="66"/>
      <c r="P982" s="66"/>
      <c r="Q982" s="66"/>
      <c r="R982" s="66"/>
      <c r="S982" s="66"/>
      <c r="T982" s="67"/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T982" s="19" t="s">
        <v>210</v>
      </c>
      <c r="AU982" s="19" t="s">
        <v>86</v>
      </c>
    </row>
    <row r="983" spans="1:65" s="2" customFormat="1" ht="58.5">
      <c r="A983" s="36"/>
      <c r="B983" s="37"/>
      <c r="C983" s="38"/>
      <c r="D983" s="190" t="s">
        <v>214</v>
      </c>
      <c r="E983" s="38"/>
      <c r="F983" s="195" t="s">
        <v>1067</v>
      </c>
      <c r="G983" s="38"/>
      <c r="H983" s="38"/>
      <c r="I983" s="192"/>
      <c r="J983" s="38"/>
      <c r="K983" s="38"/>
      <c r="L983" s="41"/>
      <c r="M983" s="193"/>
      <c r="N983" s="194"/>
      <c r="O983" s="66"/>
      <c r="P983" s="66"/>
      <c r="Q983" s="66"/>
      <c r="R983" s="66"/>
      <c r="S983" s="66"/>
      <c r="T983" s="67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T983" s="19" t="s">
        <v>214</v>
      </c>
      <c r="AU983" s="19" t="s">
        <v>86</v>
      </c>
    </row>
    <row r="984" spans="1:65" s="14" customFormat="1" ht="11.25">
      <c r="B984" s="206"/>
      <c r="C984" s="207"/>
      <c r="D984" s="190" t="s">
        <v>216</v>
      </c>
      <c r="E984" s="208" t="s">
        <v>19</v>
      </c>
      <c r="F984" s="209" t="s">
        <v>1068</v>
      </c>
      <c r="G984" s="207"/>
      <c r="H984" s="210">
        <v>3</v>
      </c>
      <c r="I984" s="211"/>
      <c r="J984" s="207"/>
      <c r="K984" s="207"/>
      <c r="L984" s="212"/>
      <c r="M984" s="213"/>
      <c r="N984" s="214"/>
      <c r="O984" s="214"/>
      <c r="P984" s="214"/>
      <c r="Q984" s="214"/>
      <c r="R984" s="214"/>
      <c r="S984" s="214"/>
      <c r="T984" s="215"/>
      <c r="AT984" s="216" t="s">
        <v>216</v>
      </c>
      <c r="AU984" s="216" t="s">
        <v>86</v>
      </c>
      <c r="AV984" s="14" t="s">
        <v>86</v>
      </c>
      <c r="AW984" s="14" t="s">
        <v>37</v>
      </c>
      <c r="AX984" s="14" t="s">
        <v>84</v>
      </c>
      <c r="AY984" s="216" t="s">
        <v>202</v>
      </c>
    </row>
    <row r="985" spans="1:65" s="2" customFormat="1" ht="14.45" customHeight="1">
      <c r="A985" s="36"/>
      <c r="B985" s="37"/>
      <c r="C985" s="239" t="s">
        <v>1069</v>
      </c>
      <c r="D985" s="239" t="s">
        <v>639</v>
      </c>
      <c r="E985" s="240" t="s">
        <v>1070</v>
      </c>
      <c r="F985" s="241" t="s">
        <v>1071</v>
      </c>
      <c r="G985" s="242" t="s">
        <v>92</v>
      </c>
      <c r="H985" s="243">
        <v>1</v>
      </c>
      <c r="I985" s="244"/>
      <c r="J985" s="245">
        <f>ROUND(I985*H985,2)</f>
        <v>0</v>
      </c>
      <c r="K985" s="241" t="s">
        <v>19</v>
      </c>
      <c r="L985" s="246"/>
      <c r="M985" s="247" t="s">
        <v>19</v>
      </c>
      <c r="N985" s="248" t="s">
        <v>47</v>
      </c>
      <c r="O985" s="66"/>
      <c r="P985" s="186">
        <f>O985*H985</f>
        <v>0</v>
      </c>
      <c r="Q985" s="186">
        <v>1.37</v>
      </c>
      <c r="R985" s="186">
        <f>Q985*H985</f>
        <v>1.37</v>
      </c>
      <c r="S985" s="186">
        <v>0</v>
      </c>
      <c r="T985" s="187">
        <f>S985*H985</f>
        <v>0</v>
      </c>
      <c r="U985" s="36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  <c r="AR985" s="188" t="s">
        <v>466</v>
      </c>
      <c r="AT985" s="188" t="s">
        <v>639</v>
      </c>
      <c r="AU985" s="188" t="s">
        <v>86</v>
      </c>
      <c r="AY985" s="19" t="s">
        <v>202</v>
      </c>
      <c r="BE985" s="189">
        <f>IF(N985="základní",J985,0)</f>
        <v>0</v>
      </c>
      <c r="BF985" s="189">
        <f>IF(N985="snížená",J985,0)</f>
        <v>0</v>
      </c>
      <c r="BG985" s="189">
        <f>IF(N985="zákl. přenesená",J985,0)</f>
        <v>0</v>
      </c>
      <c r="BH985" s="189">
        <f>IF(N985="sníž. přenesená",J985,0)</f>
        <v>0</v>
      </c>
      <c r="BI985" s="189">
        <f>IF(N985="nulová",J985,0)</f>
        <v>0</v>
      </c>
      <c r="BJ985" s="19" t="s">
        <v>84</v>
      </c>
      <c r="BK985" s="189">
        <f>ROUND(I985*H985,2)</f>
        <v>0</v>
      </c>
      <c r="BL985" s="19" t="s">
        <v>208</v>
      </c>
      <c r="BM985" s="188" t="s">
        <v>1072</v>
      </c>
    </row>
    <row r="986" spans="1:65" s="2" customFormat="1" ht="11.25">
      <c r="A986" s="36"/>
      <c r="B986" s="37"/>
      <c r="C986" s="38"/>
      <c r="D986" s="190" t="s">
        <v>210</v>
      </c>
      <c r="E986" s="38"/>
      <c r="F986" s="191" t="s">
        <v>1071</v>
      </c>
      <c r="G986" s="38"/>
      <c r="H986" s="38"/>
      <c r="I986" s="192"/>
      <c r="J986" s="38"/>
      <c r="K986" s="38"/>
      <c r="L986" s="41"/>
      <c r="M986" s="193"/>
      <c r="N986" s="194"/>
      <c r="O986" s="66"/>
      <c r="P986" s="66"/>
      <c r="Q986" s="66"/>
      <c r="R986" s="66"/>
      <c r="S986" s="66"/>
      <c r="T986" s="67"/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T986" s="19" t="s">
        <v>210</v>
      </c>
      <c r="AU986" s="19" t="s">
        <v>86</v>
      </c>
    </row>
    <row r="987" spans="1:65" s="2" customFormat="1" ht="58.5">
      <c r="A987" s="36"/>
      <c r="B987" s="37"/>
      <c r="C987" s="38"/>
      <c r="D987" s="190" t="s">
        <v>214</v>
      </c>
      <c r="E987" s="38"/>
      <c r="F987" s="195" t="s">
        <v>1073</v>
      </c>
      <c r="G987" s="38"/>
      <c r="H987" s="38"/>
      <c r="I987" s="192"/>
      <c r="J987" s="38"/>
      <c r="K987" s="38"/>
      <c r="L987" s="41"/>
      <c r="M987" s="193"/>
      <c r="N987" s="194"/>
      <c r="O987" s="66"/>
      <c r="P987" s="66"/>
      <c r="Q987" s="66"/>
      <c r="R987" s="66"/>
      <c r="S987" s="66"/>
      <c r="T987" s="67"/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T987" s="19" t="s">
        <v>214</v>
      </c>
      <c r="AU987" s="19" t="s">
        <v>86</v>
      </c>
    </row>
    <row r="988" spans="1:65" s="14" customFormat="1" ht="11.25">
      <c r="B988" s="206"/>
      <c r="C988" s="207"/>
      <c r="D988" s="190" t="s">
        <v>216</v>
      </c>
      <c r="E988" s="208" t="s">
        <v>19</v>
      </c>
      <c r="F988" s="209" t="s">
        <v>1074</v>
      </c>
      <c r="G988" s="207"/>
      <c r="H988" s="210">
        <v>1</v>
      </c>
      <c r="I988" s="211"/>
      <c r="J988" s="207"/>
      <c r="K988" s="207"/>
      <c r="L988" s="212"/>
      <c r="M988" s="213"/>
      <c r="N988" s="214"/>
      <c r="O988" s="214"/>
      <c r="P988" s="214"/>
      <c r="Q988" s="214"/>
      <c r="R988" s="214"/>
      <c r="S988" s="214"/>
      <c r="T988" s="215"/>
      <c r="AT988" s="216" t="s">
        <v>216</v>
      </c>
      <c r="AU988" s="216" t="s">
        <v>86</v>
      </c>
      <c r="AV988" s="14" t="s">
        <v>86</v>
      </c>
      <c r="AW988" s="14" t="s">
        <v>37</v>
      </c>
      <c r="AX988" s="14" t="s">
        <v>84</v>
      </c>
      <c r="AY988" s="216" t="s">
        <v>202</v>
      </c>
    </row>
    <row r="989" spans="1:65" s="2" customFormat="1" ht="14.45" customHeight="1">
      <c r="A989" s="36"/>
      <c r="B989" s="37"/>
      <c r="C989" s="239" t="s">
        <v>1075</v>
      </c>
      <c r="D989" s="239" t="s">
        <v>639</v>
      </c>
      <c r="E989" s="240" t="s">
        <v>1076</v>
      </c>
      <c r="F989" s="241" t="s">
        <v>1077</v>
      </c>
      <c r="G989" s="242" t="s">
        <v>92</v>
      </c>
      <c r="H989" s="243">
        <v>11</v>
      </c>
      <c r="I989" s="244"/>
      <c r="J989" s="245">
        <f>ROUND(I989*H989,2)</f>
        <v>0</v>
      </c>
      <c r="K989" s="241" t="s">
        <v>19</v>
      </c>
      <c r="L989" s="246"/>
      <c r="M989" s="247" t="s">
        <v>19</v>
      </c>
      <c r="N989" s="248" t="s">
        <v>47</v>
      </c>
      <c r="O989" s="66"/>
      <c r="P989" s="186">
        <f>O989*H989</f>
        <v>0</v>
      </c>
      <c r="Q989" s="186">
        <v>1.37</v>
      </c>
      <c r="R989" s="186">
        <f>Q989*H989</f>
        <v>15.07</v>
      </c>
      <c r="S989" s="186">
        <v>0</v>
      </c>
      <c r="T989" s="187">
        <f>S989*H989</f>
        <v>0</v>
      </c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R989" s="188" t="s">
        <v>466</v>
      </c>
      <c r="AT989" s="188" t="s">
        <v>639</v>
      </c>
      <c r="AU989" s="188" t="s">
        <v>86</v>
      </c>
      <c r="AY989" s="19" t="s">
        <v>202</v>
      </c>
      <c r="BE989" s="189">
        <f>IF(N989="základní",J989,0)</f>
        <v>0</v>
      </c>
      <c r="BF989" s="189">
        <f>IF(N989="snížená",J989,0)</f>
        <v>0</v>
      </c>
      <c r="BG989" s="189">
        <f>IF(N989="zákl. přenesená",J989,0)</f>
        <v>0</v>
      </c>
      <c r="BH989" s="189">
        <f>IF(N989="sníž. přenesená",J989,0)</f>
        <v>0</v>
      </c>
      <c r="BI989" s="189">
        <f>IF(N989="nulová",J989,0)</f>
        <v>0</v>
      </c>
      <c r="BJ989" s="19" t="s">
        <v>84</v>
      </c>
      <c r="BK989" s="189">
        <f>ROUND(I989*H989,2)</f>
        <v>0</v>
      </c>
      <c r="BL989" s="19" t="s">
        <v>208</v>
      </c>
      <c r="BM989" s="188" t="s">
        <v>1078</v>
      </c>
    </row>
    <row r="990" spans="1:65" s="2" customFormat="1" ht="11.25">
      <c r="A990" s="36"/>
      <c r="B990" s="37"/>
      <c r="C990" s="38"/>
      <c r="D990" s="190" t="s">
        <v>210</v>
      </c>
      <c r="E990" s="38"/>
      <c r="F990" s="191" t="s">
        <v>1079</v>
      </c>
      <c r="G990" s="38"/>
      <c r="H990" s="38"/>
      <c r="I990" s="192"/>
      <c r="J990" s="38"/>
      <c r="K990" s="38"/>
      <c r="L990" s="41"/>
      <c r="M990" s="193"/>
      <c r="N990" s="194"/>
      <c r="O990" s="66"/>
      <c r="P990" s="66"/>
      <c r="Q990" s="66"/>
      <c r="R990" s="66"/>
      <c r="S990" s="66"/>
      <c r="T990" s="67"/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T990" s="19" t="s">
        <v>210</v>
      </c>
      <c r="AU990" s="19" t="s">
        <v>86</v>
      </c>
    </row>
    <row r="991" spans="1:65" s="2" customFormat="1" ht="58.5">
      <c r="A991" s="36"/>
      <c r="B991" s="37"/>
      <c r="C991" s="38"/>
      <c r="D991" s="190" t="s">
        <v>214</v>
      </c>
      <c r="E991" s="38"/>
      <c r="F991" s="195" t="s">
        <v>1067</v>
      </c>
      <c r="G991" s="38"/>
      <c r="H991" s="38"/>
      <c r="I991" s="192"/>
      <c r="J991" s="38"/>
      <c r="K991" s="38"/>
      <c r="L991" s="41"/>
      <c r="M991" s="193"/>
      <c r="N991" s="194"/>
      <c r="O991" s="66"/>
      <c r="P991" s="66"/>
      <c r="Q991" s="66"/>
      <c r="R991" s="66"/>
      <c r="S991" s="66"/>
      <c r="T991" s="67"/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T991" s="19" t="s">
        <v>214</v>
      </c>
      <c r="AU991" s="19" t="s">
        <v>86</v>
      </c>
    </row>
    <row r="992" spans="1:65" s="14" customFormat="1" ht="11.25">
      <c r="B992" s="206"/>
      <c r="C992" s="207"/>
      <c r="D992" s="190" t="s">
        <v>216</v>
      </c>
      <c r="E992" s="208" t="s">
        <v>19</v>
      </c>
      <c r="F992" s="209" t="s">
        <v>1080</v>
      </c>
      <c r="G992" s="207"/>
      <c r="H992" s="210">
        <v>11</v>
      </c>
      <c r="I992" s="211"/>
      <c r="J992" s="207"/>
      <c r="K992" s="207"/>
      <c r="L992" s="212"/>
      <c r="M992" s="213"/>
      <c r="N992" s="214"/>
      <c r="O992" s="214"/>
      <c r="P992" s="214"/>
      <c r="Q992" s="214"/>
      <c r="R992" s="214"/>
      <c r="S992" s="214"/>
      <c r="T992" s="215"/>
      <c r="AT992" s="216" t="s">
        <v>216</v>
      </c>
      <c r="AU992" s="216" t="s">
        <v>86</v>
      </c>
      <c r="AV992" s="14" t="s">
        <v>86</v>
      </c>
      <c r="AW992" s="14" t="s">
        <v>37</v>
      </c>
      <c r="AX992" s="14" t="s">
        <v>84</v>
      </c>
      <c r="AY992" s="216" t="s">
        <v>202</v>
      </c>
    </row>
    <row r="993" spans="1:65" s="2" customFormat="1" ht="14.45" customHeight="1">
      <c r="A993" s="36"/>
      <c r="B993" s="37"/>
      <c r="C993" s="239" t="s">
        <v>1081</v>
      </c>
      <c r="D993" s="239" t="s">
        <v>639</v>
      </c>
      <c r="E993" s="240" t="s">
        <v>1082</v>
      </c>
      <c r="F993" s="241" t="s">
        <v>1083</v>
      </c>
      <c r="G993" s="242" t="s">
        <v>92</v>
      </c>
      <c r="H993" s="243">
        <v>2</v>
      </c>
      <c r="I993" s="244"/>
      <c r="J993" s="245">
        <f>ROUND(I993*H993,2)</f>
        <v>0</v>
      </c>
      <c r="K993" s="241" t="s">
        <v>19</v>
      </c>
      <c r="L993" s="246"/>
      <c r="M993" s="247" t="s">
        <v>19</v>
      </c>
      <c r="N993" s="248" t="s">
        <v>47</v>
      </c>
      <c r="O993" s="66"/>
      <c r="P993" s="186">
        <f>O993*H993</f>
        <v>0</v>
      </c>
      <c r="Q993" s="186">
        <v>1.45</v>
      </c>
      <c r="R993" s="186">
        <f>Q993*H993</f>
        <v>2.9</v>
      </c>
      <c r="S993" s="186">
        <v>0</v>
      </c>
      <c r="T993" s="187">
        <f>S993*H993</f>
        <v>0</v>
      </c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R993" s="188" t="s">
        <v>466</v>
      </c>
      <c r="AT993" s="188" t="s">
        <v>639</v>
      </c>
      <c r="AU993" s="188" t="s">
        <v>86</v>
      </c>
      <c r="AY993" s="19" t="s">
        <v>202</v>
      </c>
      <c r="BE993" s="189">
        <f>IF(N993="základní",J993,0)</f>
        <v>0</v>
      </c>
      <c r="BF993" s="189">
        <f>IF(N993="snížená",J993,0)</f>
        <v>0</v>
      </c>
      <c r="BG993" s="189">
        <f>IF(N993="zákl. přenesená",J993,0)</f>
        <v>0</v>
      </c>
      <c r="BH993" s="189">
        <f>IF(N993="sníž. přenesená",J993,0)</f>
        <v>0</v>
      </c>
      <c r="BI993" s="189">
        <f>IF(N993="nulová",J993,0)</f>
        <v>0</v>
      </c>
      <c r="BJ993" s="19" t="s">
        <v>84</v>
      </c>
      <c r="BK993" s="189">
        <f>ROUND(I993*H993,2)</f>
        <v>0</v>
      </c>
      <c r="BL993" s="19" t="s">
        <v>208</v>
      </c>
      <c r="BM993" s="188" t="s">
        <v>1084</v>
      </c>
    </row>
    <row r="994" spans="1:65" s="2" customFormat="1" ht="11.25">
      <c r="A994" s="36"/>
      <c r="B994" s="37"/>
      <c r="C994" s="38"/>
      <c r="D994" s="190" t="s">
        <v>210</v>
      </c>
      <c r="E994" s="38"/>
      <c r="F994" s="191" t="s">
        <v>1085</v>
      </c>
      <c r="G994" s="38"/>
      <c r="H994" s="38"/>
      <c r="I994" s="192"/>
      <c r="J994" s="38"/>
      <c r="K994" s="38"/>
      <c r="L994" s="41"/>
      <c r="M994" s="193"/>
      <c r="N994" s="194"/>
      <c r="O994" s="66"/>
      <c r="P994" s="66"/>
      <c r="Q994" s="66"/>
      <c r="R994" s="66"/>
      <c r="S994" s="66"/>
      <c r="T994" s="67"/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T994" s="19" t="s">
        <v>210</v>
      </c>
      <c r="AU994" s="19" t="s">
        <v>86</v>
      </c>
    </row>
    <row r="995" spans="1:65" s="2" customFormat="1" ht="58.5">
      <c r="A995" s="36"/>
      <c r="B995" s="37"/>
      <c r="C995" s="38"/>
      <c r="D995" s="190" t="s">
        <v>214</v>
      </c>
      <c r="E995" s="38"/>
      <c r="F995" s="195" t="s">
        <v>1067</v>
      </c>
      <c r="G995" s="38"/>
      <c r="H995" s="38"/>
      <c r="I995" s="192"/>
      <c r="J995" s="38"/>
      <c r="K995" s="38"/>
      <c r="L995" s="41"/>
      <c r="M995" s="193"/>
      <c r="N995" s="194"/>
      <c r="O995" s="66"/>
      <c r="P995" s="66"/>
      <c r="Q995" s="66"/>
      <c r="R995" s="66"/>
      <c r="S995" s="66"/>
      <c r="T995" s="67"/>
      <c r="U995" s="36"/>
      <c r="V995" s="36"/>
      <c r="W995" s="36"/>
      <c r="X995" s="36"/>
      <c r="Y995" s="36"/>
      <c r="Z995" s="36"/>
      <c r="AA995" s="36"/>
      <c r="AB995" s="36"/>
      <c r="AC995" s="36"/>
      <c r="AD995" s="36"/>
      <c r="AE995" s="36"/>
      <c r="AT995" s="19" t="s">
        <v>214</v>
      </c>
      <c r="AU995" s="19" t="s">
        <v>86</v>
      </c>
    </row>
    <row r="996" spans="1:65" s="14" customFormat="1" ht="11.25">
      <c r="B996" s="206"/>
      <c r="C996" s="207"/>
      <c r="D996" s="190" t="s">
        <v>216</v>
      </c>
      <c r="E996" s="208" t="s">
        <v>19</v>
      </c>
      <c r="F996" s="209" t="s">
        <v>1086</v>
      </c>
      <c r="G996" s="207"/>
      <c r="H996" s="210">
        <v>2</v>
      </c>
      <c r="I996" s="211"/>
      <c r="J996" s="207"/>
      <c r="K996" s="207"/>
      <c r="L996" s="212"/>
      <c r="M996" s="213"/>
      <c r="N996" s="214"/>
      <c r="O996" s="214"/>
      <c r="P996" s="214"/>
      <c r="Q996" s="214"/>
      <c r="R996" s="214"/>
      <c r="S996" s="214"/>
      <c r="T996" s="215"/>
      <c r="AT996" s="216" t="s">
        <v>216</v>
      </c>
      <c r="AU996" s="216" t="s">
        <v>86</v>
      </c>
      <c r="AV996" s="14" t="s">
        <v>86</v>
      </c>
      <c r="AW996" s="14" t="s">
        <v>37</v>
      </c>
      <c r="AX996" s="14" t="s">
        <v>84</v>
      </c>
      <c r="AY996" s="216" t="s">
        <v>202</v>
      </c>
    </row>
    <row r="997" spans="1:65" s="2" customFormat="1" ht="14.45" customHeight="1">
      <c r="A997" s="36"/>
      <c r="B997" s="37"/>
      <c r="C997" s="239" t="s">
        <v>1087</v>
      </c>
      <c r="D997" s="239" t="s">
        <v>639</v>
      </c>
      <c r="E997" s="240" t="s">
        <v>1088</v>
      </c>
      <c r="F997" s="241" t="s">
        <v>1089</v>
      </c>
      <c r="G997" s="242" t="s">
        <v>92</v>
      </c>
      <c r="H997" s="243">
        <v>1</v>
      </c>
      <c r="I997" s="244"/>
      <c r="J997" s="245">
        <f>ROUND(I997*H997,2)</f>
        <v>0</v>
      </c>
      <c r="K997" s="241" t="s">
        <v>19</v>
      </c>
      <c r="L997" s="246"/>
      <c r="M997" s="247" t="s">
        <v>19</v>
      </c>
      <c r="N997" s="248" t="s">
        <v>47</v>
      </c>
      <c r="O997" s="66"/>
      <c r="P997" s="186">
        <f>O997*H997</f>
        <v>0</v>
      </c>
      <c r="Q997" s="186">
        <v>1.45</v>
      </c>
      <c r="R997" s="186">
        <f>Q997*H997</f>
        <v>1.45</v>
      </c>
      <c r="S997" s="186">
        <v>0</v>
      </c>
      <c r="T997" s="187">
        <f>S997*H997</f>
        <v>0</v>
      </c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R997" s="188" t="s">
        <v>466</v>
      </c>
      <c r="AT997" s="188" t="s">
        <v>639</v>
      </c>
      <c r="AU997" s="188" t="s">
        <v>86</v>
      </c>
      <c r="AY997" s="19" t="s">
        <v>202</v>
      </c>
      <c r="BE997" s="189">
        <f>IF(N997="základní",J997,0)</f>
        <v>0</v>
      </c>
      <c r="BF997" s="189">
        <f>IF(N997="snížená",J997,0)</f>
        <v>0</v>
      </c>
      <c r="BG997" s="189">
        <f>IF(N997="zákl. přenesená",J997,0)</f>
        <v>0</v>
      </c>
      <c r="BH997" s="189">
        <f>IF(N997="sníž. přenesená",J997,0)</f>
        <v>0</v>
      </c>
      <c r="BI997" s="189">
        <f>IF(N997="nulová",J997,0)</f>
        <v>0</v>
      </c>
      <c r="BJ997" s="19" t="s">
        <v>84</v>
      </c>
      <c r="BK997" s="189">
        <f>ROUND(I997*H997,2)</f>
        <v>0</v>
      </c>
      <c r="BL997" s="19" t="s">
        <v>208</v>
      </c>
      <c r="BM997" s="188" t="s">
        <v>1090</v>
      </c>
    </row>
    <row r="998" spans="1:65" s="2" customFormat="1" ht="11.25">
      <c r="A998" s="36"/>
      <c r="B998" s="37"/>
      <c r="C998" s="38"/>
      <c r="D998" s="190" t="s">
        <v>210</v>
      </c>
      <c r="E998" s="38"/>
      <c r="F998" s="191" t="s">
        <v>1091</v>
      </c>
      <c r="G998" s="38"/>
      <c r="H998" s="38"/>
      <c r="I998" s="192"/>
      <c r="J998" s="38"/>
      <c r="K998" s="38"/>
      <c r="L998" s="41"/>
      <c r="M998" s="193"/>
      <c r="N998" s="194"/>
      <c r="O998" s="66"/>
      <c r="P998" s="66"/>
      <c r="Q998" s="66"/>
      <c r="R998" s="66"/>
      <c r="S998" s="66"/>
      <c r="T998" s="67"/>
      <c r="U998" s="36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  <c r="AT998" s="19" t="s">
        <v>210</v>
      </c>
      <c r="AU998" s="19" t="s">
        <v>86</v>
      </c>
    </row>
    <row r="999" spans="1:65" s="2" customFormat="1" ht="58.5">
      <c r="A999" s="36"/>
      <c r="B999" s="37"/>
      <c r="C999" s="38"/>
      <c r="D999" s="190" t="s">
        <v>214</v>
      </c>
      <c r="E999" s="38"/>
      <c r="F999" s="195" t="s">
        <v>1067</v>
      </c>
      <c r="G999" s="38"/>
      <c r="H999" s="38"/>
      <c r="I999" s="192"/>
      <c r="J999" s="38"/>
      <c r="K999" s="38"/>
      <c r="L999" s="41"/>
      <c r="M999" s="193"/>
      <c r="N999" s="194"/>
      <c r="O999" s="66"/>
      <c r="P999" s="66"/>
      <c r="Q999" s="66"/>
      <c r="R999" s="66"/>
      <c r="S999" s="66"/>
      <c r="T999" s="67"/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T999" s="19" t="s">
        <v>214</v>
      </c>
      <c r="AU999" s="19" t="s">
        <v>86</v>
      </c>
    </row>
    <row r="1000" spans="1:65" s="14" customFormat="1" ht="11.25">
      <c r="B1000" s="206"/>
      <c r="C1000" s="207"/>
      <c r="D1000" s="190" t="s">
        <v>216</v>
      </c>
      <c r="E1000" s="208" t="s">
        <v>19</v>
      </c>
      <c r="F1000" s="209" t="s">
        <v>1074</v>
      </c>
      <c r="G1000" s="207"/>
      <c r="H1000" s="210">
        <v>1</v>
      </c>
      <c r="I1000" s="211"/>
      <c r="J1000" s="207"/>
      <c r="K1000" s="207"/>
      <c r="L1000" s="212"/>
      <c r="M1000" s="213"/>
      <c r="N1000" s="214"/>
      <c r="O1000" s="214"/>
      <c r="P1000" s="214"/>
      <c r="Q1000" s="214"/>
      <c r="R1000" s="214"/>
      <c r="S1000" s="214"/>
      <c r="T1000" s="215"/>
      <c r="AT1000" s="216" t="s">
        <v>216</v>
      </c>
      <c r="AU1000" s="216" t="s">
        <v>86</v>
      </c>
      <c r="AV1000" s="14" t="s">
        <v>86</v>
      </c>
      <c r="AW1000" s="14" t="s">
        <v>37</v>
      </c>
      <c r="AX1000" s="14" t="s">
        <v>84</v>
      </c>
      <c r="AY1000" s="216" t="s">
        <v>202</v>
      </c>
    </row>
    <row r="1001" spans="1:65" s="2" customFormat="1" ht="14.45" customHeight="1">
      <c r="A1001" s="36"/>
      <c r="B1001" s="37"/>
      <c r="C1001" s="239" t="s">
        <v>1092</v>
      </c>
      <c r="D1001" s="239" t="s">
        <v>639</v>
      </c>
      <c r="E1001" s="240" t="s">
        <v>1093</v>
      </c>
      <c r="F1001" s="241" t="s">
        <v>1094</v>
      </c>
      <c r="G1001" s="242" t="s">
        <v>92</v>
      </c>
      <c r="H1001" s="243">
        <v>4</v>
      </c>
      <c r="I1001" s="244"/>
      <c r="J1001" s="245">
        <f>ROUND(I1001*H1001,2)</f>
        <v>0</v>
      </c>
      <c r="K1001" s="241" t="s">
        <v>19</v>
      </c>
      <c r="L1001" s="246"/>
      <c r="M1001" s="247" t="s">
        <v>19</v>
      </c>
      <c r="N1001" s="248" t="s">
        <v>47</v>
      </c>
      <c r="O1001" s="66"/>
      <c r="P1001" s="186">
        <f>O1001*H1001</f>
        <v>0</v>
      </c>
      <c r="Q1001" s="186">
        <v>1.45</v>
      </c>
      <c r="R1001" s="186">
        <f>Q1001*H1001</f>
        <v>5.8</v>
      </c>
      <c r="S1001" s="186">
        <v>0</v>
      </c>
      <c r="T1001" s="187">
        <f>S1001*H1001</f>
        <v>0</v>
      </c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R1001" s="188" t="s">
        <v>466</v>
      </c>
      <c r="AT1001" s="188" t="s">
        <v>639</v>
      </c>
      <c r="AU1001" s="188" t="s">
        <v>86</v>
      </c>
      <c r="AY1001" s="19" t="s">
        <v>202</v>
      </c>
      <c r="BE1001" s="189">
        <f>IF(N1001="základní",J1001,0)</f>
        <v>0</v>
      </c>
      <c r="BF1001" s="189">
        <f>IF(N1001="snížená",J1001,0)</f>
        <v>0</v>
      </c>
      <c r="BG1001" s="189">
        <f>IF(N1001="zákl. přenesená",J1001,0)</f>
        <v>0</v>
      </c>
      <c r="BH1001" s="189">
        <f>IF(N1001="sníž. přenesená",J1001,0)</f>
        <v>0</v>
      </c>
      <c r="BI1001" s="189">
        <f>IF(N1001="nulová",J1001,0)</f>
        <v>0</v>
      </c>
      <c r="BJ1001" s="19" t="s">
        <v>84</v>
      </c>
      <c r="BK1001" s="189">
        <f>ROUND(I1001*H1001,2)</f>
        <v>0</v>
      </c>
      <c r="BL1001" s="19" t="s">
        <v>208</v>
      </c>
      <c r="BM1001" s="188" t="s">
        <v>1095</v>
      </c>
    </row>
    <row r="1002" spans="1:65" s="2" customFormat="1" ht="11.25">
      <c r="A1002" s="36"/>
      <c r="B1002" s="37"/>
      <c r="C1002" s="38"/>
      <c r="D1002" s="190" t="s">
        <v>210</v>
      </c>
      <c r="E1002" s="38"/>
      <c r="F1002" s="191" t="s">
        <v>1094</v>
      </c>
      <c r="G1002" s="38"/>
      <c r="H1002" s="38"/>
      <c r="I1002" s="192"/>
      <c r="J1002" s="38"/>
      <c r="K1002" s="38"/>
      <c r="L1002" s="41"/>
      <c r="M1002" s="193"/>
      <c r="N1002" s="194"/>
      <c r="O1002" s="66"/>
      <c r="P1002" s="66"/>
      <c r="Q1002" s="66"/>
      <c r="R1002" s="66"/>
      <c r="S1002" s="66"/>
      <c r="T1002" s="67"/>
      <c r="U1002" s="36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  <c r="AT1002" s="19" t="s">
        <v>210</v>
      </c>
      <c r="AU1002" s="19" t="s">
        <v>86</v>
      </c>
    </row>
    <row r="1003" spans="1:65" s="2" customFormat="1" ht="58.5">
      <c r="A1003" s="36"/>
      <c r="B1003" s="37"/>
      <c r="C1003" s="38"/>
      <c r="D1003" s="190" t="s">
        <v>214</v>
      </c>
      <c r="E1003" s="38"/>
      <c r="F1003" s="195" t="s">
        <v>1067</v>
      </c>
      <c r="G1003" s="38"/>
      <c r="H1003" s="38"/>
      <c r="I1003" s="192"/>
      <c r="J1003" s="38"/>
      <c r="K1003" s="38"/>
      <c r="L1003" s="41"/>
      <c r="M1003" s="193"/>
      <c r="N1003" s="194"/>
      <c r="O1003" s="66"/>
      <c r="P1003" s="66"/>
      <c r="Q1003" s="66"/>
      <c r="R1003" s="66"/>
      <c r="S1003" s="66"/>
      <c r="T1003" s="67"/>
      <c r="U1003" s="36"/>
      <c r="V1003" s="36"/>
      <c r="W1003" s="36"/>
      <c r="X1003" s="36"/>
      <c r="Y1003" s="36"/>
      <c r="Z1003" s="36"/>
      <c r="AA1003" s="36"/>
      <c r="AB1003" s="36"/>
      <c r="AC1003" s="36"/>
      <c r="AD1003" s="36"/>
      <c r="AE1003" s="36"/>
      <c r="AT1003" s="19" t="s">
        <v>214</v>
      </c>
      <c r="AU1003" s="19" t="s">
        <v>86</v>
      </c>
    </row>
    <row r="1004" spans="1:65" s="14" customFormat="1" ht="11.25">
      <c r="B1004" s="206"/>
      <c r="C1004" s="207"/>
      <c r="D1004" s="190" t="s">
        <v>216</v>
      </c>
      <c r="E1004" s="208" t="s">
        <v>19</v>
      </c>
      <c r="F1004" s="209" t="s">
        <v>1096</v>
      </c>
      <c r="G1004" s="207"/>
      <c r="H1004" s="210">
        <v>4</v>
      </c>
      <c r="I1004" s="211"/>
      <c r="J1004" s="207"/>
      <c r="K1004" s="207"/>
      <c r="L1004" s="212"/>
      <c r="M1004" s="213"/>
      <c r="N1004" s="214"/>
      <c r="O1004" s="214"/>
      <c r="P1004" s="214"/>
      <c r="Q1004" s="214"/>
      <c r="R1004" s="214"/>
      <c r="S1004" s="214"/>
      <c r="T1004" s="215"/>
      <c r="AT1004" s="216" t="s">
        <v>216</v>
      </c>
      <c r="AU1004" s="216" t="s">
        <v>86</v>
      </c>
      <c r="AV1004" s="14" t="s">
        <v>86</v>
      </c>
      <c r="AW1004" s="14" t="s">
        <v>37</v>
      </c>
      <c r="AX1004" s="14" t="s">
        <v>84</v>
      </c>
      <c r="AY1004" s="216" t="s">
        <v>202</v>
      </c>
    </row>
    <row r="1005" spans="1:65" s="2" customFormat="1" ht="14.45" customHeight="1">
      <c r="A1005" s="36"/>
      <c r="B1005" s="37"/>
      <c r="C1005" s="239" t="s">
        <v>1097</v>
      </c>
      <c r="D1005" s="239" t="s">
        <v>639</v>
      </c>
      <c r="E1005" s="240" t="s">
        <v>1098</v>
      </c>
      <c r="F1005" s="241" t="s">
        <v>1099</v>
      </c>
      <c r="G1005" s="242" t="s">
        <v>92</v>
      </c>
      <c r="H1005" s="243">
        <v>1</v>
      </c>
      <c r="I1005" s="244"/>
      <c r="J1005" s="245">
        <f>ROUND(I1005*H1005,2)</f>
        <v>0</v>
      </c>
      <c r="K1005" s="241" t="s">
        <v>19</v>
      </c>
      <c r="L1005" s="246"/>
      <c r="M1005" s="247" t="s">
        <v>19</v>
      </c>
      <c r="N1005" s="248" t="s">
        <v>47</v>
      </c>
      <c r="O1005" s="66"/>
      <c r="P1005" s="186">
        <f>O1005*H1005</f>
        <v>0</v>
      </c>
      <c r="Q1005" s="186">
        <v>1.58</v>
      </c>
      <c r="R1005" s="186">
        <f>Q1005*H1005</f>
        <v>1.58</v>
      </c>
      <c r="S1005" s="186">
        <v>0</v>
      </c>
      <c r="T1005" s="187">
        <f>S1005*H1005</f>
        <v>0</v>
      </c>
      <c r="U1005" s="36"/>
      <c r="V1005" s="36"/>
      <c r="W1005" s="36"/>
      <c r="X1005" s="36"/>
      <c r="Y1005" s="36"/>
      <c r="Z1005" s="36"/>
      <c r="AA1005" s="36"/>
      <c r="AB1005" s="36"/>
      <c r="AC1005" s="36"/>
      <c r="AD1005" s="36"/>
      <c r="AE1005" s="36"/>
      <c r="AR1005" s="188" t="s">
        <v>466</v>
      </c>
      <c r="AT1005" s="188" t="s">
        <v>639</v>
      </c>
      <c r="AU1005" s="188" t="s">
        <v>86</v>
      </c>
      <c r="AY1005" s="19" t="s">
        <v>202</v>
      </c>
      <c r="BE1005" s="189">
        <f>IF(N1005="základní",J1005,0)</f>
        <v>0</v>
      </c>
      <c r="BF1005" s="189">
        <f>IF(N1005="snížená",J1005,0)</f>
        <v>0</v>
      </c>
      <c r="BG1005" s="189">
        <f>IF(N1005="zákl. přenesená",J1005,0)</f>
        <v>0</v>
      </c>
      <c r="BH1005" s="189">
        <f>IF(N1005="sníž. přenesená",J1005,0)</f>
        <v>0</v>
      </c>
      <c r="BI1005" s="189">
        <f>IF(N1005="nulová",J1005,0)</f>
        <v>0</v>
      </c>
      <c r="BJ1005" s="19" t="s">
        <v>84</v>
      </c>
      <c r="BK1005" s="189">
        <f>ROUND(I1005*H1005,2)</f>
        <v>0</v>
      </c>
      <c r="BL1005" s="19" t="s">
        <v>208</v>
      </c>
      <c r="BM1005" s="188" t="s">
        <v>1100</v>
      </c>
    </row>
    <row r="1006" spans="1:65" s="2" customFormat="1" ht="11.25">
      <c r="A1006" s="36"/>
      <c r="B1006" s="37"/>
      <c r="C1006" s="38"/>
      <c r="D1006" s="190" t="s">
        <v>210</v>
      </c>
      <c r="E1006" s="38"/>
      <c r="F1006" s="191" t="s">
        <v>1101</v>
      </c>
      <c r="G1006" s="38"/>
      <c r="H1006" s="38"/>
      <c r="I1006" s="192"/>
      <c r="J1006" s="38"/>
      <c r="K1006" s="38"/>
      <c r="L1006" s="41"/>
      <c r="M1006" s="193"/>
      <c r="N1006" s="194"/>
      <c r="O1006" s="66"/>
      <c r="P1006" s="66"/>
      <c r="Q1006" s="66"/>
      <c r="R1006" s="66"/>
      <c r="S1006" s="66"/>
      <c r="T1006" s="67"/>
      <c r="U1006" s="36"/>
      <c r="V1006" s="36"/>
      <c r="W1006" s="36"/>
      <c r="X1006" s="36"/>
      <c r="Y1006" s="36"/>
      <c r="Z1006" s="36"/>
      <c r="AA1006" s="36"/>
      <c r="AB1006" s="36"/>
      <c r="AC1006" s="36"/>
      <c r="AD1006" s="36"/>
      <c r="AE1006" s="36"/>
      <c r="AT1006" s="19" t="s">
        <v>210</v>
      </c>
      <c r="AU1006" s="19" t="s">
        <v>86</v>
      </c>
    </row>
    <row r="1007" spans="1:65" s="2" customFormat="1" ht="58.5">
      <c r="A1007" s="36"/>
      <c r="B1007" s="37"/>
      <c r="C1007" s="38"/>
      <c r="D1007" s="190" t="s">
        <v>214</v>
      </c>
      <c r="E1007" s="38"/>
      <c r="F1007" s="195" t="s">
        <v>1067</v>
      </c>
      <c r="G1007" s="38"/>
      <c r="H1007" s="38"/>
      <c r="I1007" s="192"/>
      <c r="J1007" s="38"/>
      <c r="K1007" s="38"/>
      <c r="L1007" s="41"/>
      <c r="M1007" s="193"/>
      <c r="N1007" s="194"/>
      <c r="O1007" s="66"/>
      <c r="P1007" s="66"/>
      <c r="Q1007" s="66"/>
      <c r="R1007" s="66"/>
      <c r="S1007" s="66"/>
      <c r="T1007" s="67"/>
      <c r="U1007" s="36"/>
      <c r="V1007" s="36"/>
      <c r="W1007" s="36"/>
      <c r="X1007" s="36"/>
      <c r="Y1007" s="36"/>
      <c r="Z1007" s="36"/>
      <c r="AA1007" s="36"/>
      <c r="AB1007" s="36"/>
      <c r="AC1007" s="36"/>
      <c r="AD1007" s="36"/>
      <c r="AE1007" s="36"/>
      <c r="AT1007" s="19" t="s">
        <v>214</v>
      </c>
      <c r="AU1007" s="19" t="s">
        <v>86</v>
      </c>
    </row>
    <row r="1008" spans="1:65" s="14" customFormat="1" ht="11.25">
      <c r="B1008" s="206"/>
      <c r="C1008" s="207"/>
      <c r="D1008" s="190" t="s">
        <v>216</v>
      </c>
      <c r="E1008" s="208" t="s">
        <v>19</v>
      </c>
      <c r="F1008" s="209" t="s">
        <v>1074</v>
      </c>
      <c r="G1008" s="207"/>
      <c r="H1008" s="210">
        <v>1</v>
      </c>
      <c r="I1008" s="211"/>
      <c r="J1008" s="207"/>
      <c r="K1008" s="207"/>
      <c r="L1008" s="212"/>
      <c r="M1008" s="213"/>
      <c r="N1008" s="214"/>
      <c r="O1008" s="214"/>
      <c r="P1008" s="214"/>
      <c r="Q1008" s="214"/>
      <c r="R1008" s="214"/>
      <c r="S1008" s="214"/>
      <c r="T1008" s="215"/>
      <c r="AT1008" s="216" t="s">
        <v>216</v>
      </c>
      <c r="AU1008" s="216" t="s">
        <v>86</v>
      </c>
      <c r="AV1008" s="14" t="s">
        <v>86</v>
      </c>
      <c r="AW1008" s="14" t="s">
        <v>37</v>
      </c>
      <c r="AX1008" s="14" t="s">
        <v>84</v>
      </c>
      <c r="AY1008" s="216" t="s">
        <v>202</v>
      </c>
    </row>
    <row r="1009" spans="1:65" s="2" customFormat="1" ht="14.45" customHeight="1">
      <c r="A1009" s="36"/>
      <c r="B1009" s="37"/>
      <c r="C1009" s="239" t="s">
        <v>1102</v>
      </c>
      <c r="D1009" s="239" t="s">
        <v>639</v>
      </c>
      <c r="E1009" s="240" t="s">
        <v>1103</v>
      </c>
      <c r="F1009" s="241" t="s">
        <v>1104</v>
      </c>
      <c r="G1009" s="242" t="s">
        <v>92</v>
      </c>
      <c r="H1009" s="243">
        <v>2</v>
      </c>
      <c r="I1009" s="244"/>
      <c r="J1009" s="245">
        <f>ROUND(I1009*H1009,2)</f>
        <v>0</v>
      </c>
      <c r="K1009" s="241" t="s">
        <v>19</v>
      </c>
      <c r="L1009" s="246"/>
      <c r="M1009" s="247" t="s">
        <v>19</v>
      </c>
      <c r="N1009" s="248" t="s">
        <v>47</v>
      </c>
      <c r="O1009" s="66"/>
      <c r="P1009" s="186">
        <f>O1009*H1009</f>
        <v>0</v>
      </c>
      <c r="Q1009" s="186">
        <v>1.58</v>
      </c>
      <c r="R1009" s="186">
        <f>Q1009*H1009</f>
        <v>3.16</v>
      </c>
      <c r="S1009" s="186">
        <v>0</v>
      </c>
      <c r="T1009" s="187">
        <f>S1009*H1009</f>
        <v>0</v>
      </c>
      <c r="U1009" s="36"/>
      <c r="V1009" s="36"/>
      <c r="W1009" s="36"/>
      <c r="X1009" s="36"/>
      <c r="Y1009" s="36"/>
      <c r="Z1009" s="36"/>
      <c r="AA1009" s="36"/>
      <c r="AB1009" s="36"/>
      <c r="AC1009" s="36"/>
      <c r="AD1009" s="36"/>
      <c r="AE1009" s="36"/>
      <c r="AR1009" s="188" t="s">
        <v>466</v>
      </c>
      <c r="AT1009" s="188" t="s">
        <v>639</v>
      </c>
      <c r="AU1009" s="188" t="s">
        <v>86</v>
      </c>
      <c r="AY1009" s="19" t="s">
        <v>202</v>
      </c>
      <c r="BE1009" s="189">
        <f>IF(N1009="základní",J1009,0)</f>
        <v>0</v>
      </c>
      <c r="BF1009" s="189">
        <f>IF(N1009="snížená",J1009,0)</f>
        <v>0</v>
      </c>
      <c r="BG1009" s="189">
        <f>IF(N1009="zákl. přenesená",J1009,0)</f>
        <v>0</v>
      </c>
      <c r="BH1009" s="189">
        <f>IF(N1009="sníž. přenesená",J1009,0)</f>
        <v>0</v>
      </c>
      <c r="BI1009" s="189">
        <f>IF(N1009="nulová",J1009,0)</f>
        <v>0</v>
      </c>
      <c r="BJ1009" s="19" t="s">
        <v>84</v>
      </c>
      <c r="BK1009" s="189">
        <f>ROUND(I1009*H1009,2)</f>
        <v>0</v>
      </c>
      <c r="BL1009" s="19" t="s">
        <v>208</v>
      </c>
      <c r="BM1009" s="188" t="s">
        <v>1105</v>
      </c>
    </row>
    <row r="1010" spans="1:65" s="2" customFormat="1" ht="11.25">
      <c r="A1010" s="36"/>
      <c r="B1010" s="37"/>
      <c r="C1010" s="38"/>
      <c r="D1010" s="190" t="s">
        <v>210</v>
      </c>
      <c r="E1010" s="38"/>
      <c r="F1010" s="191" t="s">
        <v>1104</v>
      </c>
      <c r="G1010" s="38"/>
      <c r="H1010" s="38"/>
      <c r="I1010" s="192"/>
      <c r="J1010" s="38"/>
      <c r="K1010" s="38"/>
      <c r="L1010" s="41"/>
      <c r="M1010" s="193"/>
      <c r="N1010" s="194"/>
      <c r="O1010" s="66"/>
      <c r="P1010" s="66"/>
      <c r="Q1010" s="66"/>
      <c r="R1010" s="66"/>
      <c r="S1010" s="66"/>
      <c r="T1010" s="67"/>
      <c r="U1010" s="36"/>
      <c r="V1010" s="36"/>
      <c r="W1010" s="36"/>
      <c r="X1010" s="36"/>
      <c r="Y1010" s="36"/>
      <c r="Z1010" s="36"/>
      <c r="AA1010" s="36"/>
      <c r="AB1010" s="36"/>
      <c r="AC1010" s="36"/>
      <c r="AD1010" s="36"/>
      <c r="AE1010" s="36"/>
      <c r="AT1010" s="19" t="s">
        <v>210</v>
      </c>
      <c r="AU1010" s="19" t="s">
        <v>86</v>
      </c>
    </row>
    <row r="1011" spans="1:65" s="2" customFormat="1" ht="58.5">
      <c r="A1011" s="36"/>
      <c r="B1011" s="37"/>
      <c r="C1011" s="38"/>
      <c r="D1011" s="190" t="s">
        <v>214</v>
      </c>
      <c r="E1011" s="38"/>
      <c r="F1011" s="195" t="s">
        <v>1067</v>
      </c>
      <c r="G1011" s="38"/>
      <c r="H1011" s="38"/>
      <c r="I1011" s="192"/>
      <c r="J1011" s="38"/>
      <c r="K1011" s="38"/>
      <c r="L1011" s="41"/>
      <c r="M1011" s="193"/>
      <c r="N1011" s="194"/>
      <c r="O1011" s="66"/>
      <c r="P1011" s="66"/>
      <c r="Q1011" s="66"/>
      <c r="R1011" s="66"/>
      <c r="S1011" s="66"/>
      <c r="T1011" s="67"/>
      <c r="U1011" s="36"/>
      <c r="V1011" s="36"/>
      <c r="W1011" s="36"/>
      <c r="X1011" s="36"/>
      <c r="Y1011" s="36"/>
      <c r="Z1011" s="36"/>
      <c r="AA1011" s="36"/>
      <c r="AB1011" s="36"/>
      <c r="AC1011" s="36"/>
      <c r="AD1011" s="36"/>
      <c r="AE1011" s="36"/>
      <c r="AT1011" s="19" t="s">
        <v>214</v>
      </c>
      <c r="AU1011" s="19" t="s">
        <v>86</v>
      </c>
    </row>
    <row r="1012" spans="1:65" s="14" customFormat="1" ht="11.25">
      <c r="B1012" s="206"/>
      <c r="C1012" s="207"/>
      <c r="D1012" s="190" t="s">
        <v>216</v>
      </c>
      <c r="E1012" s="208" t="s">
        <v>19</v>
      </c>
      <c r="F1012" s="209" t="s">
        <v>1086</v>
      </c>
      <c r="G1012" s="207"/>
      <c r="H1012" s="210">
        <v>2</v>
      </c>
      <c r="I1012" s="211"/>
      <c r="J1012" s="207"/>
      <c r="K1012" s="207"/>
      <c r="L1012" s="212"/>
      <c r="M1012" s="213"/>
      <c r="N1012" s="214"/>
      <c r="O1012" s="214"/>
      <c r="P1012" s="214"/>
      <c r="Q1012" s="214"/>
      <c r="R1012" s="214"/>
      <c r="S1012" s="214"/>
      <c r="T1012" s="215"/>
      <c r="AT1012" s="216" t="s">
        <v>216</v>
      </c>
      <c r="AU1012" s="216" t="s">
        <v>86</v>
      </c>
      <c r="AV1012" s="14" t="s">
        <v>86</v>
      </c>
      <c r="AW1012" s="14" t="s">
        <v>37</v>
      </c>
      <c r="AX1012" s="14" t="s">
        <v>84</v>
      </c>
      <c r="AY1012" s="216" t="s">
        <v>202</v>
      </c>
    </row>
    <row r="1013" spans="1:65" s="2" customFormat="1" ht="14.45" customHeight="1">
      <c r="A1013" s="36"/>
      <c r="B1013" s="37"/>
      <c r="C1013" s="239" t="s">
        <v>1106</v>
      </c>
      <c r="D1013" s="239" t="s">
        <v>639</v>
      </c>
      <c r="E1013" s="240" t="s">
        <v>1107</v>
      </c>
      <c r="F1013" s="241" t="s">
        <v>1108</v>
      </c>
      <c r="G1013" s="242" t="s">
        <v>92</v>
      </c>
      <c r="H1013" s="243">
        <v>1</v>
      </c>
      <c r="I1013" s="244"/>
      <c r="J1013" s="245">
        <f>ROUND(I1013*H1013,2)</f>
        <v>0</v>
      </c>
      <c r="K1013" s="241" t="s">
        <v>19</v>
      </c>
      <c r="L1013" s="246"/>
      <c r="M1013" s="247" t="s">
        <v>19</v>
      </c>
      <c r="N1013" s="248" t="s">
        <v>47</v>
      </c>
      <c r="O1013" s="66"/>
      <c r="P1013" s="186">
        <f>O1013*H1013</f>
        <v>0</v>
      </c>
      <c r="Q1013" s="186">
        <v>1.63</v>
      </c>
      <c r="R1013" s="186">
        <f>Q1013*H1013</f>
        <v>1.63</v>
      </c>
      <c r="S1013" s="186">
        <v>0</v>
      </c>
      <c r="T1013" s="187">
        <f>S1013*H1013</f>
        <v>0</v>
      </c>
      <c r="U1013" s="36"/>
      <c r="V1013" s="36"/>
      <c r="W1013" s="36"/>
      <c r="X1013" s="36"/>
      <c r="Y1013" s="36"/>
      <c r="Z1013" s="36"/>
      <c r="AA1013" s="36"/>
      <c r="AB1013" s="36"/>
      <c r="AC1013" s="36"/>
      <c r="AD1013" s="36"/>
      <c r="AE1013" s="36"/>
      <c r="AR1013" s="188" t="s">
        <v>466</v>
      </c>
      <c r="AT1013" s="188" t="s">
        <v>639</v>
      </c>
      <c r="AU1013" s="188" t="s">
        <v>86</v>
      </c>
      <c r="AY1013" s="19" t="s">
        <v>202</v>
      </c>
      <c r="BE1013" s="189">
        <f>IF(N1013="základní",J1013,0)</f>
        <v>0</v>
      </c>
      <c r="BF1013" s="189">
        <f>IF(N1013="snížená",J1013,0)</f>
        <v>0</v>
      </c>
      <c r="BG1013" s="189">
        <f>IF(N1013="zákl. přenesená",J1013,0)</f>
        <v>0</v>
      </c>
      <c r="BH1013" s="189">
        <f>IF(N1013="sníž. přenesená",J1013,0)</f>
        <v>0</v>
      </c>
      <c r="BI1013" s="189">
        <f>IF(N1013="nulová",J1013,0)</f>
        <v>0</v>
      </c>
      <c r="BJ1013" s="19" t="s">
        <v>84</v>
      </c>
      <c r="BK1013" s="189">
        <f>ROUND(I1013*H1013,2)</f>
        <v>0</v>
      </c>
      <c r="BL1013" s="19" t="s">
        <v>208</v>
      </c>
      <c r="BM1013" s="188" t="s">
        <v>1109</v>
      </c>
    </row>
    <row r="1014" spans="1:65" s="2" customFormat="1" ht="11.25">
      <c r="A1014" s="36"/>
      <c r="B1014" s="37"/>
      <c r="C1014" s="38"/>
      <c r="D1014" s="190" t="s">
        <v>210</v>
      </c>
      <c r="E1014" s="38"/>
      <c r="F1014" s="191" t="s">
        <v>1108</v>
      </c>
      <c r="G1014" s="38"/>
      <c r="H1014" s="38"/>
      <c r="I1014" s="192"/>
      <c r="J1014" s="38"/>
      <c r="K1014" s="38"/>
      <c r="L1014" s="41"/>
      <c r="M1014" s="193"/>
      <c r="N1014" s="194"/>
      <c r="O1014" s="66"/>
      <c r="P1014" s="66"/>
      <c r="Q1014" s="66"/>
      <c r="R1014" s="66"/>
      <c r="S1014" s="66"/>
      <c r="T1014" s="67"/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T1014" s="19" t="s">
        <v>210</v>
      </c>
      <c r="AU1014" s="19" t="s">
        <v>86</v>
      </c>
    </row>
    <row r="1015" spans="1:65" s="2" customFormat="1" ht="58.5">
      <c r="A1015" s="36"/>
      <c r="B1015" s="37"/>
      <c r="C1015" s="38"/>
      <c r="D1015" s="190" t="s">
        <v>214</v>
      </c>
      <c r="E1015" s="38"/>
      <c r="F1015" s="195" t="s">
        <v>1067</v>
      </c>
      <c r="G1015" s="38"/>
      <c r="H1015" s="38"/>
      <c r="I1015" s="192"/>
      <c r="J1015" s="38"/>
      <c r="K1015" s="38"/>
      <c r="L1015" s="41"/>
      <c r="M1015" s="193"/>
      <c r="N1015" s="194"/>
      <c r="O1015" s="66"/>
      <c r="P1015" s="66"/>
      <c r="Q1015" s="66"/>
      <c r="R1015" s="66"/>
      <c r="S1015" s="66"/>
      <c r="T1015" s="67"/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T1015" s="19" t="s">
        <v>214</v>
      </c>
      <c r="AU1015" s="19" t="s">
        <v>86</v>
      </c>
    </row>
    <row r="1016" spans="1:65" s="14" customFormat="1" ht="11.25">
      <c r="B1016" s="206"/>
      <c r="C1016" s="207"/>
      <c r="D1016" s="190" t="s">
        <v>216</v>
      </c>
      <c r="E1016" s="208" t="s">
        <v>19</v>
      </c>
      <c r="F1016" s="209" t="s">
        <v>1074</v>
      </c>
      <c r="G1016" s="207"/>
      <c r="H1016" s="210">
        <v>1</v>
      </c>
      <c r="I1016" s="211"/>
      <c r="J1016" s="207"/>
      <c r="K1016" s="207"/>
      <c r="L1016" s="212"/>
      <c r="M1016" s="213"/>
      <c r="N1016" s="214"/>
      <c r="O1016" s="214"/>
      <c r="P1016" s="214"/>
      <c r="Q1016" s="214"/>
      <c r="R1016" s="214"/>
      <c r="S1016" s="214"/>
      <c r="T1016" s="215"/>
      <c r="AT1016" s="216" t="s">
        <v>216</v>
      </c>
      <c r="AU1016" s="216" t="s">
        <v>86</v>
      </c>
      <c r="AV1016" s="14" t="s">
        <v>86</v>
      </c>
      <c r="AW1016" s="14" t="s">
        <v>37</v>
      </c>
      <c r="AX1016" s="14" t="s">
        <v>84</v>
      </c>
      <c r="AY1016" s="216" t="s">
        <v>202</v>
      </c>
    </row>
    <row r="1017" spans="1:65" s="2" customFormat="1" ht="14.45" customHeight="1">
      <c r="A1017" s="36"/>
      <c r="B1017" s="37"/>
      <c r="C1017" s="239" t="s">
        <v>1110</v>
      </c>
      <c r="D1017" s="239" t="s">
        <v>639</v>
      </c>
      <c r="E1017" s="240" t="s">
        <v>1111</v>
      </c>
      <c r="F1017" s="241" t="s">
        <v>1112</v>
      </c>
      <c r="G1017" s="242" t="s">
        <v>92</v>
      </c>
      <c r="H1017" s="243">
        <v>2</v>
      </c>
      <c r="I1017" s="244"/>
      <c r="J1017" s="245">
        <f>ROUND(I1017*H1017,2)</f>
        <v>0</v>
      </c>
      <c r="K1017" s="241" t="s">
        <v>19</v>
      </c>
      <c r="L1017" s="246"/>
      <c r="M1017" s="247" t="s">
        <v>19</v>
      </c>
      <c r="N1017" s="248" t="s">
        <v>47</v>
      </c>
      <c r="O1017" s="66"/>
      <c r="P1017" s="186">
        <f>O1017*H1017</f>
        <v>0</v>
      </c>
      <c r="Q1017" s="186">
        <v>2.75</v>
      </c>
      <c r="R1017" s="186">
        <f>Q1017*H1017</f>
        <v>5.5</v>
      </c>
      <c r="S1017" s="186">
        <v>0</v>
      </c>
      <c r="T1017" s="187">
        <f>S1017*H1017</f>
        <v>0</v>
      </c>
      <c r="U1017" s="36"/>
      <c r="V1017" s="36"/>
      <c r="W1017" s="36"/>
      <c r="X1017" s="36"/>
      <c r="Y1017" s="36"/>
      <c r="Z1017" s="36"/>
      <c r="AA1017" s="36"/>
      <c r="AB1017" s="36"/>
      <c r="AC1017" s="36"/>
      <c r="AD1017" s="36"/>
      <c r="AE1017" s="36"/>
      <c r="AR1017" s="188" t="s">
        <v>466</v>
      </c>
      <c r="AT1017" s="188" t="s">
        <v>639</v>
      </c>
      <c r="AU1017" s="188" t="s">
        <v>86</v>
      </c>
      <c r="AY1017" s="19" t="s">
        <v>202</v>
      </c>
      <c r="BE1017" s="189">
        <f>IF(N1017="základní",J1017,0)</f>
        <v>0</v>
      </c>
      <c r="BF1017" s="189">
        <f>IF(N1017="snížená",J1017,0)</f>
        <v>0</v>
      </c>
      <c r="BG1017" s="189">
        <f>IF(N1017="zákl. přenesená",J1017,0)</f>
        <v>0</v>
      </c>
      <c r="BH1017" s="189">
        <f>IF(N1017="sníž. přenesená",J1017,0)</f>
        <v>0</v>
      </c>
      <c r="BI1017" s="189">
        <f>IF(N1017="nulová",J1017,0)</f>
        <v>0</v>
      </c>
      <c r="BJ1017" s="19" t="s">
        <v>84</v>
      </c>
      <c r="BK1017" s="189">
        <f>ROUND(I1017*H1017,2)</f>
        <v>0</v>
      </c>
      <c r="BL1017" s="19" t="s">
        <v>208</v>
      </c>
      <c r="BM1017" s="188" t="s">
        <v>1113</v>
      </c>
    </row>
    <row r="1018" spans="1:65" s="2" customFormat="1" ht="11.25">
      <c r="A1018" s="36"/>
      <c r="B1018" s="37"/>
      <c r="C1018" s="38"/>
      <c r="D1018" s="190" t="s">
        <v>210</v>
      </c>
      <c r="E1018" s="38"/>
      <c r="F1018" s="191" t="s">
        <v>1112</v>
      </c>
      <c r="G1018" s="38"/>
      <c r="H1018" s="38"/>
      <c r="I1018" s="192"/>
      <c r="J1018" s="38"/>
      <c r="K1018" s="38"/>
      <c r="L1018" s="41"/>
      <c r="M1018" s="193"/>
      <c r="N1018" s="194"/>
      <c r="O1018" s="66"/>
      <c r="P1018" s="66"/>
      <c r="Q1018" s="66"/>
      <c r="R1018" s="66"/>
      <c r="S1018" s="66"/>
      <c r="T1018" s="67"/>
      <c r="U1018" s="36"/>
      <c r="V1018" s="36"/>
      <c r="W1018" s="36"/>
      <c r="X1018" s="36"/>
      <c r="Y1018" s="36"/>
      <c r="Z1018" s="36"/>
      <c r="AA1018" s="36"/>
      <c r="AB1018" s="36"/>
      <c r="AC1018" s="36"/>
      <c r="AD1018" s="36"/>
      <c r="AE1018" s="36"/>
      <c r="AT1018" s="19" t="s">
        <v>210</v>
      </c>
      <c r="AU1018" s="19" t="s">
        <v>86</v>
      </c>
    </row>
    <row r="1019" spans="1:65" s="2" customFormat="1" ht="58.5">
      <c r="A1019" s="36"/>
      <c r="B1019" s="37"/>
      <c r="C1019" s="38"/>
      <c r="D1019" s="190" t="s">
        <v>214</v>
      </c>
      <c r="E1019" s="38"/>
      <c r="F1019" s="195" t="s">
        <v>1067</v>
      </c>
      <c r="G1019" s="38"/>
      <c r="H1019" s="38"/>
      <c r="I1019" s="192"/>
      <c r="J1019" s="38"/>
      <c r="K1019" s="38"/>
      <c r="L1019" s="41"/>
      <c r="M1019" s="193"/>
      <c r="N1019" s="194"/>
      <c r="O1019" s="66"/>
      <c r="P1019" s="66"/>
      <c r="Q1019" s="66"/>
      <c r="R1019" s="66"/>
      <c r="S1019" s="66"/>
      <c r="T1019" s="67"/>
      <c r="U1019" s="36"/>
      <c r="V1019" s="36"/>
      <c r="W1019" s="36"/>
      <c r="X1019" s="36"/>
      <c r="Y1019" s="36"/>
      <c r="Z1019" s="36"/>
      <c r="AA1019" s="36"/>
      <c r="AB1019" s="36"/>
      <c r="AC1019" s="36"/>
      <c r="AD1019" s="36"/>
      <c r="AE1019" s="36"/>
      <c r="AT1019" s="19" t="s">
        <v>214</v>
      </c>
      <c r="AU1019" s="19" t="s">
        <v>86</v>
      </c>
    </row>
    <row r="1020" spans="1:65" s="14" customFormat="1" ht="11.25">
      <c r="B1020" s="206"/>
      <c r="C1020" s="207"/>
      <c r="D1020" s="190" t="s">
        <v>216</v>
      </c>
      <c r="E1020" s="208" t="s">
        <v>19</v>
      </c>
      <c r="F1020" s="209" t="s">
        <v>1086</v>
      </c>
      <c r="G1020" s="207"/>
      <c r="H1020" s="210">
        <v>2</v>
      </c>
      <c r="I1020" s="211"/>
      <c r="J1020" s="207"/>
      <c r="K1020" s="207"/>
      <c r="L1020" s="212"/>
      <c r="M1020" s="213"/>
      <c r="N1020" s="214"/>
      <c r="O1020" s="214"/>
      <c r="P1020" s="214"/>
      <c r="Q1020" s="214"/>
      <c r="R1020" s="214"/>
      <c r="S1020" s="214"/>
      <c r="T1020" s="215"/>
      <c r="AT1020" s="216" t="s">
        <v>216</v>
      </c>
      <c r="AU1020" s="216" t="s">
        <v>86</v>
      </c>
      <c r="AV1020" s="14" t="s">
        <v>86</v>
      </c>
      <c r="AW1020" s="14" t="s">
        <v>37</v>
      </c>
      <c r="AX1020" s="14" t="s">
        <v>84</v>
      </c>
      <c r="AY1020" s="216" t="s">
        <v>202</v>
      </c>
    </row>
    <row r="1021" spans="1:65" s="2" customFormat="1" ht="14.45" customHeight="1">
      <c r="A1021" s="36"/>
      <c r="B1021" s="37"/>
      <c r="C1021" s="239" t="s">
        <v>1114</v>
      </c>
      <c r="D1021" s="239" t="s">
        <v>639</v>
      </c>
      <c r="E1021" s="240" t="s">
        <v>1115</v>
      </c>
      <c r="F1021" s="241" t="s">
        <v>1116</v>
      </c>
      <c r="G1021" s="242" t="s">
        <v>92</v>
      </c>
      <c r="H1021" s="243">
        <v>4</v>
      </c>
      <c r="I1021" s="244"/>
      <c r="J1021" s="245">
        <f>ROUND(I1021*H1021,2)</f>
        <v>0</v>
      </c>
      <c r="K1021" s="241" t="s">
        <v>19</v>
      </c>
      <c r="L1021" s="246"/>
      <c r="M1021" s="247" t="s">
        <v>19</v>
      </c>
      <c r="N1021" s="248" t="s">
        <v>47</v>
      </c>
      <c r="O1021" s="66"/>
      <c r="P1021" s="186">
        <f>O1021*H1021</f>
        <v>0</v>
      </c>
      <c r="Q1021" s="186">
        <v>2.35</v>
      </c>
      <c r="R1021" s="186">
        <f>Q1021*H1021</f>
        <v>9.4</v>
      </c>
      <c r="S1021" s="186">
        <v>0</v>
      </c>
      <c r="T1021" s="187">
        <f>S1021*H1021</f>
        <v>0</v>
      </c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R1021" s="188" t="s">
        <v>466</v>
      </c>
      <c r="AT1021" s="188" t="s">
        <v>639</v>
      </c>
      <c r="AU1021" s="188" t="s">
        <v>86</v>
      </c>
      <c r="AY1021" s="19" t="s">
        <v>202</v>
      </c>
      <c r="BE1021" s="189">
        <f>IF(N1021="základní",J1021,0)</f>
        <v>0</v>
      </c>
      <c r="BF1021" s="189">
        <f>IF(N1021="snížená",J1021,0)</f>
        <v>0</v>
      </c>
      <c r="BG1021" s="189">
        <f>IF(N1021="zákl. přenesená",J1021,0)</f>
        <v>0</v>
      </c>
      <c r="BH1021" s="189">
        <f>IF(N1021="sníž. přenesená",J1021,0)</f>
        <v>0</v>
      </c>
      <c r="BI1021" s="189">
        <f>IF(N1021="nulová",J1021,0)</f>
        <v>0</v>
      </c>
      <c r="BJ1021" s="19" t="s">
        <v>84</v>
      </c>
      <c r="BK1021" s="189">
        <f>ROUND(I1021*H1021,2)</f>
        <v>0</v>
      </c>
      <c r="BL1021" s="19" t="s">
        <v>208</v>
      </c>
      <c r="BM1021" s="188" t="s">
        <v>1117</v>
      </c>
    </row>
    <row r="1022" spans="1:65" s="2" customFormat="1" ht="11.25">
      <c r="A1022" s="36"/>
      <c r="B1022" s="37"/>
      <c r="C1022" s="38"/>
      <c r="D1022" s="190" t="s">
        <v>210</v>
      </c>
      <c r="E1022" s="38"/>
      <c r="F1022" s="191" t="s">
        <v>1116</v>
      </c>
      <c r="G1022" s="38"/>
      <c r="H1022" s="38"/>
      <c r="I1022" s="192"/>
      <c r="J1022" s="38"/>
      <c r="K1022" s="38"/>
      <c r="L1022" s="41"/>
      <c r="M1022" s="193"/>
      <c r="N1022" s="194"/>
      <c r="O1022" s="66"/>
      <c r="P1022" s="66"/>
      <c r="Q1022" s="66"/>
      <c r="R1022" s="66"/>
      <c r="S1022" s="66"/>
      <c r="T1022" s="67"/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T1022" s="19" t="s">
        <v>210</v>
      </c>
      <c r="AU1022" s="19" t="s">
        <v>86</v>
      </c>
    </row>
    <row r="1023" spans="1:65" s="2" customFormat="1" ht="58.5">
      <c r="A1023" s="36"/>
      <c r="B1023" s="37"/>
      <c r="C1023" s="38"/>
      <c r="D1023" s="190" t="s">
        <v>214</v>
      </c>
      <c r="E1023" s="38"/>
      <c r="F1023" s="195" t="s">
        <v>1067</v>
      </c>
      <c r="G1023" s="38"/>
      <c r="H1023" s="38"/>
      <c r="I1023" s="192"/>
      <c r="J1023" s="38"/>
      <c r="K1023" s="38"/>
      <c r="L1023" s="41"/>
      <c r="M1023" s="193"/>
      <c r="N1023" s="194"/>
      <c r="O1023" s="66"/>
      <c r="P1023" s="66"/>
      <c r="Q1023" s="66"/>
      <c r="R1023" s="66"/>
      <c r="S1023" s="66"/>
      <c r="T1023" s="67"/>
      <c r="U1023" s="36"/>
      <c r="V1023" s="36"/>
      <c r="W1023" s="36"/>
      <c r="X1023" s="36"/>
      <c r="Y1023" s="36"/>
      <c r="Z1023" s="36"/>
      <c r="AA1023" s="36"/>
      <c r="AB1023" s="36"/>
      <c r="AC1023" s="36"/>
      <c r="AD1023" s="36"/>
      <c r="AE1023" s="36"/>
      <c r="AT1023" s="19" t="s">
        <v>214</v>
      </c>
      <c r="AU1023" s="19" t="s">
        <v>86</v>
      </c>
    </row>
    <row r="1024" spans="1:65" s="14" customFormat="1" ht="11.25">
      <c r="B1024" s="206"/>
      <c r="C1024" s="207"/>
      <c r="D1024" s="190" t="s">
        <v>216</v>
      </c>
      <c r="E1024" s="208" t="s">
        <v>19</v>
      </c>
      <c r="F1024" s="209" t="s">
        <v>1096</v>
      </c>
      <c r="G1024" s="207"/>
      <c r="H1024" s="210">
        <v>4</v>
      </c>
      <c r="I1024" s="211"/>
      <c r="J1024" s="207"/>
      <c r="K1024" s="207"/>
      <c r="L1024" s="212"/>
      <c r="M1024" s="213"/>
      <c r="N1024" s="214"/>
      <c r="O1024" s="214"/>
      <c r="P1024" s="214"/>
      <c r="Q1024" s="214"/>
      <c r="R1024" s="214"/>
      <c r="S1024" s="214"/>
      <c r="T1024" s="215"/>
      <c r="AT1024" s="216" t="s">
        <v>216</v>
      </c>
      <c r="AU1024" s="216" t="s">
        <v>86</v>
      </c>
      <c r="AV1024" s="14" t="s">
        <v>86</v>
      </c>
      <c r="AW1024" s="14" t="s">
        <v>37</v>
      </c>
      <c r="AX1024" s="14" t="s">
        <v>84</v>
      </c>
      <c r="AY1024" s="216" t="s">
        <v>202</v>
      </c>
    </row>
    <row r="1025" spans="1:65" s="2" customFormat="1" ht="14.45" customHeight="1">
      <c r="A1025" s="36"/>
      <c r="B1025" s="37"/>
      <c r="C1025" s="239" t="s">
        <v>1118</v>
      </c>
      <c r="D1025" s="239" t="s">
        <v>639</v>
      </c>
      <c r="E1025" s="240" t="s">
        <v>1119</v>
      </c>
      <c r="F1025" s="241" t="s">
        <v>1120</v>
      </c>
      <c r="G1025" s="242" t="s">
        <v>92</v>
      </c>
      <c r="H1025" s="243">
        <v>1</v>
      </c>
      <c r="I1025" s="244"/>
      <c r="J1025" s="245">
        <f>ROUND(I1025*H1025,2)</f>
        <v>0</v>
      </c>
      <c r="K1025" s="241" t="s">
        <v>19</v>
      </c>
      <c r="L1025" s="246"/>
      <c r="M1025" s="247" t="s">
        <v>19</v>
      </c>
      <c r="N1025" s="248" t="s">
        <v>47</v>
      </c>
      <c r="O1025" s="66"/>
      <c r="P1025" s="186">
        <f>O1025*H1025</f>
        <v>0</v>
      </c>
      <c r="Q1025" s="186">
        <v>2.35</v>
      </c>
      <c r="R1025" s="186">
        <f>Q1025*H1025</f>
        <v>2.35</v>
      </c>
      <c r="S1025" s="186">
        <v>0</v>
      </c>
      <c r="T1025" s="187">
        <f>S1025*H1025</f>
        <v>0</v>
      </c>
      <c r="U1025" s="36"/>
      <c r="V1025" s="36"/>
      <c r="W1025" s="36"/>
      <c r="X1025" s="36"/>
      <c r="Y1025" s="36"/>
      <c r="Z1025" s="36"/>
      <c r="AA1025" s="36"/>
      <c r="AB1025" s="36"/>
      <c r="AC1025" s="36"/>
      <c r="AD1025" s="36"/>
      <c r="AE1025" s="36"/>
      <c r="AR1025" s="188" t="s">
        <v>466</v>
      </c>
      <c r="AT1025" s="188" t="s">
        <v>639</v>
      </c>
      <c r="AU1025" s="188" t="s">
        <v>86</v>
      </c>
      <c r="AY1025" s="19" t="s">
        <v>202</v>
      </c>
      <c r="BE1025" s="189">
        <f>IF(N1025="základní",J1025,0)</f>
        <v>0</v>
      </c>
      <c r="BF1025" s="189">
        <f>IF(N1025="snížená",J1025,0)</f>
        <v>0</v>
      </c>
      <c r="BG1025" s="189">
        <f>IF(N1025="zákl. přenesená",J1025,0)</f>
        <v>0</v>
      </c>
      <c r="BH1025" s="189">
        <f>IF(N1025="sníž. přenesená",J1025,0)</f>
        <v>0</v>
      </c>
      <c r="BI1025" s="189">
        <f>IF(N1025="nulová",J1025,0)</f>
        <v>0</v>
      </c>
      <c r="BJ1025" s="19" t="s">
        <v>84</v>
      </c>
      <c r="BK1025" s="189">
        <f>ROUND(I1025*H1025,2)</f>
        <v>0</v>
      </c>
      <c r="BL1025" s="19" t="s">
        <v>208</v>
      </c>
      <c r="BM1025" s="188" t="s">
        <v>1121</v>
      </c>
    </row>
    <row r="1026" spans="1:65" s="2" customFormat="1" ht="11.25">
      <c r="A1026" s="36"/>
      <c r="B1026" s="37"/>
      <c r="C1026" s="38"/>
      <c r="D1026" s="190" t="s">
        <v>210</v>
      </c>
      <c r="E1026" s="38"/>
      <c r="F1026" s="191" t="s">
        <v>1120</v>
      </c>
      <c r="G1026" s="38"/>
      <c r="H1026" s="38"/>
      <c r="I1026" s="192"/>
      <c r="J1026" s="38"/>
      <c r="K1026" s="38"/>
      <c r="L1026" s="41"/>
      <c r="M1026" s="193"/>
      <c r="N1026" s="194"/>
      <c r="O1026" s="66"/>
      <c r="P1026" s="66"/>
      <c r="Q1026" s="66"/>
      <c r="R1026" s="66"/>
      <c r="S1026" s="66"/>
      <c r="T1026" s="67"/>
      <c r="U1026" s="36"/>
      <c r="V1026" s="36"/>
      <c r="W1026" s="36"/>
      <c r="X1026" s="36"/>
      <c r="Y1026" s="36"/>
      <c r="Z1026" s="36"/>
      <c r="AA1026" s="36"/>
      <c r="AB1026" s="36"/>
      <c r="AC1026" s="36"/>
      <c r="AD1026" s="36"/>
      <c r="AE1026" s="36"/>
      <c r="AT1026" s="19" t="s">
        <v>210</v>
      </c>
      <c r="AU1026" s="19" t="s">
        <v>86</v>
      </c>
    </row>
    <row r="1027" spans="1:65" s="2" customFormat="1" ht="58.5">
      <c r="A1027" s="36"/>
      <c r="B1027" s="37"/>
      <c r="C1027" s="38"/>
      <c r="D1027" s="190" t="s">
        <v>214</v>
      </c>
      <c r="E1027" s="38"/>
      <c r="F1027" s="195" t="s">
        <v>1067</v>
      </c>
      <c r="G1027" s="38"/>
      <c r="H1027" s="38"/>
      <c r="I1027" s="192"/>
      <c r="J1027" s="38"/>
      <c r="K1027" s="38"/>
      <c r="L1027" s="41"/>
      <c r="M1027" s="193"/>
      <c r="N1027" s="194"/>
      <c r="O1027" s="66"/>
      <c r="P1027" s="66"/>
      <c r="Q1027" s="66"/>
      <c r="R1027" s="66"/>
      <c r="S1027" s="66"/>
      <c r="T1027" s="67"/>
      <c r="U1027" s="36"/>
      <c r="V1027" s="36"/>
      <c r="W1027" s="36"/>
      <c r="X1027" s="36"/>
      <c r="Y1027" s="36"/>
      <c r="Z1027" s="36"/>
      <c r="AA1027" s="36"/>
      <c r="AB1027" s="36"/>
      <c r="AC1027" s="36"/>
      <c r="AD1027" s="36"/>
      <c r="AE1027" s="36"/>
      <c r="AT1027" s="19" t="s">
        <v>214</v>
      </c>
      <c r="AU1027" s="19" t="s">
        <v>86</v>
      </c>
    </row>
    <row r="1028" spans="1:65" s="14" customFormat="1" ht="11.25">
      <c r="B1028" s="206"/>
      <c r="C1028" s="207"/>
      <c r="D1028" s="190" t="s">
        <v>216</v>
      </c>
      <c r="E1028" s="208" t="s">
        <v>19</v>
      </c>
      <c r="F1028" s="209" t="s">
        <v>1074</v>
      </c>
      <c r="G1028" s="207"/>
      <c r="H1028" s="210">
        <v>1</v>
      </c>
      <c r="I1028" s="211"/>
      <c r="J1028" s="207"/>
      <c r="K1028" s="207"/>
      <c r="L1028" s="212"/>
      <c r="M1028" s="213"/>
      <c r="N1028" s="214"/>
      <c r="O1028" s="214"/>
      <c r="P1028" s="214"/>
      <c r="Q1028" s="214"/>
      <c r="R1028" s="214"/>
      <c r="S1028" s="214"/>
      <c r="T1028" s="215"/>
      <c r="AT1028" s="216" t="s">
        <v>216</v>
      </c>
      <c r="AU1028" s="216" t="s">
        <v>86</v>
      </c>
      <c r="AV1028" s="14" t="s">
        <v>86</v>
      </c>
      <c r="AW1028" s="14" t="s">
        <v>37</v>
      </c>
      <c r="AX1028" s="14" t="s">
        <v>84</v>
      </c>
      <c r="AY1028" s="216" t="s">
        <v>202</v>
      </c>
    </row>
    <row r="1029" spans="1:65" s="2" customFormat="1" ht="14.45" customHeight="1">
      <c r="A1029" s="36"/>
      <c r="B1029" s="37"/>
      <c r="C1029" s="239" t="s">
        <v>1122</v>
      </c>
      <c r="D1029" s="239" t="s">
        <v>639</v>
      </c>
      <c r="E1029" s="240" t="s">
        <v>1123</v>
      </c>
      <c r="F1029" s="241" t="s">
        <v>1124</v>
      </c>
      <c r="G1029" s="242" t="s">
        <v>92</v>
      </c>
      <c r="H1029" s="243">
        <v>1</v>
      </c>
      <c r="I1029" s="244"/>
      <c r="J1029" s="245">
        <f>ROUND(I1029*H1029,2)</f>
        <v>0</v>
      </c>
      <c r="K1029" s="241" t="s">
        <v>19</v>
      </c>
      <c r="L1029" s="246"/>
      <c r="M1029" s="247" t="s">
        <v>19</v>
      </c>
      <c r="N1029" s="248" t="s">
        <v>47</v>
      </c>
      <c r="O1029" s="66"/>
      <c r="P1029" s="186">
        <f>O1029*H1029</f>
        <v>0</v>
      </c>
      <c r="Q1029" s="186">
        <v>3.9169999999999998</v>
      </c>
      <c r="R1029" s="186">
        <f>Q1029*H1029</f>
        <v>3.9169999999999998</v>
      </c>
      <c r="S1029" s="186">
        <v>0</v>
      </c>
      <c r="T1029" s="187">
        <f>S1029*H1029</f>
        <v>0</v>
      </c>
      <c r="U1029" s="36"/>
      <c r="V1029" s="36"/>
      <c r="W1029" s="36"/>
      <c r="X1029" s="36"/>
      <c r="Y1029" s="36"/>
      <c r="Z1029" s="36"/>
      <c r="AA1029" s="36"/>
      <c r="AB1029" s="36"/>
      <c r="AC1029" s="36"/>
      <c r="AD1029" s="36"/>
      <c r="AE1029" s="36"/>
      <c r="AR1029" s="188" t="s">
        <v>466</v>
      </c>
      <c r="AT1029" s="188" t="s">
        <v>639</v>
      </c>
      <c r="AU1029" s="188" t="s">
        <v>86</v>
      </c>
      <c r="AY1029" s="19" t="s">
        <v>202</v>
      </c>
      <c r="BE1029" s="189">
        <f>IF(N1029="základní",J1029,0)</f>
        <v>0</v>
      </c>
      <c r="BF1029" s="189">
        <f>IF(N1029="snížená",J1029,0)</f>
        <v>0</v>
      </c>
      <c r="BG1029" s="189">
        <f>IF(N1029="zákl. přenesená",J1029,0)</f>
        <v>0</v>
      </c>
      <c r="BH1029" s="189">
        <f>IF(N1029="sníž. přenesená",J1029,0)</f>
        <v>0</v>
      </c>
      <c r="BI1029" s="189">
        <f>IF(N1029="nulová",J1029,0)</f>
        <v>0</v>
      </c>
      <c r="BJ1029" s="19" t="s">
        <v>84</v>
      </c>
      <c r="BK1029" s="189">
        <f>ROUND(I1029*H1029,2)</f>
        <v>0</v>
      </c>
      <c r="BL1029" s="19" t="s">
        <v>208</v>
      </c>
      <c r="BM1029" s="188" t="s">
        <v>1125</v>
      </c>
    </row>
    <row r="1030" spans="1:65" s="2" customFormat="1" ht="11.25">
      <c r="A1030" s="36"/>
      <c r="B1030" s="37"/>
      <c r="C1030" s="38"/>
      <c r="D1030" s="190" t="s">
        <v>210</v>
      </c>
      <c r="E1030" s="38"/>
      <c r="F1030" s="191" t="s">
        <v>1124</v>
      </c>
      <c r="G1030" s="38"/>
      <c r="H1030" s="38"/>
      <c r="I1030" s="192"/>
      <c r="J1030" s="38"/>
      <c r="K1030" s="38"/>
      <c r="L1030" s="41"/>
      <c r="M1030" s="193"/>
      <c r="N1030" s="194"/>
      <c r="O1030" s="66"/>
      <c r="P1030" s="66"/>
      <c r="Q1030" s="66"/>
      <c r="R1030" s="66"/>
      <c r="S1030" s="66"/>
      <c r="T1030" s="67"/>
      <c r="U1030" s="36"/>
      <c r="V1030" s="36"/>
      <c r="W1030" s="36"/>
      <c r="X1030" s="36"/>
      <c r="Y1030" s="36"/>
      <c r="Z1030" s="36"/>
      <c r="AA1030" s="36"/>
      <c r="AB1030" s="36"/>
      <c r="AC1030" s="36"/>
      <c r="AD1030" s="36"/>
      <c r="AE1030" s="36"/>
      <c r="AT1030" s="19" t="s">
        <v>210</v>
      </c>
      <c r="AU1030" s="19" t="s">
        <v>86</v>
      </c>
    </row>
    <row r="1031" spans="1:65" s="2" customFormat="1" ht="58.5">
      <c r="A1031" s="36"/>
      <c r="B1031" s="37"/>
      <c r="C1031" s="38"/>
      <c r="D1031" s="190" t="s">
        <v>214</v>
      </c>
      <c r="E1031" s="38"/>
      <c r="F1031" s="195" t="s">
        <v>1067</v>
      </c>
      <c r="G1031" s="38"/>
      <c r="H1031" s="38"/>
      <c r="I1031" s="192"/>
      <c r="J1031" s="38"/>
      <c r="K1031" s="38"/>
      <c r="L1031" s="41"/>
      <c r="M1031" s="193"/>
      <c r="N1031" s="194"/>
      <c r="O1031" s="66"/>
      <c r="P1031" s="66"/>
      <c r="Q1031" s="66"/>
      <c r="R1031" s="66"/>
      <c r="S1031" s="66"/>
      <c r="T1031" s="67"/>
      <c r="U1031" s="36"/>
      <c r="V1031" s="36"/>
      <c r="W1031" s="36"/>
      <c r="X1031" s="36"/>
      <c r="Y1031" s="36"/>
      <c r="Z1031" s="36"/>
      <c r="AA1031" s="36"/>
      <c r="AB1031" s="36"/>
      <c r="AC1031" s="36"/>
      <c r="AD1031" s="36"/>
      <c r="AE1031" s="36"/>
      <c r="AT1031" s="19" t="s">
        <v>214</v>
      </c>
      <c r="AU1031" s="19" t="s">
        <v>86</v>
      </c>
    </row>
    <row r="1032" spans="1:65" s="14" customFormat="1" ht="11.25">
      <c r="B1032" s="206"/>
      <c r="C1032" s="207"/>
      <c r="D1032" s="190" t="s">
        <v>216</v>
      </c>
      <c r="E1032" s="208" t="s">
        <v>19</v>
      </c>
      <c r="F1032" s="209" t="s">
        <v>1074</v>
      </c>
      <c r="G1032" s="207"/>
      <c r="H1032" s="210">
        <v>1</v>
      </c>
      <c r="I1032" s="211"/>
      <c r="J1032" s="207"/>
      <c r="K1032" s="207"/>
      <c r="L1032" s="212"/>
      <c r="M1032" s="213"/>
      <c r="N1032" s="214"/>
      <c r="O1032" s="214"/>
      <c r="P1032" s="214"/>
      <c r="Q1032" s="214"/>
      <c r="R1032" s="214"/>
      <c r="S1032" s="214"/>
      <c r="T1032" s="215"/>
      <c r="AT1032" s="216" t="s">
        <v>216</v>
      </c>
      <c r="AU1032" s="216" t="s">
        <v>86</v>
      </c>
      <c r="AV1032" s="14" t="s">
        <v>86</v>
      </c>
      <c r="AW1032" s="14" t="s">
        <v>37</v>
      </c>
      <c r="AX1032" s="14" t="s">
        <v>84</v>
      </c>
      <c r="AY1032" s="216" t="s">
        <v>202</v>
      </c>
    </row>
    <row r="1033" spans="1:65" s="2" customFormat="1" ht="14.45" customHeight="1">
      <c r="A1033" s="36"/>
      <c r="B1033" s="37"/>
      <c r="C1033" s="239" t="s">
        <v>1126</v>
      </c>
      <c r="D1033" s="239" t="s">
        <v>639</v>
      </c>
      <c r="E1033" s="240" t="s">
        <v>1127</v>
      </c>
      <c r="F1033" s="241" t="s">
        <v>1128</v>
      </c>
      <c r="G1033" s="242" t="s">
        <v>92</v>
      </c>
      <c r="H1033" s="243">
        <v>1</v>
      </c>
      <c r="I1033" s="244"/>
      <c r="J1033" s="245">
        <f>ROUND(I1033*H1033,2)</f>
        <v>0</v>
      </c>
      <c r="K1033" s="241" t="s">
        <v>19</v>
      </c>
      <c r="L1033" s="246"/>
      <c r="M1033" s="247" t="s">
        <v>19</v>
      </c>
      <c r="N1033" s="248" t="s">
        <v>47</v>
      </c>
      <c r="O1033" s="66"/>
      <c r="P1033" s="186">
        <f>O1033*H1033</f>
        <v>0</v>
      </c>
      <c r="Q1033" s="186">
        <v>4.3099999999999996</v>
      </c>
      <c r="R1033" s="186">
        <f>Q1033*H1033</f>
        <v>4.3099999999999996</v>
      </c>
      <c r="S1033" s="186">
        <v>0</v>
      </c>
      <c r="T1033" s="187">
        <f>S1033*H1033</f>
        <v>0</v>
      </c>
      <c r="U1033" s="36"/>
      <c r="V1033" s="36"/>
      <c r="W1033" s="36"/>
      <c r="X1033" s="36"/>
      <c r="Y1033" s="36"/>
      <c r="Z1033" s="36"/>
      <c r="AA1033" s="36"/>
      <c r="AB1033" s="36"/>
      <c r="AC1033" s="36"/>
      <c r="AD1033" s="36"/>
      <c r="AE1033" s="36"/>
      <c r="AR1033" s="188" t="s">
        <v>466</v>
      </c>
      <c r="AT1033" s="188" t="s">
        <v>639</v>
      </c>
      <c r="AU1033" s="188" t="s">
        <v>86</v>
      </c>
      <c r="AY1033" s="19" t="s">
        <v>202</v>
      </c>
      <c r="BE1033" s="189">
        <f>IF(N1033="základní",J1033,0)</f>
        <v>0</v>
      </c>
      <c r="BF1033" s="189">
        <f>IF(N1033="snížená",J1033,0)</f>
        <v>0</v>
      </c>
      <c r="BG1033" s="189">
        <f>IF(N1033="zákl. přenesená",J1033,0)</f>
        <v>0</v>
      </c>
      <c r="BH1033" s="189">
        <f>IF(N1033="sníž. přenesená",J1033,0)</f>
        <v>0</v>
      </c>
      <c r="BI1033" s="189">
        <f>IF(N1033="nulová",J1033,0)</f>
        <v>0</v>
      </c>
      <c r="BJ1033" s="19" t="s">
        <v>84</v>
      </c>
      <c r="BK1033" s="189">
        <f>ROUND(I1033*H1033,2)</f>
        <v>0</v>
      </c>
      <c r="BL1033" s="19" t="s">
        <v>208</v>
      </c>
      <c r="BM1033" s="188" t="s">
        <v>1129</v>
      </c>
    </row>
    <row r="1034" spans="1:65" s="2" customFormat="1" ht="11.25">
      <c r="A1034" s="36"/>
      <c r="B1034" s="37"/>
      <c r="C1034" s="38"/>
      <c r="D1034" s="190" t="s">
        <v>210</v>
      </c>
      <c r="E1034" s="38"/>
      <c r="F1034" s="191" t="s">
        <v>1128</v>
      </c>
      <c r="G1034" s="38"/>
      <c r="H1034" s="38"/>
      <c r="I1034" s="192"/>
      <c r="J1034" s="38"/>
      <c r="K1034" s="38"/>
      <c r="L1034" s="41"/>
      <c r="M1034" s="193"/>
      <c r="N1034" s="194"/>
      <c r="O1034" s="66"/>
      <c r="P1034" s="66"/>
      <c r="Q1034" s="66"/>
      <c r="R1034" s="66"/>
      <c r="S1034" s="66"/>
      <c r="T1034" s="67"/>
      <c r="U1034" s="36"/>
      <c r="V1034" s="36"/>
      <c r="W1034" s="36"/>
      <c r="X1034" s="36"/>
      <c r="Y1034" s="36"/>
      <c r="Z1034" s="36"/>
      <c r="AA1034" s="36"/>
      <c r="AB1034" s="36"/>
      <c r="AC1034" s="36"/>
      <c r="AD1034" s="36"/>
      <c r="AE1034" s="36"/>
      <c r="AT1034" s="19" t="s">
        <v>210</v>
      </c>
      <c r="AU1034" s="19" t="s">
        <v>86</v>
      </c>
    </row>
    <row r="1035" spans="1:65" s="2" customFormat="1" ht="58.5">
      <c r="A1035" s="36"/>
      <c r="B1035" s="37"/>
      <c r="C1035" s="38"/>
      <c r="D1035" s="190" t="s">
        <v>214</v>
      </c>
      <c r="E1035" s="38"/>
      <c r="F1035" s="195" t="s">
        <v>1067</v>
      </c>
      <c r="G1035" s="38"/>
      <c r="H1035" s="38"/>
      <c r="I1035" s="192"/>
      <c r="J1035" s="38"/>
      <c r="K1035" s="38"/>
      <c r="L1035" s="41"/>
      <c r="M1035" s="193"/>
      <c r="N1035" s="194"/>
      <c r="O1035" s="66"/>
      <c r="P1035" s="66"/>
      <c r="Q1035" s="66"/>
      <c r="R1035" s="66"/>
      <c r="S1035" s="66"/>
      <c r="T1035" s="67"/>
      <c r="U1035" s="36"/>
      <c r="V1035" s="36"/>
      <c r="W1035" s="36"/>
      <c r="X1035" s="36"/>
      <c r="Y1035" s="36"/>
      <c r="Z1035" s="36"/>
      <c r="AA1035" s="36"/>
      <c r="AB1035" s="36"/>
      <c r="AC1035" s="36"/>
      <c r="AD1035" s="36"/>
      <c r="AE1035" s="36"/>
      <c r="AT1035" s="19" t="s">
        <v>214</v>
      </c>
      <c r="AU1035" s="19" t="s">
        <v>86</v>
      </c>
    </row>
    <row r="1036" spans="1:65" s="14" customFormat="1" ht="11.25">
      <c r="B1036" s="206"/>
      <c r="C1036" s="207"/>
      <c r="D1036" s="190" t="s">
        <v>216</v>
      </c>
      <c r="E1036" s="208" t="s">
        <v>19</v>
      </c>
      <c r="F1036" s="209" t="s">
        <v>1074</v>
      </c>
      <c r="G1036" s="207"/>
      <c r="H1036" s="210">
        <v>1</v>
      </c>
      <c r="I1036" s="211"/>
      <c r="J1036" s="207"/>
      <c r="K1036" s="207"/>
      <c r="L1036" s="212"/>
      <c r="M1036" s="213"/>
      <c r="N1036" s="214"/>
      <c r="O1036" s="214"/>
      <c r="P1036" s="214"/>
      <c r="Q1036" s="214"/>
      <c r="R1036" s="214"/>
      <c r="S1036" s="214"/>
      <c r="T1036" s="215"/>
      <c r="AT1036" s="216" t="s">
        <v>216</v>
      </c>
      <c r="AU1036" s="216" t="s">
        <v>86</v>
      </c>
      <c r="AV1036" s="14" t="s">
        <v>86</v>
      </c>
      <c r="AW1036" s="14" t="s">
        <v>37</v>
      </c>
      <c r="AX1036" s="14" t="s">
        <v>84</v>
      </c>
      <c r="AY1036" s="216" t="s">
        <v>202</v>
      </c>
    </row>
    <row r="1037" spans="1:65" s="2" customFormat="1" ht="14.45" customHeight="1">
      <c r="A1037" s="36"/>
      <c r="B1037" s="37"/>
      <c r="C1037" s="239" t="s">
        <v>1130</v>
      </c>
      <c r="D1037" s="239" t="s">
        <v>639</v>
      </c>
      <c r="E1037" s="240" t="s">
        <v>1131</v>
      </c>
      <c r="F1037" s="241" t="s">
        <v>1132</v>
      </c>
      <c r="G1037" s="242" t="s">
        <v>92</v>
      </c>
      <c r="H1037" s="243">
        <v>1</v>
      </c>
      <c r="I1037" s="244"/>
      <c r="J1037" s="245">
        <f>ROUND(I1037*H1037,2)</f>
        <v>0</v>
      </c>
      <c r="K1037" s="241" t="s">
        <v>19</v>
      </c>
      <c r="L1037" s="246"/>
      <c r="M1037" s="247" t="s">
        <v>19</v>
      </c>
      <c r="N1037" s="248" t="s">
        <v>47</v>
      </c>
      <c r="O1037" s="66"/>
      <c r="P1037" s="186">
        <f>O1037*H1037</f>
        <v>0</v>
      </c>
      <c r="Q1037" s="186">
        <v>2.79</v>
      </c>
      <c r="R1037" s="186">
        <f>Q1037*H1037</f>
        <v>2.79</v>
      </c>
      <c r="S1037" s="186">
        <v>0</v>
      </c>
      <c r="T1037" s="187">
        <f>S1037*H1037</f>
        <v>0</v>
      </c>
      <c r="U1037" s="36"/>
      <c r="V1037" s="36"/>
      <c r="W1037" s="36"/>
      <c r="X1037" s="36"/>
      <c r="Y1037" s="36"/>
      <c r="Z1037" s="36"/>
      <c r="AA1037" s="36"/>
      <c r="AB1037" s="36"/>
      <c r="AC1037" s="36"/>
      <c r="AD1037" s="36"/>
      <c r="AE1037" s="36"/>
      <c r="AR1037" s="188" t="s">
        <v>466</v>
      </c>
      <c r="AT1037" s="188" t="s">
        <v>639</v>
      </c>
      <c r="AU1037" s="188" t="s">
        <v>86</v>
      </c>
      <c r="AY1037" s="19" t="s">
        <v>202</v>
      </c>
      <c r="BE1037" s="189">
        <f>IF(N1037="základní",J1037,0)</f>
        <v>0</v>
      </c>
      <c r="BF1037" s="189">
        <f>IF(N1037="snížená",J1037,0)</f>
        <v>0</v>
      </c>
      <c r="BG1037" s="189">
        <f>IF(N1037="zákl. přenesená",J1037,0)</f>
        <v>0</v>
      </c>
      <c r="BH1037" s="189">
        <f>IF(N1037="sníž. přenesená",J1037,0)</f>
        <v>0</v>
      </c>
      <c r="BI1037" s="189">
        <f>IF(N1037="nulová",J1037,0)</f>
        <v>0</v>
      </c>
      <c r="BJ1037" s="19" t="s">
        <v>84</v>
      </c>
      <c r="BK1037" s="189">
        <f>ROUND(I1037*H1037,2)</f>
        <v>0</v>
      </c>
      <c r="BL1037" s="19" t="s">
        <v>208</v>
      </c>
      <c r="BM1037" s="188" t="s">
        <v>1133</v>
      </c>
    </row>
    <row r="1038" spans="1:65" s="2" customFormat="1" ht="11.25">
      <c r="A1038" s="36"/>
      <c r="B1038" s="37"/>
      <c r="C1038" s="38"/>
      <c r="D1038" s="190" t="s">
        <v>210</v>
      </c>
      <c r="E1038" s="38"/>
      <c r="F1038" s="191" t="s">
        <v>1132</v>
      </c>
      <c r="G1038" s="38"/>
      <c r="H1038" s="38"/>
      <c r="I1038" s="192"/>
      <c r="J1038" s="38"/>
      <c r="K1038" s="38"/>
      <c r="L1038" s="41"/>
      <c r="M1038" s="193"/>
      <c r="N1038" s="194"/>
      <c r="O1038" s="66"/>
      <c r="P1038" s="66"/>
      <c r="Q1038" s="66"/>
      <c r="R1038" s="66"/>
      <c r="S1038" s="66"/>
      <c r="T1038" s="67"/>
      <c r="U1038" s="36"/>
      <c r="V1038" s="36"/>
      <c r="W1038" s="36"/>
      <c r="X1038" s="36"/>
      <c r="Y1038" s="36"/>
      <c r="Z1038" s="36"/>
      <c r="AA1038" s="36"/>
      <c r="AB1038" s="36"/>
      <c r="AC1038" s="36"/>
      <c r="AD1038" s="36"/>
      <c r="AE1038" s="36"/>
      <c r="AT1038" s="19" t="s">
        <v>210</v>
      </c>
      <c r="AU1038" s="19" t="s">
        <v>86</v>
      </c>
    </row>
    <row r="1039" spans="1:65" s="2" customFormat="1" ht="68.25">
      <c r="A1039" s="36"/>
      <c r="B1039" s="37"/>
      <c r="C1039" s="38"/>
      <c r="D1039" s="190" t="s">
        <v>214</v>
      </c>
      <c r="E1039" s="38"/>
      <c r="F1039" s="195" t="s">
        <v>1134</v>
      </c>
      <c r="G1039" s="38"/>
      <c r="H1039" s="38"/>
      <c r="I1039" s="192"/>
      <c r="J1039" s="38"/>
      <c r="K1039" s="38"/>
      <c r="L1039" s="41"/>
      <c r="M1039" s="193"/>
      <c r="N1039" s="194"/>
      <c r="O1039" s="66"/>
      <c r="P1039" s="66"/>
      <c r="Q1039" s="66"/>
      <c r="R1039" s="66"/>
      <c r="S1039" s="66"/>
      <c r="T1039" s="67"/>
      <c r="U1039" s="36"/>
      <c r="V1039" s="36"/>
      <c r="W1039" s="36"/>
      <c r="X1039" s="36"/>
      <c r="Y1039" s="36"/>
      <c r="Z1039" s="36"/>
      <c r="AA1039" s="36"/>
      <c r="AB1039" s="36"/>
      <c r="AC1039" s="36"/>
      <c r="AD1039" s="36"/>
      <c r="AE1039" s="36"/>
      <c r="AT1039" s="19" t="s">
        <v>214</v>
      </c>
      <c r="AU1039" s="19" t="s">
        <v>86</v>
      </c>
    </row>
    <row r="1040" spans="1:65" s="14" customFormat="1" ht="11.25">
      <c r="B1040" s="206"/>
      <c r="C1040" s="207"/>
      <c r="D1040" s="190" t="s">
        <v>216</v>
      </c>
      <c r="E1040" s="208" t="s">
        <v>19</v>
      </c>
      <c r="F1040" s="209" t="s">
        <v>1135</v>
      </c>
      <c r="G1040" s="207"/>
      <c r="H1040" s="210">
        <v>1</v>
      </c>
      <c r="I1040" s="211"/>
      <c r="J1040" s="207"/>
      <c r="K1040" s="207"/>
      <c r="L1040" s="212"/>
      <c r="M1040" s="213"/>
      <c r="N1040" s="214"/>
      <c r="O1040" s="214"/>
      <c r="P1040" s="214"/>
      <c r="Q1040" s="214"/>
      <c r="R1040" s="214"/>
      <c r="S1040" s="214"/>
      <c r="T1040" s="215"/>
      <c r="AT1040" s="216" t="s">
        <v>216</v>
      </c>
      <c r="AU1040" s="216" t="s">
        <v>86</v>
      </c>
      <c r="AV1040" s="14" t="s">
        <v>86</v>
      </c>
      <c r="AW1040" s="14" t="s">
        <v>37</v>
      </c>
      <c r="AX1040" s="14" t="s">
        <v>84</v>
      </c>
      <c r="AY1040" s="216" t="s">
        <v>202</v>
      </c>
    </row>
    <row r="1041" spans="1:65" s="2" customFormat="1" ht="14.45" customHeight="1">
      <c r="A1041" s="36"/>
      <c r="B1041" s="37"/>
      <c r="C1041" s="239" t="s">
        <v>1136</v>
      </c>
      <c r="D1041" s="239" t="s">
        <v>639</v>
      </c>
      <c r="E1041" s="240" t="s">
        <v>1137</v>
      </c>
      <c r="F1041" s="241" t="s">
        <v>1138</v>
      </c>
      <c r="G1041" s="242" t="s">
        <v>92</v>
      </c>
      <c r="H1041" s="243">
        <v>2</v>
      </c>
      <c r="I1041" s="244"/>
      <c r="J1041" s="245">
        <f>ROUND(I1041*H1041,2)</f>
        <v>0</v>
      </c>
      <c r="K1041" s="241" t="s">
        <v>19</v>
      </c>
      <c r="L1041" s="246"/>
      <c r="M1041" s="247" t="s">
        <v>19</v>
      </c>
      <c r="N1041" s="248" t="s">
        <v>47</v>
      </c>
      <c r="O1041" s="66"/>
      <c r="P1041" s="186">
        <f>O1041*H1041</f>
        <v>0</v>
      </c>
      <c r="Q1041" s="186">
        <v>4.33</v>
      </c>
      <c r="R1041" s="186">
        <f>Q1041*H1041</f>
        <v>8.66</v>
      </c>
      <c r="S1041" s="186">
        <v>0</v>
      </c>
      <c r="T1041" s="187">
        <f>S1041*H1041</f>
        <v>0</v>
      </c>
      <c r="U1041" s="36"/>
      <c r="V1041" s="36"/>
      <c r="W1041" s="36"/>
      <c r="X1041" s="36"/>
      <c r="Y1041" s="36"/>
      <c r="Z1041" s="36"/>
      <c r="AA1041" s="36"/>
      <c r="AB1041" s="36"/>
      <c r="AC1041" s="36"/>
      <c r="AD1041" s="36"/>
      <c r="AE1041" s="36"/>
      <c r="AR1041" s="188" t="s">
        <v>466</v>
      </c>
      <c r="AT1041" s="188" t="s">
        <v>639</v>
      </c>
      <c r="AU1041" s="188" t="s">
        <v>86</v>
      </c>
      <c r="AY1041" s="19" t="s">
        <v>202</v>
      </c>
      <c r="BE1041" s="189">
        <f>IF(N1041="základní",J1041,0)</f>
        <v>0</v>
      </c>
      <c r="BF1041" s="189">
        <f>IF(N1041="snížená",J1041,0)</f>
        <v>0</v>
      </c>
      <c r="BG1041" s="189">
        <f>IF(N1041="zákl. přenesená",J1041,0)</f>
        <v>0</v>
      </c>
      <c r="BH1041" s="189">
        <f>IF(N1041="sníž. přenesená",J1041,0)</f>
        <v>0</v>
      </c>
      <c r="BI1041" s="189">
        <f>IF(N1041="nulová",J1041,0)</f>
        <v>0</v>
      </c>
      <c r="BJ1041" s="19" t="s">
        <v>84</v>
      </c>
      <c r="BK1041" s="189">
        <f>ROUND(I1041*H1041,2)</f>
        <v>0</v>
      </c>
      <c r="BL1041" s="19" t="s">
        <v>208</v>
      </c>
      <c r="BM1041" s="188" t="s">
        <v>1139</v>
      </c>
    </row>
    <row r="1042" spans="1:65" s="2" customFormat="1" ht="11.25">
      <c r="A1042" s="36"/>
      <c r="B1042" s="37"/>
      <c r="C1042" s="38"/>
      <c r="D1042" s="190" t="s">
        <v>210</v>
      </c>
      <c r="E1042" s="38"/>
      <c r="F1042" s="191" t="s">
        <v>1138</v>
      </c>
      <c r="G1042" s="38"/>
      <c r="H1042" s="38"/>
      <c r="I1042" s="192"/>
      <c r="J1042" s="38"/>
      <c r="K1042" s="38"/>
      <c r="L1042" s="41"/>
      <c r="M1042" s="193"/>
      <c r="N1042" s="194"/>
      <c r="O1042" s="66"/>
      <c r="P1042" s="66"/>
      <c r="Q1042" s="66"/>
      <c r="R1042" s="66"/>
      <c r="S1042" s="66"/>
      <c r="T1042" s="67"/>
      <c r="U1042" s="36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T1042" s="19" t="s">
        <v>210</v>
      </c>
      <c r="AU1042" s="19" t="s">
        <v>86</v>
      </c>
    </row>
    <row r="1043" spans="1:65" s="2" customFormat="1" ht="58.5">
      <c r="A1043" s="36"/>
      <c r="B1043" s="37"/>
      <c r="C1043" s="38"/>
      <c r="D1043" s="190" t="s">
        <v>214</v>
      </c>
      <c r="E1043" s="38"/>
      <c r="F1043" s="195" t="s">
        <v>1067</v>
      </c>
      <c r="G1043" s="38"/>
      <c r="H1043" s="38"/>
      <c r="I1043" s="192"/>
      <c r="J1043" s="38"/>
      <c r="K1043" s="38"/>
      <c r="L1043" s="41"/>
      <c r="M1043" s="193"/>
      <c r="N1043" s="194"/>
      <c r="O1043" s="66"/>
      <c r="P1043" s="66"/>
      <c r="Q1043" s="66"/>
      <c r="R1043" s="66"/>
      <c r="S1043" s="66"/>
      <c r="T1043" s="67"/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T1043" s="19" t="s">
        <v>214</v>
      </c>
      <c r="AU1043" s="19" t="s">
        <v>86</v>
      </c>
    </row>
    <row r="1044" spans="1:65" s="14" customFormat="1" ht="11.25">
      <c r="B1044" s="206"/>
      <c r="C1044" s="207"/>
      <c r="D1044" s="190" t="s">
        <v>216</v>
      </c>
      <c r="E1044" s="208" t="s">
        <v>19</v>
      </c>
      <c r="F1044" s="209" t="s">
        <v>1086</v>
      </c>
      <c r="G1044" s="207"/>
      <c r="H1044" s="210">
        <v>2</v>
      </c>
      <c r="I1044" s="211"/>
      <c r="J1044" s="207"/>
      <c r="K1044" s="207"/>
      <c r="L1044" s="212"/>
      <c r="M1044" s="213"/>
      <c r="N1044" s="214"/>
      <c r="O1044" s="214"/>
      <c r="P1044" s="214"/>
      <c r="Q1044" s="214"/>
      <c r="R1044" s="214"/>
      <c r="S1044" s="214"/>
      <c r="T1044" s="215"/>
      <c r="AT1044" s="216" t="s">
        <v>216</v>
      </c>
      <c r="AU1044" s="216" t="s">
        <v>86</v>
      </c>
      <c r="AV1044" s="14" t="s">
        <v>86</v>
      </c>
      <c r="AW1044" s="14" t="s">
        <v>37</v>
      </c>
      <c r="AX1044" s="14" t="s">
        <v>84</v>
      </c>
      <c r="AY1044" s="216" t="s">
        <v>202</v>
      </c>
    </row>
    <row r="1045" spans="1:65" s="2" customFormat="1" ht="14.45" customHeight="1">
      <c r="A1045" s="36"/>
      <c r="B1045" s="37"/>
      <c r="C1045" s="239" t="s">
        <v>1140</v>
      </c>
      <c r="D1045" s="239" t="s">
        <v>639</v>
      </c>
      <c r="E1045" s="240" t="s">
        <v>1141</v>
      </c>
      <c r="F1045" s="241" t="s">
        <v>1142</v>
      </c>
      <c r="G1045" s="242" t="s">
        <v>92</v>
      </c>
      <c r="H1045" s="243">
        <v>1</v>
      </c>
      <c r="I1045" s="244"/>
      <c r="J1045" s="245">
        <f>ROUND(I1045*H1045,2)</f>
        <v>0</v>
      </c>
      <c r="K1045" s="241" t="s">
        <v>19</v>
      </c>
      <c r="L1045" s="246"/>
      <c r="M1045" s="247" t="s">
        <v>19</v>
      </c>
      <c r="N1045" s="248" t="s">
        <v>47</v>
      </c>
      <c r="O1045" s="66"/>
      <c r="P1045" s="186">
        <f>O1045*H1045</f>
        <v>0</v>
      </c>
      <c r="Q1045" s="186">
        <v>4.4000000000000004</v>
      </c>
      <c r="R1045" s="186">
        <f>Q1045*H1045</f>
        <v>4.4000000000000004</v>
      </c>
      <c r="S1045" s="186">
        <v>0</v>
      </c>
      <c r="T1045" s="187">
        <f>S1045*H1045</f>
        <v>0</v>
      </c>
      <c r="U1045" s="36"/>
      <c r="V1045" s="36"/>
      <c r="W1045" s="36"/>
      <c r="X1045" s="36"/>
      <c r="Y1045" s="36"/>
      <c r="Z1045" s="36"/>
      <c r="AA1045" s="36"/>
      <c r="AB1045" s="36"/>
      <c r="AC1045" s="36"/>
      <c r="AD1045" s="36"/>
      <c r="AE1045" s="36"/>
      <c r="AR1045" s="188" t="s">
        <v>466</v>
      </c>
      <c r="AT1045" s="188" t="s">
        <v>639</v>
      </c>
      <c r="AU1045" s="188" t="s">
        <v>86</v>
      </c>
      <c r="AY1045" s="19" t="s">
        <v>202</v>
      </c>
      <c r="BE1045" s="189">
        <f>IF(N1045="základní",J1045,0)</f>
        <v>0</v>
      </c>
      <c r="BF1045" s="189">
        <f>IF(N1045="snížená",J1045,0)</f>
        <v>0</v>
      </c>
      <c r="BG1045" s="189">
        <f>IF(N1045="zákl. přenesená",J1045,0)</f>
        <v>0</v>
      </c>
      <c r="BH1045" s="189">
        <f>IF(N1045="sníž. přenesená",J1045,0)</f>
        <v>0</v>
      </c>
      <c r="BI1045" s="189">
        <f>IF(N1045="nulová",J1045,0)</f>
        <v>0</v>
      </c>
      <c r="BJ1045" s="19" t="s">
        <v>84</v>
      </c>
      <c r="BK1045" s="189">
        <f>ROUND(I1045*H1045,2)</f>
        <v>0</v>
      </c>
      <c r="BL1045" s="19" t="s">
        <v>208</v>
      </c>
      <c r="BM1045" s="188" t="s">
        <v>1143</v>
      </c>
    </row>
    <row r="1046" spans="1:65" s="2" customFormat="1" ht="11.25">
      <c r="A1046" s="36"/>
      <c r="B1046" s="37"/>
      <c r="C1046" s="38"/>
      <c r="D1046" s="190" t="s">
        <v>210</v>
      </c>
      <c r="E1046" s="38"/>
      <c r="F1046" s="191" t="s">
        <v>1142</v>
      </c>
      <c r="G1046" s="38"/>
      <c r="H1046" s="38"/>
      <c r="I1046" s="192"/>
      <c r="J1046" s="38"/>
      <c r="K1046" s="38"/>
      <c r="L1046" s="41"/>
      <c r="M1046" s="193"/>
      <c r="N1046" s="194"/>
      <c r="O1046" s="66"/>
      <c r="P1046" s="66"/>
      <c r="Q1046" s="66"/>
      <c r="R1046" s="66"/>
      <c r="S1046" s="66"/>
      <c r="T1046" s="67"/>
      <c r="U1046" s="36"/>
      <c r="V1046" s="36"/>
      <c r="W1046" s="36"/>
      <c r="X1046" s="36"/>
      <c r="Y1046" s="36"/>
      <c r="Z1046" s="36"/>
      <c r="AA1046" s="36"/>
      <c r="AB1046" s="36"/>
      <c r="AC1046" s="36"/>
      <c r="AD1046" s="36"/>
      <c r="AE1046" s="36"/>
      <c r="AT1046" s="19" t="s">
        <v>210</v>
      </c>
      <c r="AU1046" s="19" t="s">
        <v>86</v>
      </c>
    </row>
    <row r="1047" spans="1:65" s="2" customFormat="1" ht="58.5">
      <c r="A1047" s="36"/>
      <c r="B1047" s="37"/>
      <c r="C1047" s="38"/>
      <c r="D1047" s="190" t="s">
        <v>214</v>
      </c>
      <c r="E1047" s="38"/>
      <c r="F1047" s="195" t="s">
        <v>1067</v>
      </c>
      <c r="G1047" s="38"/>
      <c r="H1047" s="38"/>
      <c r="I1047" s="192"/>
      <c r="J1047" s="38"/>
      <c r="K1047" s="38"/>
      <c r="L1047" s="41"/>
      <c r="M1047" s="193"/>
      <c r="N1047" s="194"/>
      <c r="O1047" s="66"/>
      <c r="P1047" s="66"/>
      <c r="Q1047" s="66"/>
      <c r="R1047" s="66"/>
      <c r="S1047" s="66"/>
      <c r="T1047" s="67"/>
      <c r="U1047" s="36"/>
      <c r="V1047" s="36"/>
      <c r="W1047" s="36"/>
      <c r="X1047" s="36"/>
      <c r="Y1047" s="36"/>
      <c r="Z1047" s="36"/>
      <c r="AA1047" s="36"/>
      <c r="AB1047" s="36"/>
      <c r="AC1047" s="36"/>
      <c r="AD1047" s="36"/>
      <c r="AE1047" s="36"/>
      <c r="AT1047" s="19" t="s">
        <v>214</v>
      </c>
      <c r="AU1047" s="19" t="s">
        <v>86</v>
      </c>
    </row>
    <row r="1048" spans="1:65" s="14" customFormat="1" ht="11.25">
      <c r="B1048" s="206"/>
      <c r="C1048" s="207"/>
      <c r="D1048" s="190" t="s">
        <v>216</v>
      </c>
      <c r="E1048" s="208" t="s">
        <v>19</v>
      </c>
      <c r="F1048" s="209" t="s">
        <v>1074</v>
      </c>
      <c r="G1048" s="207"/>
      <c r="H1048" s="210">
        <v>1</v>
      </c>
      <c r="I1048" s="211"/>
      <c r="J1048" s="207"/>
      <c r="K1048" s="207"/>
      <c r="L1048" s="212"/>
      <c r="M1048" s="213"/>
      <c r="N1048" s="214"/>
      <c r="O1048" s="214"/>
      <c r="P1048" s="214"/>
      <c r="Q1048" s="214"/>
      <c r="R1048" s="214"/>
      <c r="S1048" s="214"/>
      <c r="T1048" s="215"/>
      <c r="AT1048" s="216" t="s">
        <v>216</v>
      </c>
      <c r="AU1048" s="216" t="s">
        <v>86</v>
      </c>
      <c r="AV1048" s="14" t="s">
        <v>86</v>
      </c>
      <c r="AW1048" s="14" t="s">
        <v>37</v>
      </c>
      <c r="AX1048" s="14" t="s">
        <v>84</v>
      </c>
      <c r="AY1048" s="216" t="s">
        <v>202</v>
      </c>
    </row>
    <row r="1049" spans="1:65" s="2" customFormat="1" ht="14.45" customHeight="1">
      <c r="A1049" s="36"/>
      <c r="B1049" s="37"/>
      <c r="C1049" s="239" t="s">
        <v>1144</v>
      </c>
      <c r="D1049" s="239" t="s">
        <v>639</v>
      </c>
      <c r="E1049" s="240" t="s">
        <v>1145</v>
      </c>
      <c r="F1049" s="241" t="s">
        <v>1146</v>
      </c>
      <c r="G1049" s="242" t="s">
        <v>92</v>
      </c>
      <c r="H1049" s="243">
        <v>1</v>
      </c>
      <c r="I1049" s="244"/>
      <c r="J1049" s="245">
        <f>ROUND(I1049*H1049,2)</f>
        <v>0</v>
      </c>
      <c r="K1049" s="241" t="s">
        <v>19</v>
      </c>
      <c r="L1049" s="246"/>
      <c r="M1049" s="247" t="s">
        <v>19</v>
      </c>
      <c r="N1049" s="248" t="s">
        <v>47</v>
      </c>
      <c r="O1049" s="66"/>
      <c r="P1049" s="186">
        <f>O1049*H1049</f>
        <v>0</v>
      </c>
      <c r="Q1049" s="186">
        <v>4.33</v>
      </c>
      <c r="R1049" s="186">
        <f>Q1049*H1049</f>
        <v>4.33</v>
      </c>
      <c r="S1049" s="186">
        <v>0</v>
      </c>
      <c r="T1049" s="187">
        <f>S1049*H1049</f>
        <v>0</v>
      </c>
      <c r="U1049" s="36"/>
      <c r="V1049" s="36"/>
      <c r="W1049" s="36"/>
      <c r="X1049" s="36"/>
      <c r="Y1049" s="36"/>
      <c r="Z1049" s="36"/>
      <c r="AA1049" s="36"/>
      <c r="AB1049" s="36"/>
      <c r="AC1049" s="36"/>
      <c r="AD1049" s="36"/>
      <c r="AE1049" s="36"/>
      <c r="AR1049" s="188" t="s">
        <v>466</v>
      </c>
      <c r="AT1049" s="188" t="s">
        <v>639</v>
      </c>
      <c r="AU1049" s="188" t="s">
        <v>86</v>
      </c>
      <c r="AY1049" s="19" t="s">
        <v>202</v>
      </c>
      <c r="BE1049" s="189">
        <f>IF(N1049="základní",J1049,0)</f>
        <v>0</v>
      </c>
      <c r="BF1049" s="189">
        <f>IF(N1049="snížená",J1049,0)</f>
        <v>0</v>
      </c>
      <c r="BG1049" s="189">
        <f>IF(N1049="zákl. přenesená",J1049,0)</f>
        <v>0</v>
      </c>
      <c r="BH1049" s="189">
        <f>IF(N1049="sníž. přenesená",J1049,0)</f>
        <v>0</v>
      </c>
      <c r="BI1049" s="189">
        <f>IF(N1049="nulová",J1049,0)</f>
        <v>0</v>
      </c>
      <c r="BJ1049" s="19" t="s">
        <v>84</v>
      </c>
      <c r="BK1049" s="189">
        <f>ROUND(I1049*H1049,2)</f>
        <v>0</v>
      </c>
      <c r="BL1049" s="19" t="s">
        <v>208</v>
      </c>
      <c r="BM1049" s="188" t="s">
        <v>1147</v>
      </c>
    </row>
    <row r="1050" spans="1:65" s="2" customFormat="1" ht="11.25">
      <c r="A1050" s="36"/>
      <c r="B1050" s="37"/>
      <c r="C1050" s="38"/>
      <c r="D1050" s="190" t="s">
        <v>210</v>
      </c>
      <c r="E1050" s="38"/>
      <c r="F1050" s="191" t="s">
        <v>1146</v>
      </c>
      <c r="G1050" s="38"/>
      <c r="H1050" s="38"/>
      <c r="I1050" s="192"/>
      <c r="J1050" s="38"/>
      <c r="K1050" s="38"/>
      <c r="L1050" s="41"/>
      <c r="M1050" s="193"/>
      <c r="N1050" s="194"/>
      <c r="O1050" s="66"/>
      <c r="P1050" s="66"/>
      <c r="Q1050" s="66"/>
      <c r="R1050" s="66"/>
      <c r="S1050" s="66"/>
      <c r="T1050" s="67"/>
      <c r="U1050" s="36"/>
      <c r="V1050" s="36"/>
      <c r="W1050" s="36"/>
      <c r="X1050" s="36"/>
      <c r="Y1050" s="36"/>
      <c r="Z1050" s="36"/>
      <c r="AA1050" s="36"/>
      <c r="AB1050" s="36"/>
      <c r="AC1050" s="36"/>
      <c r="AD1050" s="36"/>
      <c r="AE1050" s="36"/>
      <c r="AT1050" s="19" t="s">
        <v>210</v>
      </c>
      <c r="AU1050" s="19" t="s">
        <v>86</v>
      </c>
    </row>
    <row r="1051" spans="1:65" s="2" customFormat="1" ht="58.5">
      <c r="A1051" s="36"/>
      <c r="B1051" s="37"/>
      <c r="C1051" s="38"/>
      <c r="D1051" s="190" t="s">
        <v>214</v>
      </c>
      <c r="E1051" s="38"/>
      <c r="F1051" s="195" t="s">
        <v>1067</v>
      </c>
      <c r="G1051" s="38"/>
      <c r="H1051" s="38"/>
      <c r="I1051" s="192"/>
      <c r="J1051" s="38"/>
      <c r="K1051" s="38"/>
      <c r="L1051" s="41"/>
      <c r="M1051" s="193"/>
      <c r="N1051" s="194"/>
      <c r="O1051" s="66"/>
      <c r="P1051" s="66"/>
      <c r="Q1051" s="66"/>
      <c r="R1051" s="66"/>
      <c r="S1051" s="66"/>
      <c r="T1051" s="67"/>
      <c r="U1051" s="36"/>
      <c r="V1051" s="36"/>
      <c r="W1051" s="36"/>
      <c r="X1051" s="36"/>
      <c r="Y1051" s="36"/>
      <c r="Z1051" s="36"/>
      <c r="AA1051" s="36"/>
      <c r="AB1051" s="36"/>
      <c r="AC1051" s="36"/>
      <c r="AD1051" s="36"/>
      <c r="AE1051" s="36"/>
      <c r="AT1051" s="19" t="s">
        <v>214</v>
      </c>
      <c r="AU1051" s="19" t="s">
        <v>86</v>
      </c>
    </row>
    <row r="1052" spans="1:65" s="14" customFormat="1" ht="11.25">
      <c r="B1052" s="206"/>
      <c r="C1052" s="207"/>
      <c r="D1052" s="190" t="s">
        <v>216</v>
      </c>
      <c r="E1052" s="208" t="s">
        <v>19</v>
      </c>
      <c r="F1052" s="209" t="s">
        <v>1074</v>
      </c>
      <c r="G1052" s="207"/>
      <c r="H1052" s="210">
        <v>1</v>
      </c>
      <c r="I1052" s="211"/>
      <c r="J1052" s="207"/>
      <c r="K1052" s="207"/>
      <c r="L1052" s="212"/>
      <c r="M1052" s="213"/>
      <c r="N1052" s="214"/>
      <c r="O1052" s="214"/>
      <c r="P1052" s="214"/>
      <c r="Q1052" s="214"/>
      <c r="R1052" s="214"/>
      <c r="S1052" s="214"/>
      <c r="T1052" s="215"/>
      <c r="AT1052" s="216" t="s">
        <v>216</v>
      </c>
      <c r="AU1052" s="216" t="s">
        <v>86</v>
      </c>
      <c r="AV1052" s="14" t="s">
        <v>86</v>
      </c>
      <c r="AW1052" s="14" t="s">
        <v>37</v>
      </c>
      <c r="AX1052" s="14" t="s">
        <v>84</v>
      </c>
      <c r="AY1052" s="216" t="s">
        <v>202</v>
      </c>
    </row>
    <row r="1053" spans="1:65" s="2" customFormat="1" ht="14.45" customHeight="1">
      <c r="A1053" s="36"/>
      <c r="B1053" s="37"/>
      <c r="C1053" s="239" t="s">
        <v>1148</v>
      </c>
      <c r="D1053" s="239" t="s">
        <v>639</v>
      </c>
      <c r="E1053" s="240" t="s">
        <v>1149</v>
      </c>
      <c r="F1053" s="241" t="s">
        <v>1150</v>
      </c>
      <c r="G1053" s="242" t="s">
        <v>92</v>
      </c>
      <c r="H1053" s="243">
        <v>18</v>
      </c>
      <c r="I1053" s="244"/>
      <c r="J1053" s="245">
        <f>ROUND(I1053*H1053,2)</f>
        <v>0</v>
      </c>
      <c r="K1053" s="241" t="s">
        <v>207</v>
      </c>
      <c r="L1053" s="246"/>
      <c r="M1053" s="247" t="s">
        <v>19</v>
      </c>
      <c r="N1053" s="248" t="s">
        <v>47</v>
      </c>
      <c r="O1053" s="66"/>
      <c r="P1053" s="186">
        <f>O1053*H1053</f>
        <v>0</v>
      </c>
      <c r="Q1053" s="186">
        <v>0.254</v>
      </c>
      <c r="R1053" s="186">
        <f>Q1053*H1053</f>
        <v>4.5720000000000001</v>
      </c>
      <c r="S1053" s="186">
        <v>0</v>
      </c>
      <c r="T1053" s="187">
        <f>S1053*H1053</f>
        <v>0</v>
      </c>
      <c r="U1053" s="36"/>
      <c r="V1053" s="36"/>
      <c r="W1053" s="36"/>
      <c r="X1053" s="36"/>
      <c r="Y1053" s="36"/>
      <c r="Z1053" s="36"/>
      <c r="AA1053" s="36"/>
      <c r="AB1053" s="36"/>
      <c r="AC1053" s="36"/>
      <c r="AD1053" s="36"/>
      <c r="AE1053" s="36"/>
      <c r="AR1053" s="188" t="s">
        <v>466</v>
      </c>
      <c r="AT1053" s="188" t="s">
        <v>639</v>
      </c>
      <c r="AU1053" s="188" t="s">
        <v>86</v>
      </c>
      <c r="AY1053" s="19" t="s">
        <v>202</v>
      </c>
      <c r="BE1053" s="189">
        <f>IF(N1053="základní",J1053,0)</f>
        <v>0</v>
      </c>
      <c r="BF1053" s="189">
        <f>IF(N1053="snížená",J1053,0)</f>
        <v>0</v>
      </c>
      <c r="BG1053" s="189">
        <f>IF(N1053="zákl. přenesená",J1053,0)</f>
        <v>0</v>
      </c>
      <c r="BH1053" s="189">
        <f>IF(N1053="sníž. přenesená",J1053,0)</f>
        <v>0</v>
      </c>
      <c r="BI1053" s="189">
        <f>IF(N1053="nulová",J1053,0)</f>
        <v>0</v>
      </c>
      <c r="BJ1053" s="19" t="s">
        <v>84</v>
      </c>
      <c r="BK1053" s="189">
        <f>ROUND(I1053*H1053,2)</f>
        <v>0</v>
      </c>
      <c r="BL1053" s="19" t="s">
        <v>208</v>
      </c>
      <c r="BM1053" s="188" t="s">
        <v>1151</v>
      </c>
    </row>
    <row r="1054" spans="1:65" s="2" customFormat="1" ht="11.25">
      <c r="A1054" s="36"/>
      <c r="B1054" s="37"/>
      <c r="C1054" s="38"/>
      <c r="D1054" s="190" t="s">
        <v>210</v>
      </c>
      <c r="E1054" s="38"/>
      <c r="F1054" s="191" t="s">
        <v>1150</v>
      </c>
      <c r="G1054" s="38"/>
      <c r="H1054" s="38"/>
      <c r="I1054" s="192"/>
      <c r="J1054" s="38"/>
      <c r="K1054" s="38"/>
      <c r="L1054" s="41"/>
      <c r="M1054" s="193"/>
      <c r="N1054" s="194"/>
      <c r="O1054" s="66"/>
      <c r="P1054" s="66"/>
      <c r="Q1054" s="66"/>
      <c r="R1054" s="66"/>
      <c r="S1054" s="66"/>
      <c r="T1054" s="67"/>
      <c r="U1054" s="36"/>
      <c r="V1054" s="36"/>
      <c r="W1054" s="36"/>
      <c r="X1054" s="36"/>
      <c r="Y1054" s="36"/>
      <c r="Z1054" s="36"/>
      <c r="AA1054" s="36"/>
      <c r="AB1054" s="36"/>
      <c r="AC1054" s="36"/>
      <c r="AD1054" s="36"/>
      <c r="AE1054" s="36"/>
      <c r="AT1054" s="19" t="s">
        <v>210</v>
      </c>
      <c r="AU1054" s="19" t="s">
        <v>86</v>
      </c>
    </row>
    <row r="1055" spans="1:65" s="2" customFormat="1" ht="19.5">
      <c r="A1055" s="36"/>
      <c r="B1055" s="37"/>
      <c r="C1055" s="38"/>
      <c r="D1055" s="190" t="s">
        <v>214</v>
      </c>
      <c r="E1055" s="38"/>
      <c r="F1055" s="195" t="s">
        <v>1152</v>
      </c>
      <c r="G1055" s="38"/>
      <c r="H1055" s="38"/>
      <c r="I1055" s="192"/>
      <c r="J1055" s="38"/>
      <c r="K1055" s="38"/>
      <c r="L1055" s="41"/>
      <c r="M1055" s="193"/>
      <c r="N1055" s="194"/>
      <c r="O1055" s="66"/>
      <c r="P1055" s="66"/>
      <c r="Q1055" s="66"/>
      <c r="R1055" s="66"/>
      <c r="S1055" s="66"/>
      <c r="T1055" s="67"/>
      <c r="U1055" s="36"/>
      <c r="V1055" s="36"/>
      <c r="W1055" s="36"/>
      <c r="X1055" s="36"/>
      <c r="Y1055" s="36"/>
      <c r="Z1055" s="36"/>
      <c r="AA1055" s="36"/>
      <c r="AB1055" s="36"/>
      <c r="AC1055" s="36"/>
      <c r="AD1055" s="36"/>
      <c r="AE1055" s="36"/>
      <c r="AT1055" s="19" t="s">
        <v>214</v>
      </c>
      <c r="AU1055" s="19" t="s">
        <v>86</v>
      </c>
    </row>
    <row r="1056" spans="1:65" s="14" customFormat="1" ht="11.25">
      <c r="B1056" s="206"/>
      <c r="C1056" s="207"/>
      <c r="D1056" s="190" t="s">
        <v>216</v>
      </c>
      <c r="E1056" s="208" t="s">
        <v>19</v>
      </c>
      <c r="F1056" s="209" t="s">
        <v>1153</v>
      </c>
      <c r="G1056" s="207"/>
      <c r="H1056" s="210">
        <v>18</v>
      </c>
      <c r="I1056" s="211"/>
      <c r="J1056" s="207"/>
      <c r="K1056" s="207"/>
      <c r="L1056" s="212"/>
      <c r="M1056" s="213"/>
      <c r="N1056" s="214"/>
      <c r="O1056" s="214"/>
      <c r="P1056" s="214"/>
      <c r="Q1056" s="214"/>
      <c r="R1056" s="214"/>
      <c r="S1056" s="214"/>
      <c r="T1056" s="215"/>
      <c r="AT1056" s="216" t="s">
        <v>216</v>
      </c>
      <c r="AU1056" s="216" t="s">
        <v>86</v>
      </c>
      <c r="AV1056" s="14" t="s">
        <v>86</v>
      </c>
      <c r="AW1056" s="14" t="s">
        <v>37</v>
      </c>
      <c r="AX1056" s="14" t="s">
        <v>84</v>
      </c>
      <c r="AY1056" s="216" t="s">
        <v>202</v>
      </c>
    </row>
    <row r="1057" spans="1:65" s="2" customFormat="1" ht="14.45" customHeight="1">
      <c r="A1057" s="36"/>
      <c r="B1057" s="37"/>
      <c r="C1057" s="239" t="s">
        <v>1154</v>
      </c>
      <c r="D1057" s="239" t="s">
        <v>639</v>
      </c>
      <c r="E1057" s="240" t="s">
        <v>1155</v>
      </c>
      <c r="F1057" s="241" t="s">
        <v>1156</v>
      </c>
      <c r="G1057" s="242" t="s">
        <v>92</v>
      </c>
      <c r="H1057" s="243">
        <v>5</v>
      </c>
      <c r="I1057" s="244"/>
      <c r="J1057" s="245">
        <f>ROUND(I1057*H1057,2)</f>
        <v>0</v>
      </c>
      <c r="K1057" s="241" t="s">
        <v>207</v>
      </c>
      <c r="L1057" s="246"/>
      <c r="M1057" s="247" t="s">
        <v>19</v>
      </c>
      <c r="N1057" s="248" t="s">
        <v>47</v>
      </c>
      <c r="O1057" s="66"/>
      <c r="P1057" s="186">
        <f>O1057*H1057</f>
        <v>0</v>
      </c>
      <c r="Q1057" s="186">
        <v>0.50600000000000001</v>
      </c>
      <c r="R1057" s="186">
        <f>Q1057*H1057</f>
        <v>2.5300000000000002</v>
      </c>
      <c r="S1057" s="186">
        <v>0</v>
      </c>
      <c r="T1057" s="187">
        <f>S1057*H1057</f>
        <v>0</v>
      </c>
      <c r="U1057" s="36"/>
      <c r="V1057" s="36"/>
      <c r="W1057" s="36"/>
      <c r="X1057" s="36"/>
      <c r="Y1057" s="36"/>
      <c r="Z1057" s="36"/>
      <c r="AA1057" s="36"/>
      <c r="AB1057" s="36"/>
      <c r="AC1057" s="36"/>
      <c r="AD1057" s="36"/>
      <c r="AE1057" s="36"/>
      <c r="AR1057" s="188" t="s">
        <v>466</v>
      </c>
      <c r="AT1057" s="188" t="s">
        <v>639</v>
      </c>
      <c r="AU1057" s="188" t="s">
        <v>86</v>
      </c>
      <c r="AY1057" s="19" t="s">
        <v>202</v>
      </c>
      <c r="BE1057" s="189">
        <f>IF(N1057="základní",J1057,0)</f>
        <v>0</v>
      </c>
      <c r="BF1057" s="189">
        <f>IF(N1057="snížená",J1057,0)</f>
        <v>0</v>
      </c>
      <c r="BG1057" s="189">
        <f>IF(N1057="zákl. přenesená",J1057,0)</f>
        <v>0</v>
      </c>
      <c r="BH1057" s="189">
        <f>IF(N1057="sníž. přenesená",J1057,0)</f>
        <v>0</v>
      </c>
      <c r="BI1057" s="189">
        <f>IF(N1057="nulová",J1057,0)</f>
        <v>0</v>
      </c>
      <c r="BJ1057" s="19" t="s">
        <v>84</v>
      </c>
      <c r="BK1057" s="189">
        <f>ROUND(I1057*H1057,2)</f>
        <v>0</v>
      </c>
      <c r="BL1057" s="19" t="s">
        <v>208</v>
      </c>
      <c r="BM1057" s="188" t="s">
        <v>1157</v>
      </c>
    </row>
    <row r="1058" spans="1:65" s="2" customFormat="1" ht="11.25">
      <c r="A1058" s="36"/>
      <c r="B1058" s="37"/>
      <c r="C1058" s="38"/>
      <c r="D1058" s="190" t="s">
        <v>210</v>
      </c>
      <c r="E1058" s="38"/>
      <c r="F1058" s="191" t="s">
        <v>1156</v>
      </c>
      <c r="G1058" s="38"/>
      <c r="H1058" s="38"/>
      <c r="I1058" s="192"/>
      <c r="J1058" s="38"/>
      <c r="K1058" s="38"/>
      <c r="L1058" s="41"/>
      <c r="M1058" s="193"/>
      <c r="N1058" s="194"/>
      <c r="O1058" s="66"/>
      <c r="P1058" s="66"/>
      <c r="Q1058" s="66"/>
      <c r="R1058" s="66"/>
      <c r="S1058" s="66"/>
      <c r="T1058" s="67"/>
      <c r="U1058" s="36"/>
      <c r="V1058" s="36"/>
      <c r="W1058" s="36"/>
      <c r="X1058" s="36"/>
      <c r="Y1058" s="36"/>
      <c r="Z1058" s="36"/>
      <c r="AA1058" s="36"/>
      <c r="AB1058" s="36"/>
      <c r="AC1058" s="36"/>
      <c r="AD1058" s="36"/>
      <c r="AE1058" s="36"/>
      <c r="AT1058" s="19" t="s">
        <v>210</v>
      </c>
      <c r="AU1058" s="19" t="s">
        <v>86</v>
      </c>
    </row>
    <row r="1059" spans="1:65" s="2" customFormat="1" ht="19.5">
      <c r="A1059" s="36"/>
      <c r="B1059" s="37"/>
      <c r="C1059" s="38"/>
      <c r="D1059" s="190" t="s">
        <v>214</v>
      </c>
      <c r="E1059" s="38"/>
      <c r="F1059" s="195" t="s">
        <v>1152</v>
      </c>
      <c r="G1059" s="38"/>
      <c r="H1059" s="38"/>
      <c r="I1059" s="192"/>
      <c r="J1059" s="38"/>
      <c r="K1059" s="38"/>
      <c r="L1059" s="41"/>
      <c r="M1059" s="193"/>
      <c r="N1059" s="194"/>
      <c r="O1059" s="66"/>
      <c r="P1059" s="66"/>
      <c r="Q1059" s="66"/>
      <c r="R1059" s="66"/>
      <c r="S1059" s="66"/>
      <c r="T1059" s="67"/>
      <c r="U1059" s="36"/>
      <c r="V1059" s="36"/>
      <c r="W1059" s="36"/>
      <c r="X1059" s="36"/>
      <c r="Y1059" s="36"/>
      <c r="Z1059" s="36"/>
      <c r="AA1059" s="36"/>
      <c r="AB1059" s="36"/>
      <c r="AC1059" s="36"/>
      <c r="AD1059" s="36"/>
      <c r="AE1059" s="36"/>
      <c r="AT1059" s="19" t="s">
        <v>214</v>
      </c>
      <c r="AU1059" s="19" t="s">
        <v>86</v>
      </c>
    </row>
    <row r="1060" spans="1:65" s="14" customFormat="1" ht="11.25">
      <c r="B1060" s="206"/>
      <c r="C1060" s="207"/>
      <c r="D1060" s="190" t="s">
        <v>216</v>
      </c>
      <c r="E1060" s="208" t="s">
        <v>19</v>
      </c>
      <c r="F1060" s="209" t="s">
        <v>1158</v>
      </c>
      <c r="G1060" s="207"/>
      <c r="H1060" s="210">
        <v>5</v>
      </c>
      <c r="I1060" s="211"/>
      <c r="J1060" s="207"/>
      <c r="K1060" s="207"/>
      <c r="L1060" s="212"/>
      <c r="M1060" s="213"/>
      <c r="N1060" s="214"/>
      <c r="O1060" s="214"/>
      <c r="P1060" s="214"/>
      <c r="Q1060" s="214"/>
      <c r="R1060" s="214"/>
      <c r="S1060" s="214"/>
      <c r="T1060" s="215"/>
      <c r="AT1060" s="216" t="s">
        <v>216</v>
      </c>
      <c r="AU1060" s="216" t="s">
        <v>86</v>
      </c>
      <c r="AV1060" s="14" t="s">
        <v>86</v>
      </c>
      <c r="AW1060" s="14" t="s">
        <v>37</v>
      </c>
      <c r="AX1060" s="14" t="s">
        <v>84</v>
      </c>
      <c r="AY1060" s="216" t="s">
        <v>202</v>
      </c>
    </row>
    <row r="1061" spans="1:65" s="2" customFormat="1" ht="14.45" customHeight="1">
      <c r="A1061" s="36"/>
      <c r="B1061" s="37"/>
      <c r="C1061" s="239" t="s">
        <v>1159</v>
      </c>
      <c r="D1061" s="239" t="s">
        <v>639</v>
      </c>
      <c r="E1061" s="240" t="s">
        <v>1160</v>
      </c>
      <c r="F1061" s="241" t="s">
        <v>1161</v>
      </c>
      <c r="G1061" s="242" t="s">
        <v>92</v>
      </c>
      <c r="H1061" s="243">
        <v>2</v>
      </c>
      <c r="I1061" s="244"/>
      <c r="J1061" s="245">
        <f>ROUND(I1061*H1061,2)</f>
        <v>0</v>
      </c>
      <c r="K1061" s="241" t="s">
        <v>207</v>
      </c>
      <c r="L1061" s="246"/>
      <c r="M1061" s="247" t="s">
        <v>19</v>
      </c>
      <c r="N1061" s="248" t="s">
        <v>47</v>
      </c>
      <c r="O1061" s="66"/>
      <c r="P1061" s="186">
        <f>O1061*H1061</f>
        <v>0</v>
      </c>
      <c r="Q1061" s="186">
        <v>1.0129999999999999</v>
      </c>
      <c r="R1061" s="186">
        <f>Q1061*H1061</f>
        <v>2.0259999999999998</v>
      </c>
      <c r="S1061" s="186">
        <v>0</v>
      </c>
      <c r="T1061" s="187">
        <f>S1061*H1061</f>
        <v>0</v>
      </c>
      <c r="U1061" s="36"/>
      <c r="V1061" s="36"/>
      <c r="W1061" s="36"/>
      <c r="X1061" s="36"/>
      <c r="Y1061" s="36"/>
      <c r="Z1061" s="36"/>
      <c r="AA1061" s="36"/>
      <c r="AB1061" s="36"/>
      <c r="AC1061" s="36"/>
      <c r="AD1061" s="36"/>
      <c r="AE1061" s="36"/>
      <c r="AR1061" s="188" t="s">
        <v>466</v>
      </c>
      <c r="AT1061" s="188" t="s">
        <v>639</v>
      </c>
      <c r="AU1061" s="188" t="s">
        <v>86</v>
      </c>
      <c r="AY1061" s="19" t="s">
        <v>202</v>
      </c>
      <c r="BE1061" s="189">
        <f>IF(N1061="základní",J1061,0)</f>
        <v>0</v>
      </c>
      <c r="BF1061" s="189">
        <f>IF(N1061="snížená",J1061,0)</f>
        <v>0</v>
      </c>
      <c r="BG1061" s="189">
        <f>IF(N1061="zákl. přenesená",J1061,0)</f>
        <v>0</v>
      </c>
      <c r="BH1061" s="189">
        <f>IF(N1061="sníž. přenesená",J1061,0)</f>
        <v>0</v>
      </c>
      <c r="BI1061" s="189">
        <f>IF(N1061="nulová",J1061,0)</f>
        <v>0</v>
      </c>
      <c r="BJ1061" s="19" t="s">
        <v>84</v>
      </c>
      <c r="BK1061" s="189">
        <f>ROUND(I1061*H1061,2)</f>
        <v>0</v>
      </c>
      <c r="BL1061" s="19" t="s">
        <v>208</v>
      </c>
      <c r="BM1061" s="188" t="s">
        <v>1162</v>
      </c>
    </row>
    <row r="1062" spans="1:65" s="2" customFormat="1" ht="11.25">
      <c r="A1062" s="36"/>
      <c r="B1062" s="37"/>
      <c r="C1062" s="38"/>
      <c r="D1062" s="190" t="s">
        <v>210</v>
      </c>
      <c r="E1062" s="38"/>
      <c r="F1062" s="191" t="s">
        <v>1161</v>
      </c>
      <c r="G1062" s="38"/>
      <c r="H1062" s="38"/>
      <c r="I1062" s="192"/>
      <c r="J1062" s="38"/>
      <c r="K1062" s="38"/>
      <c r="L1062" s="41"/>
      <c r="M1062" s="193"/>
      <c r="N1062" s="194"/>
      <c r="O1062" s="66"/>
      <c r="P1062" s="66"/>
      <c r="Q1062" s="66"/>
      <c r="R1062" s="66"/>
      <c r="S1062" s="66"/>
      <c r="T1062" s="67"/>
      <c r="U1062" s="36"/>
      <c r="V1062" s="36"/>
      <c r="W1062" s="36"/>
      <c r="X1062" s="36"/>
      <c r="Y1062" s="36"/>
      <c r="Z1062" s="36"/>
      <c r="AA1062" s="36"/>
      <c r="AB1062" s="36"/>
      <c r="AC1062" s="36"/>
      <c r="AD1062" s="36"/>
      <c r="AE1062" s="36"/>
      <c r="AT1062" s="19" t="s">
        <v>210</v>
      </c>
      <c r="AU1062" s="19" t="s">
        <v>86</v>
      </c>
    </row>
    <row r="1063" spans="1:65" s="2" customFormat="1" ht="19.5">
      <c r="A1063" s="36"/>
      <c r="B1063" s="37"/>
      <c r="C1063" s="38"/>
      <c r="D1063" s="190" t="s">
        <v>214</v>
      </c>
      <c r="E1063" s="38"/>
      <c r="F1063" s="195" t="s">
        <v>1152</v>
      </c>
      <c r="G1063" s="38"/>
      <c r="H1063" s="38"/>
      <c r="I1063" s="192"/>
      <c r="J1063" s="38"/>
      <c r="K1063" s="38"/>
      <c r="L1063" s="41"/>
      <c r="M1063" s="193"/>
      <c r="N1063" s="194"/>
      <c r="O1063" s="66"/>
      <c r="P1063" s="66"/>
      <c r="Q1063" s="66"/>
      <c r="R1063" s="66"/>
      <c r="S1063" s="66"/>
      <c r="T1063" s="67"/>
      <c r="U1063" s="36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T1063" s="19" t="s">
        <v>214</v>
      </c>
      <c r="AU1063" s="19" t="s">
        <v>86</v>
      </c>
    </row>
    <row r="1064" spans="1:65" s="14" customFormat="1" ht="11.25">
      <c r="B1064" s="206"/>
      <c r="C1064" s="207"/>
      <c r="D1064" s="190" t="s">
        <v>216</v>
      </c>
      <c r="E1064" s="208" t="s">
        <v>19</v>
      </c>
      <c r="F1064" s="209" t="s">
        <v>1086</v>
      </c>
      <c r="G1064" s="207"/>
      <c r="H1064" s="210">
        <v>2</v>
      </c>
      <c r="I1064" s="211"/>
      <c r="J1064" s="207"/>
      <c r="K1064" s="207"/>
      <c r="L1064" s="212"/>
      <c r="M1064" s="213"/>
      <c r="N1064" s="214"/>
      <c r="O1064" s="214"/>
      <c r="P1064" s="214"/>
      <c r="Q1064" s="214"/>
      <c r="R1064" s="214"/>
      <c r="S1064" s="214"/>
      <c r="T1064" s="215"/>
      <c r="AT1064" s="216" t="s">
        <v>216</v>
      </c>
      <c r="AU1064" s="216" t="s">
        <v>86</v>
      </c>
      <c r="AV1064" s="14" t="s">
        <v>86</v>
      </c>
      <c r="AW1064" s="14" t="s">
        <v>37</v>
      </c>
      <c r="AX1064" s="14" t="s">
        <v>84</v>
      </c>
      <c r="AY1064" s="216" t="s">
        <v>202</v>
      </c>
    </row>
    <row r="1065" spans="1:65" s="2" customFormat="1" ht="14.45" customHeight="1">
      <c r="A1065" s="36"/>
      <c r="B1065" s="37"/>
      <c r="C1065" s="239" t="s">
        <v>1163</v>
      </c>
      <c r="D1065" s="239" t="s">
        <v>639</v>
      </c>
      <c r="E1065" s="240" t="s">
        <v>1164</v>
      </c>
      <c r="F1065" s="241" t="s">
        <v>1165</v>
      </c>
      <c r="G1065" s="242" t="s">
        <v>92</v>
      </c>
      <c r="H1065" s="243">
        <v>38</v>
      </c>
      <c r="I1065" s="244"/>
      <c r="J1065" s="245">
        <f>ROUND(I1065*H1065,2)</f>
        <v>0</v>
      </c>
      <c r="K1065" s="241" t="s">
        <v>19</v>
      </c>
      <c r="L1065" s="246"/>
      <c r="M1065" s="247" t="s">
        <v>19</v>
      </c>
      <c r="N1065" s="248" t="s">
        <v>47</v>
      </c>
      <c r="O1065" s="66"/>
      <c r="P1065" s="186">
        <f>O1065*H1065</f>
        <v>0</v>
      </c>
      <c r="Q1065" s="186">
        <v>0.52100000000000002</v>
      </c>
      <c r="R1065" s="186">
        <f>Q1065*H1065</f>
        <v>19.798000000000002</v>
      </c>
      <c r="S1065" s="186">
        <v>0</v>
      </c>
      <c r="T1065" s="187">
        <f>S1065*H1065</f>
        <v>0</v>
      </c>
      <c r="U1065" s="36"/>
      <c r="V1065" s="36"/>
      <c r="W1065" s="36"/>
      <c r="X1065" s="36"/>
      <c r="Y1065" s="36"/>
      <c r="Z1065" s="36"/>
      <c r="AA1065" s="36"/>
      <c r="AB1065" s="36"/>
      <c r="AC1065" s="36"/>
      <c r="AD1065" s="36"/>
      <c r="AE1065" s="36"/>
      <c r="AR1065" s="188" t="s">
        <v>466</v>
      </c>
      <c r="AT1065" s="188" t="s">
        <v>639</v>
      </c>
      <c r="AU1065" s="188" t="s">
        <v>86</v>
      </c>
      <c r="AY1065" s="19" t="s">
        <v>202</v>
      </c>
      <c r="BE1065" s="189">
        <f>IF(N1065="základní",J1065,0)</f>
        <v>0</v>
      </c>
      <c r="BF1065" s="189">
        <f>IF(N1065="snížená",J1065,0)</f>
        <v>0</v>
      </c>
      <c r="BG1065" s="189">
        <f>IF(N1065="zákl. přenesená",J1065,0)</f>
        <v>0</v>
      </c>
      <c r="BH1065" s="189">
        <f>IF(N1065="sníž. přenesená",J1065,0)</f>
        <v>0</v>
      </c>
      <c r="BI1065" s="189">
        <f>IF(N1065="nulová",J1065,0)</f>
        <v>0</v>
      </c>
      <c r="BJ1065" s="19" t="s">
        <v>84</v>
      </c>
      <c r="BK1065" s="189">
        <f>ROUND(I1065*H1065,2)</f>
        <v>0</v>
      </c>
      <c r="BL1065" s="19" t="s">
        <v>208</v>
      </c>
      <c r="BM1065" s="188" t="s">
        <v>1166</v>
      </c>
    </row>
    <row r="1066" spans="1:65" s="2" customFormat="1" ht="11.25">
      <c r="A1066" s="36"/>
      <c r="B1066" s="37"/>
      <c r="C1066" s="38"/>
      <c r="D1066" s="190" t="s">
        <v>210</v>
      </c>
      <c r="E1066" s="38"/>
      <c r="F1066" s="191" t="s">
        <v>1165</v>
      </c>
      <c r="G1066" s="38"/>
      <c r="H1066" s="38"/>
      <c r="I1066" s="192"/>
      <c r="J1066" s="38"/>
      <c r="K1066" s="38"/>
      <c r="L1066" s="41"/>
      <c r="M1066" s="193"/>
      <c r="N1066" s="194"/>
      <c r="O1066" s="66"/>
      <c r="P1066" s="66"/>
      <c r="Q1066" s="66"/>
      <c r="R1066" s="66"/>
      <c r="S1066" s="66"/>
      <c r="T1066" s="67"/>
      <c r="U1066" s="36"/>
      <c r="V1066" s="36"/>
      <c r="W1066" s="36"/>
      <c r="X1066" s="36"/>
      <c r="Y1066" s="36"/>
      <c r="Z1066" s="36"/>
      <c r="AA1066" s="36"/>
      <c r="AB1066" s="36"/>
      <c r="AC1066" s="36"/>
      <c r="AD1066" s="36"/>
      <c r="AE1066" s="36"/>
      <c r="AT1066" s="19" t="s">
        <v>210</v>
      </c>
      <c r="AU1066" s="19" t="s">
        <v>86</v>
      </c>
    </row>
    <row r="1067" spans="1:65" s="14" customFormat="1" ht="11.25">
      <c r="B1067" s="206"/>
      <c r="C1067" s="207"/>
      <c r="D1067" s="190" t="s">
        <v>216</v>
      </c>
      <c r="E1067" s="208" t="s">
        <v>19</v>
      </c>
      <c r="F1067" s="209" t="s">
        <v>1167</v>
      </c>
      <c r="G1067" s="207"/>
      <c r="H1067" s="210">
        <v>38</v>
      </c>
      <c r="I1067" s="211"/>
      <c r="J1067" s="207"/>
      <c r="K1067" s="207"/>
      <c r="L1067" s="212"/>
      <c r="M1067" s="213"/>
      <c r="N1067" s="214"/>
      <c r="O1067" s="214"/>
      <c r="P1067" s="214"/>
      <c r="Q1067" s="214"/>
      <c r="R1067" s="214"/>
      <c r="S1067" s="214"/>
      <c r="T1067" s="215"/>
      <c r="AT1067" s="216" t="s">
        <v>216</v>
      </c>
      <c r="AU1067" s="216" t="s">
        <v>86</v>
      </c>
      <c r="AV1067" s="14" t="s">
        <v>86</v>
      </c>
      <c r="AW1067" s="14" t="s">
        <v>37</v>
      </c>
      <c r="AX1067" s="14" t="s">
        <v>84</v>
      </c>
      <c r="AY1067" s="216" t="s">
        <v>202</v>
      </c>
    </row>
    <row r="1068" spans="1:65" s="2" customFormat="1" ht="14.45" customHeight="1">
      <c r="A1068" s="36"/>
      <c r="B1068" s="37"/>
      <c r="C1068" s="239" t="s">
        <v>1168</v>
      </c>
      <c r="D1068" s="239" t="s">
        <v>639</v>
      </c>
      <c r="E1068" s="240" t="s">
        <v>1169</v>
      </c>
      <c r="F1068" s="241" t="s">
        <v>1170</v>
      </c>
      <c r="G1068" s="242" t="s">
        <v>92</v>
      </c>
      <c r="H1068" s="243">
        <v>2</v>
      </c>
      <c r="I1068" s="244"/>
      <c r="J1068" s="245">
        <f>ROUND(I1068*H1068,2)</f>
        <v>0</v>
      </c>
      <c r="K1068" s="241" t="s">
        <v>207</v>
      </c>
      <c r="L1068" s="246"/>
      <c r="M1068" s="247" t="s">
        <v>19</v>
      </c>
      <c r="N1068" s="248" t="s">
        <v>47</v>
      </c>
      <c r="O1068" s="66"/>
      <c r="P1068" s="186">
        <f>O1068*H1068</f>
        <v>0</v>
      </c>
      <c r="Q1068" s="186">
        <v>0.54800000000000004</v>
      </c>
      <c r="R1068" s="186">
        <f>Q1068*H1068</f>
        <v>1.0960000000000001</v>
      </c>
      <c r="S1068" s="186">
        <v>0</v>
      </c>
      <c r="T1068" s="187">
        <f>S1068*H1068</f>
        <v>0</v>
      </c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R1068" s="188" t="s">
        <v>466</v>
      </c>
      <c r="AT1068" s="188" t="s">
        <v>639</v>
      </c>
      <c r="AU1068" s="188" t="s">
        <v>86</v>
      </c>
      <c r="AY1068" s="19" t="s">
        <v>202</v>
      </c>
      <c r="BE1068" s="189">
        <f>IF(N1068="základní",J1068,0)</f>
        <v>0</v>
      </c>
      <c r="BF1068" s="189">
        <f>IF(N1068="snížená",J1068,0)</f>
        <v>0</v>
      </c>
      <c r="BG1068" s="189">
        <f>IF(N1068="zákl. přenesená",J1068,0)</f>
        <v>0</v>
      </c>
      <c r="BH1068" s="189">
        <f>IF(N1068="sníž. přenesená",J1068,0)</f>
        <v>0</v>
      </c>
      <c r="BI1068" s="189">
        <f>IF(N1068="nulová",J1068,0)</f>
        <v>0</v>
      </c>
      <c r="BJ1068" s="19" t="s">
        <v>84</v>
      </c>
      <c r="BK1068" s="189">
        <f>ROUND(I1068*H1068,2)</f>
        <v>0</v>
      </c>
      <c r="BL1068" s="19" t="s">
        <v>208</v>
      </c>
      <c r="BM1068" s="188" t="s">
        <v>1171</v>
      </c>
    </row>
    <row r="1069" spans="1:65" s="2" customFormat="1" ht="11.25">
      <c r="A1069" s="36"/>
      <c r="B1069" s="37"/>
      <c r="C1069" s="38"/>
      <c r="D1069" s="190" t="s">
        <v>210</v>
      </c>
      <c r="E1069" s="38"/>
      <c r="F1069" s="191" t="s">
        <v>1170</v>
      </c>
      <c r="G1069" s="38"/>
      <c r="H1069" s="38"/>
      <c r="I1069" s="192"/>
      <c r="J1069" s="38"/>
      <c r="K1069" s="38"/>
      <c r="L1069" s="41"/>
      <c r="M1069" s="193"/>
      <c r="N1069" s="194"/>
      <c r="O1069" s="66"/>
      <c r="P1069" s="66"/>
      <c r="Q1069" s="66"/>
      <c r="R1069" s="66"/>
      <c r="S1069" s="66"/>
      <c r="T1069" s="67"/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T1069" s="19" t="s">
        <v>210</v>
      </c>
      <c r="AU1069" s="19" t="s">
        <v>86</v>
      </c>
    </row>
    <row r="1070" spans="1:65" s="14" customFormat="1" ht="11.25">
      <c r="B1070" s="206"/>
      <c r="C1070" s="207"/>
      <c r="D1070" s="190" t="s">
        <v>216</v>
      </c>
      <c r="E1070" s="208" t="s">
        <v>19</v>
      </c>
      <c r="F1070" s="209" t="s">
        <v>1086</v>
      </c>
      <c r="G1070" s="207"/>
      <c r="H1070" s="210">
        <v>2</v>
      </c>
      <c r="I1070" s="211"/>
      <c r="J1070" s="207"/>
      <c r="K1070" s="207"/>
      <c r="L1070" s="212"/>
      <c r="M1070" s="213"/>
      <c r="N1070" s="214"/>
      <c r="O1070" s="214"/>
      <c r="P1070" s="214"/>
      <c r="Q1070" s="214"/>
      <c r="R1070" s="214"/>
      <c r="S1070" s="214"/>
      <c r="T1070" s="215"/>
      <c r="AT1070" s="216" t="s">
        <v>216</v>
      </c>
      <c r="AU1070" s="216" t="s">
        <v>86</v>
      </c>
      <c r="AV1070" s="14" t="s">
        <v>86</v>
      </c>
      <c r="AW1070" s="14" t="s">
        <v>37</v>
      </c>
      <c r="AX1070" s="14" t="s">
        <v>84</v>
      </c>
      <c r="AY1070" s="216" t="s">
        <v>202</v>
      </c>
    </row>
    <row r="1071" spans="1:65" s="2" customFormat="1" ht="14.45" customHeight="1">
      <c r="A1071" s="36"/>
      <c r="B1071" s="37"/>
      <c r="C1071" s="239" t="s">
        <v>1172</v>
      </c>
      <c r="D1071" s="239" t="s">
        <v>639</v>
      </c>
      <c r="E1071" s="240" t="s">
        <v>1173</v>
      </c>
      <c r="F1071" s="241" t="s">
        <v>1174</v>
      </c>
      <c r="G1071" s="242" t="s">
        <v>92</v>
      </c>
      <c r="H1071" s="243">
        <v>63</v>
      </c>
      <c r="I1071" s="244"/>
      <c r="J1071" s="245">
        <f>ROUND(I1071*H1071,2)</f>
        <v>0</v>
      </c>
      <c r="K1071" s="241" t="s">
        <v>207</v>
      </c>
      <c r="L1071" s="246"/>
      <c r="M1071" s="247" t="s">
        <v>19</v>
      </c>
      <c r="N1071" s="248" t="s">
        <v>47</v>
      </c>
      <c r="O1071" s="66"/>
      <c r="P1071" s="186">
        <f>O1071*H1071</f>
        <v>0</v>
      </c>
      <c r="Q1071" s="186">
        <v>2E-3</v>
      </c>
      <c r="R1071" s="186">
        <f>Q1071*H1071</f>
        <v>0.126</v>
      </c>
      <c r="S1071" s="186">
        <v>0</v>
      </c>
      <c r="T1071" s="187">
        <f>S1071*H1071</f>
        <v>0</v>
      </c>
      <c r="U1071" s="36"/>
      <c r="V1071" s="36"/>
      <c r="W1071" s="36"/>
      <c r="X1071" s="36"/>
      <c r="Y1071" s="36"/>
      <c r="Z1071" s="36"/>
      <c r="AA1071" s="36"/>
      <c r="AB1071" s="36"/>
      <c r="AC1071" s="36"/>
      <c r="AD1071" s="36"/>
      <c r="AE1071" s="36"/>
      <c r="AR1071" s="188" t="s">
        <v>466</v>
      </c>
      <c r="AT1071" s="188" t="s">
        <v>639</v>
      </c>
      <c r="AU1071" s="188" t="s">
        <v>86</v>
      </c>
      <c r="AY1071" s="19" t="s">
        <v>202</v>
      </c>
      <c r="BE1071" s="189">
        <f>IF(N1071="základní",J1071,0)</f>
        <v>0</v>
      </c>
      <c r="BF1071" s="189">
        <f>IF(N1071="snížená",J1071,0)</f>
        <v>0</v>
      </c>
      <c r="BG1071" s="189">
        <f>IF(N1071="zákl. přenesená",J1071,0)</f>
        <v>0</v>
      </c>
      <c r="BH1071" s="189">
        <f>IF(N1071="sníž. přenesená",J1071,0)</f>
        <v>0</v>
      </c>
      <c r="BI1071" s="189">
        <f>IF(N1071="nulová",J1071,0)</f>
        <v>0</v>
      </c>
      <c r="BJ1071" s="19" t="s">
        <v>84</v>
      </c>
      <c r="BK1071" s="189">
        <f>ROUND(I1071*H1071,2)</f>
        <v>0</v>
      </c>
      <c r="BL1071" s="19" t="s">
        <v>208</v>
      </c>
      <c r="BM1071" s="188" t="s">
        <v>1175</v>
      </c>
    </row>
    <row r="1072" spans="1:65" s="2" customFormat="1" ht="11.25">
      <c r="A1072" s="36"/>
      <c r="B1072" s="37"/>
      <c r="C1072" s="38"/>
      <c r="D1072" s="190" t="s">
        <v>210</v>
      </c>
      <c r="E1072" s="38"/>
      <c r="F1072" s="191" t="s">
        <v>1174</v>
      </c>
      <c r="G1072" s="38"/>
      <c r="H1072" s="38"/>
      <c r="I1072" s="192"/>
      <c r="J1072" s="38"/>
      <c r="K1072" s="38"/>
      <c r="L1072" s="41"/>
      <c r="M1072" s="193"/>
      <c r="N1072" s="194"/>
      <c r="O1072" s="66"/>
      <c r="P1072" s="66"/>
      <c r="Q1072" s="66"/>
      <c r="R1072" s="66"/>
      <c r="S1072" s="66"/>
      <c r="T1072" s="67"/>
      <c r="U1072" s="36"/>
      <c r="V1072" s="36"/>
      <c r="W1072" s="36"/>
      <c r="X1072" s="36"/>
      <c r="Y1072" s="36"/>
      <c r="Z1072" s="36"/>
      <c r="AA1072" s="36"/>
      <c r="AB1072" s="36"/>
      <c r="AC1072" s="36"/>
      <c r="AD1072" s="36"/>
      <c r="AE1072" s="36"/>
      <c r="AT1072" s="19" t="s">
        <v>210</v>
      </c>
      <c r="AU1072" s="19" t="s">
        <v>86</v>
      </c>
    </row>
    <row r="1073" spans="1:65" s="14" customFormat="1" ht="11.25">
      <c r="B1073" s="206"/>
      <c r="C1073" s="207"/>
      <c r="D1073" s="190" t="s">
        <v>216</v>
      </c>
      <c r="E1073" s="208" t="s">
        <v>19</v>
      </c>
      <c r="F1073" s="209" t="s">
        <v>1176</v>
      </c>
      <c r="G1073" s="207"/>
      <c r="H1073" s="210">
        <v>63</v>
      </c>
      <c r="I1073" s="211"/>
      <c r="J1073" s="207"/>
      <c r="K1073" s="207"/>
      <c r="L1073" s="212"/>
      <c r="M1073" s="213"/>
      <c r="N1073" s="214"/>
      <c r="O1073" s="214"/>
      <c r="P1073" s="214"/>
      <c r="Q1073" s="214"/>
      <c r="R1073" s="214"/>
      <c r="S1073" s="214"/>
      <c r="T1073" s="215"/>
      <c r="AT1073" s="216" t="s">
        <v>216</v>
      </c>
      <c r="AU1073" s="216" t="s">
        <v>86</v>
      </c>
      <c r="AV1073" s="14" t="s">
        <v>86</v>
      </c>
      <c r="AW1073" s="14" t="s">
        <v>37</v>
      </c>
      <c r="AX1073" s="14" t="s">
        <v>84</v>
      </c>
      <c r="AY1073" s="216" t="s">
        <v>202</v>
      </c>
    </row>
    <row r="1074" spans="1:65" s="2" customFormat="1" ht="14.45" customHeight="1">
      <c r="A1074" s="36"/>
      <c r="B1074" s="37"/>
      <c r="C1074" s="177" t="s">
        <v>1177</v>
      </c>
      <c r="D1074" s="177" t="s">
        <v>204</v>
      </c>
      <c r="E1074" s="178" t="s">
        <v>1178</v>
      </c>
      <c r="F1074" s="179" t="s">
        <v>1179</v>
      </c>
      <c r="G1074" s="180" t="s">
        <v>92</v>
      </c>
      <c r="H1074" s="181">
        <v>2</v>
      </c>
      <c r="I1074" s="182"/>
      <c r="J1074" s="183">
        <f>ROUND(I1074*H1074,2)</f>
        <v>0</v>
      </c>
      <c r="K1074" s="179" t="s">
        <v>207</v>
      </c>
      <c r="L1074" s="41"/>
      <c r="M1074" s="184" t="s">
        <v>19</v>
      </c>
      <c r="N1074" s="185" t="s">
        <v>47</v>
      </c>
      <c r="O1074" s="66"/>
      <c r="P1074" s="186">
        <f>O1074*H1074</f>
        <v>0</v>
      </c>
      <c r="Q1074" s="186">
        <v>0.21734000000000001</v>
      </c>
      <c r="R1074" s="186">
        <f>Q1074*H1074</f>
        <v>0.43468000000000001</v>
      </c>
      <c r="S1074" s="186">
        <v>0</v>
      </c>
      <c r="T1074" s="187">
        <f>S1074*H1074</f>
        <v>0</v>
      </c>
      <c r="U1074" s="36"/>
      <c r="V1074" s="36"/>
      <c r="W1074" s="36"/>
      <c r="X1074" s="36"/>
      <c r="Y1074" s="36"/>
      <c r="Z1074" s="36"/>
      <c r="AA1074" s="36"/>
      <c r="AB1074" s="36"/>
      <c r="AC1074" s="36"/>
      <c r="AD1074" s="36"/>
      <c r="AE1074" s="36"/>
      <c r="AR1074" s="188" t="s">
        <v>208</v>
      </c>
      <c r="AT1074" s="188" t="s">
        <v>204</v>
      </c>
      <c r="AU1074" s="188" t="s">
        <v>86</v>
      </c>
      <c r="AY1074" s="19" t="s">
        <v>202</v>
      </c>
      <c r="BE1074" s="189">
        <f>IF(N1074="základní",J1074,0)</f>
        <v>0</v>
      </c>
      <c r="BF1074" s="189">
        <f>IF(N1074="snížená",J1074,0)</f>
        <v>0</v>
      </c>
      <c r="BG1074" s="189">
        <f>IF(N1074="zákl. přenesená",J1074,0)</f>
        <v>0</v>
      </c>
      <c r="BH1074" s="189">
        <f>IF(N1074="sníž. přenesená",J1074,0)</f>
        <v>0</v>
      </c>
      <c r="BI1074" s="189">
        <f>IF(N1074="nulová",J1074,0)</f>
        <v>0</v>
      </c>
      <c r="BJ1074" s="19" t="s">
        <v>84</v>
      </c>
      <c r="BK1074" s="189">
        <f>ROUND(I1074*H1074,2)</f>
        <v>0</v>
      </c>
      <c r="BL1074" s="19" t="s">
        <v>208</v>
      </c>
      <c r="BM1074" s="188" t="s">
        <v>1180</v>
      </c>
    </row>
    <row r="1075" spans="1:65" s="2" customFormat="1" ht="11.25">
      <c r="A1075" s="36"/>
      <c r="B1075" s="37"/>
      <c r="C1075" s="38"/>
      <c r="D1075" s="190" t="s">
        <v>210</v>
      </c>
      <c r="E1075" s="38"/>
      <c r="F1075" s="191" t="s">
        <v>1181</v>
      </c>
      <c r="G1075" s="38"/>
      <c r="H1075" s="38"/>
      <c r="I1075" s="192"/>
      <c r="J1075" s="38"/>
      <c r="K1075" s="38"/>
      <c r="L1075" s="41"/>
      <c r="M1075" s="193"/>
      <c r="N1075" s="194"/>
      <c r="O1075" s="66"/>
      <c r="P1075" s="66"/>
      <c r="Q1075" s="66"/>
      <c r="R1075" s="66"/>
      <c r="S1075" s="66"/>
      <c r="T1075" s="67"/>
      <c r="U1075" s="36"/>
      <c r="V1075" s="36"/>
      <c r="W1075" s="36"/>
      <c r="X1075" s="36"/>
      <c r="Y1075" s="36"/>
      <c r="Z1075" s="36"/>
      <c r="AA1075" s="36"/>
      <c r="AB1075" s="36"/>
      <c r="AC1075" s="36"/>
      <c r="AD1075" s="36"/>
      <c r="AE1075" s="36"/>
      <c r="AT1075" s="19" t="s">
        <v>210</v>
      </c>
      <c r="AU1075" s="19" t="s">
        <v>86</v>
      </c>
    </row>
    <row r="1076" spans="1:65" s="2" customFormat="1" ht="136.5">
      <c r="A1076" s="36"/>
      <c r="B1076" s="37"/>
      <c r="C1076" s="38"/>
      <c r="D1076" s="190" t="s">
        <v>212</v>
      </c>
      <c r="E1076" s="38"/>
      <c r="F1076" s="195" t="s">
        <v>1182</v>
      </c>
      <c r="G1076" s="38"/>
      <c r="H1076" s="38"/>
      <c r="I1076" s="192"/>
      <c r="J1076" s="38"/>
      <c r="K1076" s="38"/>
      <c r="L1076" s="41"/>
      <c r="M1076" s="193"/>
      <c r="N1076" s="194"/>
      <c r="O1076" s="66"/>
      <c r="P1076" s="66"/>
      <c r="Q1076" s="66"/>
      <c r="R1076" s="66"/>
      <c r="S1076" s="66"/>
      <c r="T1076" s="67"/>
      <c r="U1076" s="36"/>
      <c r="V1076" s="36"/>
      <c r="W1076" s="36"/>
      <c r="X1076" s="36"/>
      <c r="Y1076" s="36"/>
      <c r="Z1076" s="36"/>
      <c r="AA1076" s="36"/>
      <c r="AB1076" s="36"/>
      <c r="AC1076" s="36"/>
      <c r="AD1076" s="36"/>
      <c r="AE1076" s="36"/>
      <c r="AT1076" s="19" t="s">
        <v>212</v>
      </c>
      <c r="AU1076" s="19" t="s">
        <v>86</v>
      </c>
    </row>
    <row r="1077" spans="1:65" s="14" customFormat="1" ht="11.25">
      <c r="B1077" s="206"/>
      <c r="C1077" s="207"/>
      <c r="D1077" s="190" t="s">
        <v>216</v>
      </c>
      <c r="E1077" s="208" t="s">
        <v>19</v>
      </c>
      <c r="F1077" s="209" t="s">
        <v>1086</v>
      </c>
      <c r="G1077" s="207"/>
      <c r="H1077" s="210">
        <v>2</v>
      </c>
      <c r="I1077" s="211"/>
      <c r="J1077" s="207"/>
      <c r="K1077" s="207"/>
      <c r="L1077" s="212"/>
      <c r="M1077" s="213"/>
      <c r="N1077" s="214"/>
      <c r="O1077" s="214"/>
      <c r="P1077" s="214"/>
      <c r="Q1077" s="214"/>
      <c r="R1077" s="214"/>
      <c r="S1077" s="214"/>
      <c r="T1077" s="215"/>
      <c r="AT1077" s="216" t="s">
        <v>216</v>
      </c>
      <c r="AU1077" s="216" t="s">
        <v>86</v>
      </c>
      <c r="AV1077" s="14" t="s">
        <v>86</v>
      </c>
      <c r="AW1077" s="14" t="s">
        <v>37</v>
      </c>
      <c r="AX1077" s="14" t="s">
        <v>84</v>
      </c>
      <c r="AY1077" s="216" t="s">
        <v>202</v>
      </c>
    </row>
    <row r="1078" spans="1:65" s="2" customFormat="1" ht="14.45" customHeight="1">
      <c r="A1078" s="36"/>
      <c r="B1078" s="37"/>
      <c r="C1078" s="239" t="s">
        <v>1183</v>
      </c>
      <c r="D1078" s="239" t="s">
        <v>639</v>
      </c>
      <c r="E1078" s="240" t="s">
        <v>1184</v>
      </c>
      <c r="F1078" s="241" t="s">
        <v>1185</v>
      </c>
      <c r="G1078" s="242" t="s">
        <v>92</v>
      </c>
      <c r="H1078" s="243">
        <v>2</v>
      </c>
      <c r="I1078" s="244"/>
      <c r="J1078" s="245">
        <f>ROUND(I1078*H1078,2)</f>
        <v>0</v>
      </c>
      <c r="K1078" s="241" t="s">
        <v>19</v>
      </c>
      <c r="L1078" s="246"/>
      <c r="M1078" s="247" t="s">
        <v>19</v>
      </c>
      <c r="N1078" s="248" t="s">
        <v>47</v>
      </c>
      <c r="O1078" s="66"/>
      <c r="P1078" s="186">
        <f>O1078*H1078</f>
        <v>0</v>
      </c>
      <c r="Q1078" s="186">
        <v>9.9000000000000005E-2</v>
      </c>
      <c r="R1078" s="186">
        <f>Q1078*H1078</f>
        <v>0.19800000000000001</v>
      </c>
      <c r="S1078" s="186">
        <v>0</v>
      </c>
      <c r="T1078" s="187">
        <f>S1078*H1078</f>
        <v>0</v>
      </c>
      <c r="U1078" s="36"/>
      <c r="V1078" s="36"/>
      <c r="W1078" s="36"/>
      <c r="X1078" s="36"/>
      <c r="Y1078" s="36"/>
      <c r="Z1078" s="36"/>
      <c r="AA1078" s="36"/>
      <c r="AB1078" s="36"/>
      <c r="AC1078" s="36"/>
      <c r="AD1078" s="36"/>
      <c r="AE1078" s="36"/>
      <c r="AR1078" s="188" t="s">
        <v>466</v>
      </c>
      <c r="AT1078" s="188" t="s">
        <v>639</v>
      </c>
      <c r="AU1078" s="188" t="s">
        <v>86</v>
      </c>
      <c r="AY1078" s="19" t="s">
        <v>202</v>
      </c>
      <c r="BE1078" s="189">
        <f>IF(N1078="základní",J1078,0)</f>
        <v>0</v>
      </c>
      <c r="BF1078" s="189">
        <f>IF(N1078="snížená",J1078,0)</f>
        <v>0</v>
      </c>
      <c r="BG1078" s="189">
        <f>IF(N1078="zákl. přenesená",J1078,0)</f>
        <v>0</v>
      </c>
      <c r="BH1078" s="189">
        <f>IF(N1078="sníž. přenesená",J1078,0)</f>
        <v>0</v>
      </c>
      <c r="BI1078" s="189">
        <f>IF(N1078="nulová",J1078,0)</f>
        <v>0</v>
      </c>
      <c r="BJ1078" s="19" t="s">
        <v>84</v>
      </c>
      <c r="BK1078" s="189">
        <f>ROUND(I1078*H1078,2)</f>
        <v>0</v>
      </c>
      <c r="BL1078" s="19" t="s">
        <v>208</v>
      </c>
      <c r="BM1078" s="188" t="s">
        <v>1186</v>
      </c>
    </row>
    <row r="1079" spans="1:65" s="2" customFormat="1" ht="11.25">
      <c r="A1079" s="36"/>
      <c r="B1079" s="37"/>
      <c r="C1079" s="38"/>
      <c r="D1079" s="190" t="s">
        <v>210</v>
      </c>
      <c r="E1079" s="38"/>
      <c r="F1079" s="191" t="s">
        <v>1185</v>
      </c>
      <c r="G1079" s="38"/>
      <c r="H1079" s="38"/>
      <c r="I1079" s="192"/>
      <c r="J1079" s="38"/>
      <c r="K1079" s="38"/>
      <c r="L1079" s="41"/>
      <c r="M1079" s="193"/>
      <c r="N1079" s="194"/>
      <c r="O1079" s="66"/>
      <c r="P1079" s="66"/>
      <c r="Q1079" s="66"/>
      <c r="R1079" s="66"/>
      <c r="S1079" s="66"/>
      <c r="T1079" s="67"/>
      <c r="U1079" s="36"/>
      <c r="V1079" s="36"/>
      <c r="W1079" s="36"/>
      <c r="X1079" s="36"/>
      <c r="Y1079" s="36"/>
      <c r="Z1079" s="36"/>
      <c r="AA1079" s="36"/>
      <c r="AB1079" s="36"/>
      <c r="AC1079" s="36"/>
      <c r="AD1079" s="36"/>
      <c r="AE1079" s="36"/>
      <c r="AT1079" s="19" t="s">
        <v>210</v>
      </c>
      <c r="AU1079" s="19" t="s">
        <v>86</v>
      </c>
    </row>
    <row r="1080" spans="1:65" s="2" customFormat="1" ht="14.45" customHeight="1">
      <c r="A1080" s="36"/>
      <c r="B1080" s="37"/>
      <c r="C1080" s="177" t="s">
        <v>1187</v>
      </c>
      <c r="D1080" s="177" t="s">
        <v>204</v>
      </c>
      <c r="E1080" s="178" t="s">
        <v>1188</v>
      </c>
      <c r="F1080" s="179" t="s">
        <v>1189</v>
      </c>
      <c r="G1080" s="180" t="s">
        <v>92</v>
      </c>
      <c r="H1080" s="181">
        <v>38</v>
      </c>
      <c r="I1080" s="182"/>
      <c r="J1080" s="183">
        <f>ROUND(I1080*H1080,2)</f>
        <v>0</v>
      </c>
      <c r="K1080" s="179" t="s">
        <v>207</v>
      </c>
      <c r="L1080" s="41"/>
      <c r="M1080" s="184" t="s">
        <v>19</v>
      </c>
      <c r="N1080" s="185" t="s">
        <v>47</v>
      </c>
      <c r="O1080" s="66"/>
      <c r="P1080" s="186">
        <f>O1080*H1080</f>
        <v>0</v>
      </c>
      <c r="Q1080" s="186">
        <v>0.21734000000000001</v>
      </c>
      <c r="R1080" s="186">
        <f>Q1080*H1080</f>
        <v>8.2589199999999998</v>
      </c>
      <c r="S1080" s="186">
        <v>0</v>
      </c>
      <c r="T1080" s="187">
        <f>S1080*H1080</f>
        <v>0</v>
      </c>
      <c r="U1080" s="36"/>
      <c r="V1080" s="36"/>
      <c r="W1080" s="36"/>
      <c r="X1080" s="36"/>
      <c r="Y1080" s="36"/>
      <c r="Z1080" s="36"/>
      <c r="AA1080" s="36"/>
      <c r="AB1080" s="36"/>
      <c r="AC1080" s="36"/>
      <c r="AD1080" s="36"/>
      <c r="AE1080" s="36"/>
      <c r="AR1080" s="188" t="s">
        <v>208</v>
      </c>
      <c r="AT1080" s="188" t="s">
        <v>204</v>
      </c>
      <c r="AU1080" s="188" t="s">
        <v>86</v>
      </c>
      <c r="AY1080" s="19" t="s">
        <v>202</v>
      </c>
      <c r="BE1080" s="189">
        <f>IF(N1080="základní",J1080,0)</f>
        <v>0</v>
      </c>
      <c r="BF1080" s="189">
        <f>IF(N1080="snížená",J1080,0)</f>
        <v>0</v>
      </c>
      <c r="BG1080" s="189">
        <f>IF(N1080="zákl. přenesená",J1080,0)</f>
        <v>0</v>
      </c>
      <c r="BH1080" s="189">
        <f>IF(N1080="sníž. přenesená",J1080,0)</f>
        <v>0</v>
      </c>
      <c r="BI1080" s="189">
        <f>IF(N1080="nulová",J1080,0)</f>
        <v>0</v>
      </c>
      <c r="BJ1080" s="19" t="s">
        <v>84</v>
      </c>
      <c r="BK1080" s="189">
        <f>ROUND(I1080*H1080,2)</f>
        <v>0</v>
      </c>
      <c r="BL1080" s="19" t="s">
        <v>208</v>
      </c>
      <c r="BM1080" s="188" t="s">
        <v>1190</v>
      </c>
    </row>
    <row r="1081" spans="1:65" s="2" customFormat="1" ht="11.25">
      <c r="A1081" s="36"/>
      <c r="B1081" s="37"/>
      <c r="C1081" s="38"/>
      <c r="D1081" s="190" t="s">
        <v>210</v>
      </c>
      <c r="E1081" s="38"/>
      <c r="F1081" s="191" t="s">
        <v>1191</v>
      </c>
      <c r="G1081" s="38"/>
      <c r="H1081" s="38"/>
      <c r="I1081" s="192"/>
      <c r="J1081" s="38"/>
      <c r="K1081" s="38"/>
      <c r="L1081" s="41"/>
      <c r="M1081" s="193"/>
      <c r="N1081" s="194"/>
      <c r="O1081" s="66"/>
      <c r="P1081" s="66"/>
      <c r="Q1081" s="66"/>
      <c r="R1081" s="66"/>
      <c r="S1081" s="66"/>
      <c r="T1081" s="67"/>
      <c r="U1081" s="36"/>
      <c r="V1081" s="36"/>
      <c r="W1081" s="36"/>
      <c r="X1081" s="36"/>
      <c r="Y1081" s="36"/>
      <c r="Z1081" s="36"/>
      <c r="AA1081" s="36"/>
      <c r="AB1081" s="36"/>
      <c r="AC1081" s="36"/>
      <c r="AD1081" s="36"/>
      <c r="AE1081" s="36"/>
      <c r="AT1081" s="19" t="s">
        <v>210</v>
      </c>
      <c r="AU1081" s="19" t="s">
        <v>86</v>
      </c>
    </row>
    <row r="1082" spans="1:65" s="2" customFormat="1" ht="136.5">
      <c r="A1082" s="36"/>
      <c r="B1082" s="37"/>
      <c r="C1082" s="38"/>
      <c r="D1082" s="190" t="s">
        <v>212</v>
      </c>
      <c r="E1082" s="38"/>
      <c r="F1082" s="195" t="s">
        <v>1182</v>
      </c>
      <c r="G1082" s="38"/>
      <c r="H1082" s="38"/>
      <c r="I1082" s="192"/>
      <c r="J1082" s="38"/>
      <c r="K1082" s="38"/>
      <c r="L1082" s="41"/>
      <c r="M1082" s="193"/>
      <c r="N1082" s="194"/>
      <c r="O1082" s="66"/>
      <c r="P1082" s="66"/>
      <c r="Q1082" s="66"/>
      <c r="R1082" s="66"/>
      <c r="S1082" s="66"/>
      <c r="T1082" s="67"/>
      <c r="U1082" s="36"/>
      <c r="V1082" s="36"/>
      <c r="W1082" s="36"/>
      <c r="X1082" s="36"/>
      <c r="Y1082" s="36"/>
      <c r="Z1082" s="36"/>
      <c r="AA1082" s="36"/>
      <c r="AB1082" s="36"/>
      <c r="AC1082" s="36"/>
      <c r="AD1082" s="36"/>
      <c r="AE1082" s="36"/>
      <c r="AT1082" s="19" t="s">
        <v>212</v>
      </c>
      <c r="AU1082" s="19" t="s">
        <v>86</v>
      </c>
    </row>
    <row r="1083" spans="1:65" s="14" customFormat="1" ht="11.25">
      <c r="B1083" s="206"/>
      <c r="C1083" s="207"/>
      <c r="D1083" s="190" t="s">
        <v>216</v>
      </c>
      <c r="E1083" s="208" t="s">
        <v>19</v>
      </c>
      <c r="F1083" s="209" t="s">
        <v>1167</v>
      </c>
      <c r="G1083" s="207"/>
      <c r="H1083" s="210">
        <v>38</v>
      </c>
      <c r="I1083" s="211"/>
      <c r="J1083" s="207"/>
      <c r="K1083" s="207"/>
      <c r="L1083" s="212"/>
      <c r="M1083" s="213"/>
      <c r="N1083" s="214"/>
      <c r="O1083" s="214"/>
      <c r="P1083" s="214"/>
      <c r="Q1083" s="214"/>
      <c r="R1083" s="214"/>
      <c r="S1083" s="214"/>
      <c r="T1083" s="215"/>
      <c r="AT1083" s="216" t="s">
        <v>216</v>
      </c>
      <c r="AU1083" s="216" t="s">
        <v>86</v>
      </c>
      <c r="AV1083" s="14" t="s">
        <v>86</v>
      </c>
      <c r="AW1083" s="14" t="s">
        <v>37</v>
      </c>
      <c r="AX1083" s="14" t="s">
        <v>84</v>
      </c>
      <c r="AY1083" s="216" t="s">
        <v>202</v>
      </c>
    </row>
    <row r="1084" spans="1:65" s="2" customFormat="1" ht="14.45" customHeight="1">
      <c r="A1084" s="36"/>
      <c r="B1084" s="37"/>
      <c r="C1084" s="239" t="s">
        <v>1192</v>
      </c>
      <c r="D1084" s="239" t="s">
        <v>639</v>
      </c>
      <c r="E1084" s="240" t="s">
        <v>1193</v>
      </c>
      <c r="F1084" s="241" t="s">
        <v>1194</v>
      </c>
      <c r="G1084" s="242" t="s">
        <v>92</v>
      </c>
      <c r="H1084" s="243">
        <v>38</v>
      </c>
      <c r="I1084" s="244"/>
      <c r="J1084" s="245">
        <f>ROUND(I1084*H1084,2)</f>
        <v>0</v>
      </c>
      <c r="K1084" s="241" t="s">
        <v>207</v>
      </c>
      <c r="L1084" s="246"/>
      <c r="M1084" s="247" t="s">
        <v>19</v>
      </c>
      <c r="N1084" s="248" t="s">
        <v>47</v>
      </c>
      <c r="O1084" s="66"/>
      <c r="P1084" s="186">
        <f>O1084*H1084</f>
        <v>0</v>
      </c>
      <c r="Q1084" s="186">
        <v>0.16500000000000001</v>
      </c>
      <c r="R1084" s="186">
        <f>Q1084*H1084</f>
        <v>6.2700000000000005</v>
      </c>
      <c r="S1084" s="186">
        <v>0</v>
      </c>
      <c r="T1084" s="187">
        <f>S1084*H1084</f>
        <v>0</v>
      </c>
      <c r="U1084" s="36"/>
      <c r="V1084" s="36"/>
      <c r="W1084" s="36"/>
      <c r="X1084" s="36"/>
      <c r="Y1084" s="36"/>
      <c r="Z1084" s="36"/>
      <c r="AA1084" s="36"/>
      <c r="AB1084" s="36"/>
      <c r="AC1084" s="36"/>
      <c r="AD1084" s="36"/>
      <c r="AE1084" s="36"/>
      <c r="AR1084" s="188" t="s">
        <v>466</v>
      </c>
      <c r="AT1084" s="188" t="s">
        <v>639</v>
      </c>
      <c r="AU1084" s="188" t="s">
        <v>86</v>
      </c>
      <c r="AY1084" s="19" t="s">
        <v>202</v>
      </c>
      <c r="BE1084" s="189">
        <f>IF(N1084="základní",J1084,0)</f>
        <v>0</v>
      </c>
      <c r="BF1084" s="189">
        <f>IF(N1084="snížená",J1084,0)</f>
        <v>0</v>
      </c>
      <c r="BG1084" s="189">
        <f>IF(N1084="zákl. přenesená",J1084,0)</f>
        <v>0</v>
      </c>
      <c r="BH1084" s="189">
        <f>IF(N1084="sníž. přenesená",J1084,0)</f>
        <v>0</v>
      </c>
      <c r="BI1084" s="189">
        <f>IF(N1084="nulová",J1084,0)</f>
        <v>0</v>
      </c>
      <c r="BJ1084" s="19" t="s">
        <v>84</v>
      </c>
      <c r="BK1084" s="189">
        <f>ROUND(I1084*H1084,2)</f>
        <v>0</v>
      </c>
      <c r="BL1084" s="19" t="s">
        <v>208</v>
      </c>
      <c r="BM1084" s="188" t="s">
        <v>1195</v>
      </c>
    </row>
    <row r="1085" spans="1:65" s="2" customFormat="1" ht="11.25">
      <c r="A1085" s="36"/>
      <c r="B1085" s="37"/>
      <c r="C1085" s="38"/>
      <c r="D1085" s="190" t="s">
        <v>210</v>
      </c>
      <c r="E1085" s="38"/>
      <c r="F1085" s="191" t="s">
        <v>1194</v>
      </c>
      <c r="G1085" s="38"/>
      <c r="H1085" s="38"/>
      <c r="I1085" s="192"/>
      <c r="J1085" s="38"/>
      <c r="K1085" s="38"/>
      <c r="L1085" s="41"/>
      <c r="M1085" s="193"/>
      <c r="N1085" s="194"/>
      <c r="O1085" s="66"/>
      <c r="P1085" s="66"/>
      <c r="Q1085" s="66"/>
      <c r="R1085" s="66"/>
      <c r="S1085" s="66"/>
      <c r="T1085" s="67"/>
      <c r="U1085" s="36"/>
      <c r="V1085" s="36"/>
      <c r="W1085" s="36"/>
      <c r="X1085" s="36"/>
      <c r="Y1085" s="36"/>
      <c r="Z1085" s="36"/>
      <c r="AA1085" s="36"/>
      <c r="AB1085" s="36"/>
      <c r="AC1085" s="36"/>
      <c r="AD1085" s="36"/>
      <c r="AE1085" s="36"/>
      <c r="AT1085" s="19" t="s">
        <v>210</v>
      </c>
      <c r="AU1085" s="19" t="s">
        <v>86</v>
      </c>
    </row>
    <row r="1086" spans="1:65" s="2" customFormat="1" ht="14.45" customHeight="1">
      <c r="A1086" s="36"/>
      <c r="B1086" s="37"/>
      <c r="C1086" s="177" t="s">
        <v>1196</v>
      </c>
      <c r="D1086" s="177" t="s">
        <v>204</v>
      </c>
      <c r="E1086" s="178" t="s">
        <v>1197</v>
      </c>
      <c r="F1086" s="179" t="s">
        <v>1198</v>
      </c>
      <c r="G1086" s="180" t="s">
        <v>100</v>
      </c>
      <c r="H1086" s="181">
        <v>1240.7</v>
      </c>
      <c r="I1086" s="182"/>
      <c r="J1086" s="183">
        <f>ROUND(I1086*H1086,2)</f>
        <v>0</v>
      </c>
      <c r="K1086" s="179" t="s">
        <v>207</v>
      </c>
      <c r="L1086" s="41"/>
      <c r="M1086" s="184" t="s">
        <v>19</v>
      </c>
      <c r="N1086" s="185" t="s">
        <v>47</v>
      </c>
      <c r="O1086" s="66"/>
      <c r="P1086" s="186">
        <f>O1086*H1086</f>
        <v>0</v>
      </c>
      <c r="Q1086" s="186">
        <v>6.9999999999999994E-5</v>
      </c>
      <c r="R1086" s="186">
        <f>Q1086*H1086</f>
        <v>8.6848999999999996E-2</v>
      </c>
      <c r="S1086" s="186">
        <v>0</v>
      </c>
      <c r="T1086" s="187">
        <f>S1086*H1086</f>
        <v>0</v>
      </c>
      <c r="U1086" s="36"/>
      <c r="V1086" s="36"/>
      <c r="W1086" s="36"/>
      <c r="X1086" s="36"/>
      <c r="Y1086" s="36"/>
      <c r="Z1086" s="36"/>
      <c r="AA1086" s="36"/>
      <c r="AB1086" s="36"/>
      <c r="AC1086" s="36"/>
      <c r="AD1086" s="36"/>
      <c r="AE1086" s="36"/>
      <c r="AR1086" s="188" t="s">
        <v>208</v>
      </c>
      <c r="AT1086" s="188" t="s">
        <v>204</v>
      </c>
      <c r="AU1086" s="188" t="s">
        <v>86</v>
      </c>
      <c r="AY1086" s="19" t="s">
        <v>202</v>
      </c>
      <c r="BE1086" s="189">
        <f>IF(N1086="základní",J1086,0)</f>
        <v>0</v>
      </c>
      <c r="BF1086" s="189">
        <f>IF(N1086="snížená",J1086,0)</f>
        <v>0</v>
      </c>
      <c r="BG1086" s="189">
        <f>IF(N1086="zákl. přenesená",J1086,0)</f>
        <v>0</v>
      </c>
      <c r="BH1086" s="189">
        <f>IF(N1086="sníž. přenesená",J1086,0)</f>
        <v>0</v>
      </c>
      <c r="BI1086" s="189">
        <f>IF(N1086="nulová",J1086,0)</f>
        <v>0</v>
      </c>
      <c r="BJ1086" s="19" t="s">
        <v>84</v>
      </c>
      <c r="BK1086" s="189">
        <f>ROUND(I1086*H1086,2)</f>
        <v>0</v>
      </c>
      <c r="BL1086" s="19" t="s">
        <v>208</v>
      </c>
      <c r="BM1086" s="188" t="s">
        <v>1199</v>
      </c>
    </row>
    <row r="1087" spans="1:65" s="2" customFormat="1" ht="11.25">
      <c r="A1087" s="36"/>
      <c r="B1087" s="37"/>
      <c r="C1087" s="38"/>
      <c r="D1087" s="190" t="s">
        <v>210</v>
      </c>
      <c r="E1087" s="38"/>
      <c r="F1087" s="191" t="s">
        <v>1200</v>
      </c>
      <c r="G1087" s="38"/>
      <c r="H1087" s="38"/>
      <c r="I1087" s="192"/>
      <c r="J1087" s="38"/>
      <c r="K1087" s="38"/>
      <c r="L1087" s="41"/>
      <c r="M1087" s="193"/>
      <c r="N1087" s="194"/>
      <c r="O1087" s="66"/>
      <c r="P1087" s="66"/>
      <c r="Q1087" s="66"/>
      <c r="R1087" s="66"/>
      <c r="S1087" s="66"/>
      <c r="T1087" s="67"/>
      <c r="U1087" s="36"/>
      <c r="V1087" s="36"/>
      <c r="W1087" s="36"/>
      <c r="X1087" s="36"/>
      <c r="Y1087" s="36"/>
      <c r="Z1087" s="36"/>
      <c r="AA1087" s="36"/>
      <c r="AB1087" s="36"/>
      <c r="AC1087" s="36"/>
      <c r="AD1087" s="36"/>
      <c r="AE1087" s="36"/>
      <c r="AT1087" s="19" t="s">
        <v>210</v>
      </c>
      <c r="AU1087" s="19" t="s">
        <v>86</v>
      </c>
    </row>
    <row r="1088" spans="1:65" s="2" customFormat="1" ht="19.5">
      <c r="A1088" s="36"/>
      <c r="B1088" s="37"/>
      <c r="C1088" s="38"/>
      <c r="D1088" s="190" t="s">
        <v>214</v>
      </c>
      <c r="E1088" s="38"/>
      <c r="F1088" s="195" t="s">
        <v>1201</v>
      </c>
      <c r="G1088" s="38"/>
      <c r="H1088" s="38"/>
      <c r="I1088" s="192"/>
      <c r="J1088" s="38"/>
      <c r="K1088" s="38"/>
      <c r="L1088" s="41"/>
      <c r="M1088" s="193"/>
      <c r="N1088" s="194"/>
      <c r="O1088" s="66"/>
      <c r="P1088" s="66"/>
      <c r="Q1088" s="66"/>
      <c r="R1088" s="66"/>
      <c r="S1088" s="66"/>
      <c r="T1088" s="67"/>
      <c r="U1088" s="36"/>
      <c r="V1088" s="36"/>
      <c r="W1088" s="36"/>
      <c r="X1088" s="36"/>
      <c r="Y1088" s="36"/>
      <c r="Z1088" s="36"/>
      <c r="AA1088" s="36"/>
      <c r="AB1088" s="36"/>
      <c r="AC1088" s="36"/>
      <c r="AD1088" s="36"/>
      <c r="AE1088" s="36"/>
      <c r="AT1088" s="19" t="s">
        <v>214</v>
      </c>
      <c r="AU1088" s="19" t="s">
        <v>86</v>
      </c>
    </row>
    <row r="1089" spans="1:65" s="14" customFormat="1" ht="11.25">
      <c r="B1089" s="206"/>
      <c r="C1089" s="207"/>
      <c r="D1089" s="190" t="s">
        <v>216</v>
      </c>
      <c r="E1089" s="208" t="s">
        <v>19</v>
      </c>
      <c r="F1089" s="209" t="s">
        <v>98</v>
      </c>
      <c r="G1089" s="207"/>
      <c r="H1089" s="210">
        <v>7.7</v>
      </c>
      <c r="I1089" s="211"/>
      <c r="J1089" s="207"/>
      <c r="K1089" s="207"/>
      <c r="L1089" s="212"/>
      <c r="M1089" s="213"/>
      <c r="N1089" s="214"/>
      <c r="O1089" s="214"/>
      <c r="P1089" s="214"/>
      <c r="Q1089" s="214"/>
      <c r="R1089" s="214"/>
      <c r="S1089" s="214"/>
      <c r="T1089" s="215"/>
      <c r="AT1089" s="216" t="s">
        <v>216</v>
      </c>
      <c r="AU1089" s="216" t="s">
        <v>86</v>
      </c>
      <c r="AV1089" s="14" t="s">
        <v>86</v>
      </c>
      <c r="AW1089" s="14" t="s">
        <v>37</v>
      </c>
      <c r="AX1089" s="14" t="s">
        <v>76</v>
      </c>
      <c r="AY1089" s="216" t="s">
        <v>202</v>
      </c>
    </row>
    <row r="1090" spans="1:65" s="14" customFormat="1" ht="11.25">
      <c r="B1090" s="206"/>
      <c r="C1090" s="207"/>
      <c r="D1090" s="190" t="s">
        <v>216</v>
      </c>
      <c r="E1090" s="208" t="s">
        <v>19</v>
      </c>
      <c r="F1090" s="209" t="s">
        <v>138</v>
      </c>
      <c r="G1090" s="207"/>
      <c r="H1090" s="210">
        <v>226.9</v>
      </c>
      <c r="I1090" s="211"/>
      <c r="J1090" s="207"/>
      <c r="K1090" s="207"/>
      <c r="L1090" s="212"/>
      <c r="M1090" s="213"/>
      <c r="N1090" s="214"/>
      <c r="O1090" s="214"/>
      <c r="P1090" s="214"/>
      <c r="Q1090" s="214"/>
      <c r="R1090" s="214"/>
      <c r="S1090" s="214"/>
      <c r="T1090" s="215"/>
      <c r="AT1090" s="216" t="s">
        <v>216</v>
      </c>
      <c r="AU1090" s="216" t="s">
        <v>86</v>
      </c>
      <c r="AV1090" s="14" t="s">
        <v>86</v>
      </c>
      <c r="AW1090" s="14" t="s">
        <v>37</v>
      </c>
      <c r="AX1090" s="14" t="s">
        <v>76</v>
      </c>
      <c r="AY1090" s="216" t="s">
        <v>202</v>
      </c>
    </row>
    <row r="1091" spans="1:65" s="14" customFormat="1" ht="11.25">
      <c r="B1091" s="206"/>
      <c r="C1091" s="207"/>
      <c r="D1091" s="190" t="s">
        <v>216</v>
      </c>
      <c r="E1091" s="208" t="s">
        <v>19</v>
      </c>
      <c r="F1091" s="209" t="s">
        <v>141</v>
      </c>
      <c r="G1091" s="207"/>
      <c r="H1091" s="210">
        <v>533.5</v>
      </c>
      <c r="I1091" s="211"/>
      <c r="J1091" s="207"/>
      <c r="K1091" s="207"/>
      <c r="L1091" s="212"/>
      <c r="M1091" s="213"/>
      <c r="N1091" s="214"/>
      <c r="O1091" s="214"/>
      <c r="P1091" s="214"/>
      <c r="Q1091" s="214"/>
      <c r="R1091" s="214"/>
      <c r="S1091" s="214"/>
      <c r="T1091" s="215"/>
      <c r="AT1091" s="216" t="s">
        <v>216</v>
      </c>
      <c r="AU1091" s="216" t="s">
        <v>86</v>
      </c>
      <c r="AV1091" s="14" t="s">
        <v>86</v>
      </c>
      <c r="AW1091" s="14" t="s">
        <v>37</v>
      </c>
      <c r="AX1091" s="14" t="s">
        <v>76</v>
      </c>
      <c r="AY1091" s="216" t="s">
        <v>202</v>
      </c>
    </row>
    <row r="1092" spans="1:65" s="14" customFormat="1" ht="11.25">
      <c r="B1092" s="206"/>
      <c r="C1092" s="207"/>
      <c r="D1092" s="190" t="s">
        <v>216</v>
      </c>
      <c r="E1092" s="208" t="s">
        <v>19</v>
      </c>
      <c r="F1092" s="209" t="s">
        <v>144</v>
      </c>
      <c r="G1092" s="207"/>
      <c r="H1092" s="210">
        <v>164.5</v>
      </c>
      <c r="I1092" s="211"/>
      <c r="J1092" s="207"/>
      <c r="K1092" s="207"/>
      <c r="L1092" s="212"/>
      <c r="M1092" s="213"/>
      <c r="N1092" s="214"/>
      <c r="O1092" s="214"/>
      <c r="P1092" s="214"/>
      <c r="Q1092" s="214"/>
      <c r="R1092" s="214"/>
      <c r="S1092" s="214"/>
      <c r="T1092" s="215"/>
      <c r="AT1092" s="216" t="s">
        <v>216</v>
      </c>
      <c r="AU1092" s="216" t="s">
        <v>86</v>
      </c>
      <c r="AV1092" s="14" t="s">
        <v>86</v>
      </c>
      <c r="AW1092" s="14" t="s">
        <v>37</v>
      </c>
      <c r="AX1092" s="14" t="s">
        <v>76</v>
      </c>
      <c r="AY1092" s="216" t="s">
        <v>202</v>
      </c>
    </row>
    <row r="1093" spans="1:65" s="14" customFormat="1" ht="11.25">
      <c r="B1093" s="206"/>
      <c r="C1093" s="207"/>
      <c r="D1093" s="190" t="s">
        <v>216</v>
      </c>
      <c r="E1093" s="208" t="s">
        <v>19</v>
      </c>
      <c r="F1093" s="209" t="s">
        <v>147</v>
      </c>
      <c r="G1093" s="207"/>
      <c r="H1093" s="210">
        <v>73.099999999999994</v>
      </c>
      <c r="I1093" s="211"/>
      <c r="J1093" s="207"/>
      <c r="K1093" s="207"/>
      <c r="L1093" s="212"/>
      <c r="M1093" s="213"/>
      <c r="N1093" s="214"/>
      <c r="O1093" s="214"/>
      <c r="P1093" s="214"/>
      <c r="Q1093" s="214"/>
      <c r="R1093" s="214"/>
      <c r="S1093" s="214"/>
      <c r="T1093" s="215"/>
      <c r="AT1093" s="216" t="s">
        <v>216</v>
      </c>
      <c r="AU1093" s="216" t="s">
        <v>86</v>
      </c>
      <c r="AV1093" s="14" t="s">
        <v>86</v>
      </c>
      <c r="AW1093" s="14" t="s">
        <v>37</v>
      </c>
      <c r="AX1093" s="14" t="s">
        <v>76</v>
      </c>
      <c r="AY1093" s="216" t="s">
        <v>202</v>
      </c>
    </row>
    <row r="1094" spans="1:65" s="14" customFormat="1" ht="11.25">
      <c r="B1094" s="206"/>
      <c r="C1094" s="207"/>
      <c r="D1094" s="190" t="s">
        <v>216</v>
      </c>
      <c r="E1094" s="208" t="s">
        <v>19</v>
      </c>
      <c r="F1094" s="209" t="s">
        <v>150</v>
      </c>
      <c r="G1094" s="207"/>
      <c r="H1094" s="210">
        <v>162.6</v>
      </c>
      <c r="I1094" s="211"/>
      <c r="J1094" s="207"/>
      <c r="K1094" s="207"/>
      <c r="L1094" s="212"/>
      <c r="M1094" s="213"/>
      <c r="N1094" s="214"/>
      <c r="O1094" s="214"/>
      <c r="P1094" s="214"/>
      <c r="Q1094" s="214"/>
      <c r="R1094" s="214"/>
      <c r="S1094" s="214"/>
      <c r="T1094" s="215"/>
      <c r="AT1094" s="216" t="s">
        <v>216</v>
      </c>
      <c r="AU1094" s="216" t="s">
        <v>86</v>
      </c>
      <c r="AV1094" s="14" t="s">
        <v>86</v>
      </c>
      <c r="AW1094" s="14" t="s">
        <v>37</v>
      </c>
      <c r="AX1094" s="14" t="s">
        <v>76</v>
      </c>
      <c r="AY1094" s="216" t="s">
        <v>202</v>
      </c>
    </row>
    <row r="1095" spans="1:65" s="14" customFormat="1" ht="11.25">
      <c r="B1095" s="206"/>
      <c r="C1095" s="207"/>
      <c r="D1095" s="190" t="s">
        <v>216</v>
      </c>
      <c r="E1095" s="208" t="s">
        <v>19</v>
      </c>
      <c r="F1095" s="209" t="s">
        <v>153</v>
      </c>
      <c r="G1095" s="207"/>
      <c r="H1095" s="210">
        <v>72.400000000000006</v>
      </c>
      <c r="I1095" s="211"/>
      <c r="J1095" s="207"/>
      <c r="K1095" s="207"/>
      <c r="L1095" s="212"/>
      <c r="M1095" s="213"/>
      <c r="N1095" s="214"/>
      <c r="O1095" s="214"/>
      <c r="P1095" s="214"/>
      <c r="Q1095" s="214"/>
      <c r="R1095" s="214"/>
      <c r="S1095" s="214"/>
      <c r="T1095" s="215"/>
      <c r="AT1095" s="216" t="s">
        <v>216</v>
      </c>
      <c r="AU1095" s="216" t="s">
        <v>86</v>
      </c>
      <c r="AV1095" s="14" t="s">
        <v>86</v>
      </c>
      <c r="AW1095" s="14" t="s">
        <v>37</v>
      </c>
      <c r="AX1095" s="14" t="s">
        <v>76</v>
      </c>
      <c r="AY1095" s="216" t="s">
        <v>202</v>
      </c>
    </row>
    <row r="1096" spans="1:65" s="16" customFormat="1" ht="11.25">
      <c r="B1096" s="228"/>
      <c r="C1096" s="229"/>
      <c r="D1096" s="190" t="s">
        <v>216</v>
      </c>
      <c r="E1096" s="230" t="s">
        <v>19</v>
      </c>
      <c r="F1096" s="231" t="s">
        <v>235</v>
      </c>
      <c r="G1096" s="229"/>
      <c r="H1096" s="232">
        <v>1240.7</v>
      </c>
      <c r="I1096" s="233"/>
      <c r="J1096" s="229"/>
      <c r="K1096" s="229"/>
      <c r="L1096" s="234"/>
      <c r="M1096" s="235"/>
      <c r="N1096" s="236"/>
      <c r="O1096" s="236"/>
      <c r="P1096" s="236"/>
      <c r="Q1096" s="236"/>
      <c r="R1096" s="236"/>
      <c r="S1096" s="236"/>
      <c r="T1096" s="237"/>
      <c r="AT1096" s="238" t="s">
        <v>216</v>
      </c>
      <c r="AU1096" s="238" t="s">
        <v>86</v>
      </c>
      <c r="AV1096" s="16" t="s">
        <v>208</v>
      </c>
      <c r="AW1096" s="16" t="s">
        <v>37</v>
      </c>
      <c r="AX1096" s="16" t="s">
        <v>84</v>
      </c>
      <c r="AY1096" s="238" t="s">
        <v>202</v>
      </c>
    </row>
    <row r="1097" spans="1:65" s="2" customFormat="1" ht="14.45" customHeight="1">
      <c r="A1097" s="36"/>
      <c r="B1097" s="37"/>
      <c r="C1097" s="177" t="s">
        <v>1202</v>
      </c>
      <c r="D1097" s="177" t="s">
        <v>204</v>
      </c>
      <c r="E1097" s="178" t="s">
        <v>1203</v>
      </c>
      <c r="F1097" s="179" t="s">
        <v>1204</v>
      </c>
      <c r="G1097" s="180" t="s">
        <v>92</v>
      </c>
      <c r="H1097" s="181">
        <v>50</v>
      </c>
      <c r="I1097" s="182"/>
      <c r="J1097" s="183">
        <f>ROUND(I1097*H1097,2)</f>
        <v>0</v>
      </c>
      <c r="K1097" s="179" t="s">
        <v>19</v>
      </c>
      <c r="L1097" s="41"/>
      <c r="M1097" s="184" t="s">
        <v>19</v>
      </c>
      <c r="N1097" s="185" t="s">
        <v>47</v>
      </c>
      <c r="O1097" s="66"/>
      <c r="P1097" s="186">
        <f>O1097*H1097</f>
        <v>0</v>
      </c>
      <c r="Q1097" s="186">
        <v>0</v>
      </c>
      <c r="R1097" s="186">
        <f>Q1097*H1097</f>
        <v>0</v>
      </c>
      <c r="S1097" s="186">
        <v>0</v>
      </c>
      <c r="T1097" s="187">
        <f>S1097*H1097</f>
        <v>0</v>
      </c>
      <c r="U1097" s="36"/>
      <c r="V1097" s="36"/>
      <c r="W1097" s="36"/>
      <c r="X1097" s="36"/>
      <c r="Y1097" s="36"/>
      <c r="Z1097" s="36"/>
      <c r="AA1097" s="36"/>
      <c r="AB1097" s="36"/>
      <c r="AC1097" s="36"/>
      <c r="AD1097" s="36"/>
      <c r="AE1097" s="36"/>
      <c r="AR1097" s="188" t="s">
        <v>208</v>
      </c>
      <c r="AT1097" s="188" t="s">
        <v>204</v>
      </c>
      <c r="AU1097" s="188" t="s">
        <v>86</v>
      </c>
      <c r="AY1097" s="19" t="s">
        <v>202</v>
      </c>
      <c r="BE1097" s="189">
        <f>IF(N1097="základní",J1097,0)</f>
        <v>0</v>
      </c>
      <c r="BF1097" s="189">
        <f>IF(N1097="snížená",J1097,0)</f>
        <v>0</v>
      </c>
      <c r="BG1097" s="189">
        <f>IF(N1097="zákl. přenesená",J1097,0)</f>
        <v>0</v>
      </c>
      <c r="BH1097" s="189">
        <f>IF(N1097="sníž. přenesená",J1097,0)</f>
        <v>0</v>
      </c>
      <c r="BI1097" s="189">
        <f>IF(N1097="nulová",J1097,0)</f>
        <v>0</v>
      </c>
      <c r="BJ1097" s="19" t="s">
        <v>84</v>
      </c>
      <c r="BK1097" s="189">
        <f>ROUND(I1097*H1097,2)</f>
        <v>0</v>
      </c>
      <c r="BL1097" s="19" t="s">
        <v>208</v>
      </c>
      <c r="BM1097" s="188" t="s">
        <v>1205</v>
      </c>
    </row>
    <row r="1098" spans="1:65" s="2" customFormat="1" ht="11.25">
      <c r="A1098" s="36"/>
      <c r="B1098" s="37"/>
      <c r="C1098" s="38"/>
      <c r="D1098" s="190" t="s">
        <v>210</v>
      </c>
      <c r="E1098" s="38"/>
      <c r="F1098" s="191" t="s">
        <v>1204</v>
      </c>
      <c r="G1098" s="38"/>
      <c r="H1098" s="38"/>
      <c r="I1098" s="192"/>
      <c r="J1098" s="38"/>
      <c r="K1098" s="38"/>
      <c r="L1098" s="41"/>
      <c r="M1098" s="193"/>
      <c r="N1098" s="194"/>
      <c r="O1098" s="66"/>
      <c r="P1098" s="66"/>
      <c r="Q1098" s="66"/>
      <c r="R1098" s="66"/>
      <c r="S1098" s="66"/>
      <c r="T1098" s="67"/>
      <c r="U1098" s="36"/>
      <c r="V1098" s="36"/>
      <c r="W1098" s="36"/>
      <c r="X1098" s="36"/>
      <c r="Y1098" s="36"/>
      <c r="Z1098" s="36"/>
      <c r="AA1098" s="36"/>
      <c r="AB1098" s="36"/>
      <c r="AC1098" s="36"/>
      <c r="AD1098" s="36"/>
      <c r="AE1098" s="36"/>
      <c r="AT1098" s="19" t="s">
        <v>210</v>
      </c>
      <c r="AU1098" s="19" t="s">
        <v>86</v>
      </c>
    </row>
    <row r="1099" spans="1:65" s="13" customFormat="1" ht="11.25">
      <c r="B1099" s="196"/>
      <c r="C1099" s="197"/>
      <c r="D1099" s="190" t="s">
        <v>216</v>
      </c>
      <c r="E1099" s="198" t="s">
        <v>19</v>
      </c>
      <c r="F1099" s="199" t="s">
        <v>1206</v>
      </c>
      <c r="G1099" s="197"/>
      <c r="H1099" s="198" t="s">
        <v>19</v>
      </c>
      <c r="I1099" s="200"/>
      <c r="J1099" s="197"/>
      <c r="K1099" s="197"/>
      <c r="L1099" s="201"/>
      <c r="M1099" s="202"/>
      <c r="N1099" s="203"/>
      <c r="O1099" s="203"/>
      <c r="P1099" s="203"/>
      <c r="Q1099" s="203"/>
      <c r="R1099" s="203"/>
      <c r="S1099" s="203"/>
      <c r="T1099" s="204"/>
      <c r="AT1099" s="205" t="s">
        <v>216</v>
      </c>
      <c r="AU1099" s="205" t="s">
        <v>86</v>
      </c>
      <c r="AV1099" s="13" t="s">
        <v>84</v>
      </c>
      <c r="AW1099" s="13" t="s">
        <v>37</v>
      </c>
      <c r="AX1099" s="13" t="s">
        <v>76</v>
      </c>
      <c r="AY1099" s="205" t="s">
        <v>202</v>
      </c>
    </row>
    <row r="1100" spans="1:65" s="14" customFormat="1" ht="11.25">
      <c r="B1100" s="206"/>
      <c r="C1100" s="207"/>
      <c r="D1100" s="190" t="s">
        <v>216</v>
      </c>
      <c r="E1100" s="208" t="s">
        <v>19</v>
      </c>
      <c r="F1100" s="209" t="s">
        <v>1207</v>
      </c>
      <c r="G1100" s="207"/>
      <c r="H1100" s="210">
        <v>3</v>
      </c>
      <c r="I1100" s="211"/>
      <c r="J1100" s="207"/>
      <c r="K1100" s="207"/>
      <c r="L1100" s="212"/>
      <c r="M1100" s="213"/>
      <c r="N1100" s="214"/>
      <c r="O1100" s="214"/>
      <c r="P1100" s="214"/>
      <c r="Q1100" s="214"/>
      <c r="R1100" s="214"/>
      <c r="S1100" s="214"/>
      <c r="T1100" s="215"/>
      <c r="AT1100" s="216" t="s">
        <v>216</v>
      </c>
      <c r="AU1100" s="216" t="s">
        <v>86</v>
      </c>
      <c r="AV1100" s="14" t="s">
        <v>86</v>
      </c>
      <c r="AW1100" s="14" t="s">
        <v>37</v>
      </c>
      <c r="AX1100" s="14" t="s">
        <v>76</v>
      </c>
      <c r="AY1100" s="216" t="s">
        <v>202</v>
      </c>
    </row>
    <row r="1101" spans="1:65" s="14" customFormat="1" ht="11.25">
      <c r="B1101" s="206"/>
      <c r="C1101" s="207"/>
      <c r="D1101" s="190" t="s">
        <v>216</v>
      </c>
      <c r="E1101" s="208" t="s">
        <v>19</v>
      </c>
      <c r="F1101" s="209" t="s">
        <v>1208</v>
      </c>
      <c r="G1101" s="207"/>
      <c r="H1101" s="210">
        <v>9</v>
      </c>
      <c r="I1101" s="211"/>
      <c r="J1101" s="207"/>
      <c r="K1101" s="207"/>
      <c r="L1101" s="212"/>
      <c r="M1101" s="213"/>
      <c r="N1101" s="214"/>
      <c r="O1101" s="214"/>
      <c r="P1101" s="214"/>
      <c r="Q1101" s="214"/>
      <c r="R1101" s="214"/>
      <c r="S1101" s="214"/>
      <c r="T1101" s="215"/>
      <c r="AT1101" s="216" t="s">
        <v>216</v>
      </c>
      <c r="AU1101" s="216" t="s">
        <v>86</v>
      </c>
      <c r="AV1101" s="14" t="s">
        <v>86</v>
      </c>
      <c r="AW1101" s="14" t="s">
        <v>37</v>
      </c>
      <c r="AX1101" s="14" t="s">
        <v>76</v>
      </c>
      <c r="AY1101" s="216" t="s">
        <v>202</v>
      </c>
    </row>
    <row r="1102" spans="1:65" s="14" customFormat="1" ht="11.25">
      <c r="B1102" s="206"/>
      <c r="C1102" s="207"/>
      <c r="D1102" s="190" t="s">
        <v>216</v>
      </c>
      <c r="E1102" s="208" t="s">
        <v>19</v>
      </c>
      <c r="F1102" s="209" t="s">
        <v>1209</v>
      </c>
      <c r="G1102" s="207"/>
      <c r="H1102" s="210">
        <v>14</v>
      </c>
      <c r="I1102" s="211"/>
      <c r="J1102" s="207"/>
      <c r="K1102" s="207"/>
      <c r="L1102" s="212"/>
      <c r="M1102" s="213"/>
      <c r="N1102" s="214"/>
      <c r="O1102" s="214"/>
      <c r="P1102" s="214"/>
      <c r="Q1102" s="214"/>
      <c r="R1102" s="214"/>
      <c r="S1102" s="214"/>
      <c r="T1102" s="215"/>
      <c r="AT1102" s="216" t="s">
        <v>216</v>
      </c>
      <c r="AU1102" s="216" t="s">
        <v>86</v>
      </c>
      <c r="AV1102" s="14" t="s">
        <v>86</v>
      </c>
      <c r="AW1102" s="14" t="s">
        <v>37</v>
      </c>
      <c r="AX1102" s="14" t="s">
        <v>76</v>
      </c>
      <c r="AY1102" s="216" t="s">
        <v>202</v>
      </c>
    </row>
    <row r="1103" spans="1:65" s="14" customFormat="1" ht="11.25">
      <c r="B1103" s="206"/>
      <c r="C1103" s="207"/>
      <c r="D1103" s="190" t="s">
        <v>216</v>
      </c>
      <c r="E1103" s="208" t="s">
        <v>19</v>
      </c>
      <c r="F1103" s="209" t="s">
        <v>1210</v>
      </c>
      <c r="G1103" s="207"/>
      <c r="H1103" s="210">
        <v>1</v>
      </c>
      <c r="I1103" s="211"/>
      <c r="J1103" s="207"/>
      <c r="K1103" s="207"/>
      <c r="L1103" s="212"/>
      <c r="M1103" s="213"/>
      <c r="N1103" s="214"/>
      <c r="O1103" s="214"/>
      <c r="P1103" s="214"/>
      <c r="Q1103" s="214"/>
      <c r="R1103" s="214"/>
      <c r="S1103" s="214"/>
      <c r="T1103" s="215"/>
      <c r="AT1103" s="216" t="s">
        <v>216</v>
      </c>
      <c r="AU1103" s="216" t="s">
        <v>86</v>
      </c>
      <c r="AV1103" s="14" t="s">
        <v>86</v>
      </c>
      <c r="AW1103" s="14" t="s">
        <v>37</v>
      </c>
      <c r="AX1103" s="14" t="s">
        <v>76</v>
      </c>
      <c r="AY1103" s="216" t="s">
        <v>202</v>
      </c>
    </row>
    <row r="1104" spans="1:65" s="14" customFormat="1" ht="11.25">
      <c r="B1104" s="206"/>
      <c r="C1104" s="207"/>
      <c r="D1104" s="190" t="s">
        <v>216</v>
      </c>
      <c r="E1104" s="208" t="s">
        <v>19</v>
      </c>
      <c r="F1104" s="209" t="s">
        <v>1211</v>
      </c>
      <c r="G1104" s="207"/>
      <c r="H1104" s="210">
        <v>10</v>
      </c>
      <c r="I1104" s="211"/>
      <c r="J1104" s="207"/>
      <c r="K1104" s="207"/>
      <c r="L1104" s="212"/>
      <c r="M1104" s="213"/>
      <c r="N1104" s="214"/>
      <c r="O1104" s="214"/>
      <c r="P1104" s="214"/>
      <c r="Q1104" s="214"/>
      <c r="R1104" s="214"/>
      <c r="S1104" s="214"/>
      <c r="T1104" s="215"/>
      <c r="AT1104" s="216" t="s">
        <v>216</v>
      </c>
      <c r="AU1104" s="216" t="s">
        <v>86</v>
      </c>
      <c r="AV1104" s="14" t="s">
        <v>86</v>
      </c>
      <c r="AW1104" s="14" t="s">
        <v>37</v>
      </c>
      <c r="AX1104" s="14" t="s">
        <v>76</v>
      </c>
      <c r="AY1104" s="216" t="s">
        <v>202</v>
      </c>
    </row>
    <row r="1105" spans="1:65" s="14" customFormat="1" ht="11.25">
      <c r="B1105" s="206"/>
      <c r="C1105" s="207"/>
      <c r="D1105" s="190" t="s">
        <v>216</v>
      </c>
      <c r="E1105" s="208" t="s">
        <v>19</v>
      </c>
      <c r="F1105" s="209" t="s">
        <v>1212</v>
      </c>
      <c r="G1105" s="207"/>
      <c r="H1105" s="210">
        <v>2</v>
      </c>
      <c r="I1105" s="211"/>
      <c r="J1105" s="207"/>
      <c r="K1105" s="207"/>
      <c r="L1105" s="212"/>
      <c r="M1105" s="213"/>
      <c r="N1105" s="214"/>
      <c r="O1105" s="214"/>
      <c r="P1105" s="214"/>
      <c r="Q1105" s="214"/>
      <c r="R1105" s="214"/>
      <c r="S1105" s="214"/>
      <c r="T1105" s="215"/>
      <c r="AT1105" s="216" t="s">
        <v>216</v>
      </c>
      <c r="AU1105" s="216" t="s">
        <v>86</v>
      </c>
      <c r="AV1105" s="14" t="s">
        <v>86</v>
      </c>
      <c r="AW1105" s="14" t="s">
        <v>37</v>
      </c>
      <c r="AX1105" s="14" t="s">
        <v>76</v>
      </c>
      <c r="AY1105" s="216" t="s">
        <v>202</v>
      </c>
    </row>
    <row r="1106" spans="1:65" s="14" customFormat="1" ht="11.25">
      <c r="B1106" s="206"/>
      <c r="C1106" s="207"/>
      <c r="D1106" s="190" t="s">
        <v>216</v>
      </c>
      <c r="E1106" s="208" t="s">
        <v>19</v>
      </c>
      <c r="F1106" s="209" t="s">
        <v>1213</v>
      </c>
      <c r="G1106" s="207"/>
      <c r="H1106" s="210">
        <v>1</v>
      </c>
      <c r="I1106" s="211"/>
      <c r="J1106" s="207"/>
      <c r="K1106" s="207"/>
      <c r="L1106" s="212"/>
      <c r="M1106" s="213"/>
      <c r="N1106" s="214"/>
      <c r="O1106" s="214"/>
      <c r="P1106" s="214"/>
      <c r="Q1106" s="214"/>
      <c r="R1106" s="214"/>
      <c r="S1106" s="214"/>
      <c r="T1106" s="215"/>
      <c r="AT1106" s="216" t="s">
        <v>216</v>
      </c>
      <c r="AU1106" s="216" t="s">
        <v>86</v>
      </c>
      <c r="AV1106" s="14" t="s">
        <v>86</v>
      </c>
      <c r="AW1106" s="14" t="s">
        <v>37</v>
      </c>
      <c r="AX1106" s="14" t="s">
        <v>76</v>
      </c>
      <c r="AY1106" s="216" t="s">
        <v>202</v>
      </c>
    </row>
    <row r="1107" spans="1:65" s="14" customFormat="1" ht="11.25">
      <c r="B1107" s="206"/>
      <c r="C1107" s="207"/>
      <c r="D1107" s="190" t="s">
        <v>216</v>
      </c>
      <c r="E1107" s="208" t="s">
        <v>19</v>
      </c>
      <c r="F1107" s="209" t="s">
        <v>1214</v>
      </c>
      <c r="G1107" s="207"/>
      <c r="H1107" s="210">
        <v>2</v>
      </c>
      <c r="I1107" s="211"/>
      <c r="J1107" s="207"/>
      <c r="K1107" s="207"/>
      <c r="L1107" s="212"/>
      <c r="M1107" s="213"/>
      <c r="N1107" s="214"/>
      <c r="O1107" s="214"/>
      <c r="P1107" s="214"/>
      <c r="Q1107" s="214"/>
      <c r="R1107" s="214"/>
      <c r="S1107" s="214"/>
      <c r="T1107" s="215"/>
      <c r="AT1107" s="216" t="s">
        <v>216</v>
      </c>
      <c r="AU1107" s="216" t="s">
        <v>86</v>
      </c>
      <c r="AV1107" s="14" t="s">
        <v>86</v>
      </c>
      <c r="AW1107" s="14" t="s">
        <v>37</v>
      </c>
      <c r="AX1107" s="14" t="s">
        <v>76</v>
      </c>
      <c r="AY1107" s="216" t="s">
        <v>202</v>
      </c>
    </row>
    <row r="1108" spans="1:65" s="14" customFormat="1" ht="11.25">
      <c r="B1108" s="206"/>
      <c r="C1108" s="207"/>
      <c r="D1108" s="190" t="s">
        <v>216</v>
      </c>
      <c r="E1108" s="208" t="s">
        <v>19</v>
      </c>
      <c r="F1108" s="209" t="s">
        <v>1215</v>
      </c>
      <c r="G1108" s="207"/>
      <c r="H1108" s="210">
        <v>4</v>
      </c>
      <c r="I1108" s="211"/>
      <c r="J1108" s="207"/>
      <c r="K1108" s="207"/>
      <c r="L1108" s="212"/>
      <c r="M1108" s="213"/>
      <c r="N1108" s="214"/>
      <c r="O1108" s="214"/>
      <c r="P1108" s="214"/>
      <c r="Q1108" s="214"/>
      <c r="R1108" s="214"/>
      <c r="S1108" s="214"/>
      <c r="T1108" s="215"/>
      <c r="AT1108" s="216" t="s">
        <v>216</v>
      </c>
      <c r="AU1108" s="216" t="s">
        <v>86</v>
      </c>
      <c r="AV1108" s="14" t="s">
        <v>86</v>
      </c>
      <c r="AW1108" s="14" t="s">
        <v>37</v>
      </c>
      <c r="AX1108" s="14" t="s">
        <v>76</v>
      </c>
      <c r="AY1108" s="216" t="s">
        <v>202</v>
      </c>
    </row>
    <row r="1109" spans="1:65" s="14" customFormat="1" ht="11.25">
      <c r="B1109" s="206"/>
      <c r="C1109" s="207"/>
      <c r="D1109" s="190" t="s">
        <v>216</v>
      </c>
      <c r="E1109" s="208" t="s">
        <v>19</v>
      </c>
      <c r="F1109" s="209" t="s">
        <v>1216</v>
      </c>
      <c r="G1109" s="207"/>
      <c r="H1109" s="210">
        <v>4</v>
      </c>
      <c r="I1109" s="211"/>
      <c r="J1109" s="207"/>
      <c r="K1109" s="207"/>
      <c r="L1109" s="212"/>
      <c r="M1109" s="213"/>
      <c r="N1109" s="214"/>
      <c r="O1109" s="214"/>
      <c r="P1109" s="214"/>
      <c r="Q1109" s="214"/>
      <c r="R1109" s="214"/>
      <c r="S1109" s="214"/>
      <c r="T1109" s="215"/>
      <c r="AT1109" s="216" t="s">
        <v>216</v>
      </c>
      <c r="AU1109" s="216" t="s">
        <v>86</v>
      </c>
      <c r="AV1109" s="14" t="s">
        <v>86</v>
      </c>
      <c r="AW1109" s="14" t="s">
        <v>37</v>
      </c>
      <c r="AX1109" s="14" t="s">
        <v>76</v>
      </c>
      <c r="AY1109" s="216" t="s">
        <v>202</v>
      </c>
    </row>
    <row r="1110" spans="1:65" s="16" customFormat="1" ht="11.25">
      <c r="B1110" s="228"/>
      <c r="C1110" s="229"/>
      <c r="D1110" s="190" t="s">
        <v>216</v>
      </c>
      <c r="E1110" s="230" t="s">
        <v>19</v>
      </c>
      <c r="F1110" s="231" t="s">
        <v>235</v>
      </c>
      <c r="G1110" s="229"/>
      <c r="H1110" s="232">
        <v>50</v>
      </c>
      <c r="I1110" s="233"/>
      <c r="J1110" s="229"/>
      <c r="K1110" s="229"/>
      <c r="L1110" s="234"/>
      <c r="M1110" s="235"/>
      <c r="N1110" s="236"/>
      <c r="O1110" s="236"/>
      <c r="P1110" s="236"/>
      <c r="Q1110" s="236"/>
      <c r="R1110" s="236"/>
      <c r="S1110" s="236"/>
      <c r="T1110" s="237"/>
      <c r="AT1110" s="238" t="s">
        <v>216</v>
      </c>
      <c r="AU1110" s="238" t="s">
        <v>86</v>
      </c>
      <c r="AV1110" s="16" t="s">
        <v>208</v>
      </c>
      <c r="AW1110" s="16" t="s">
        <v>37</v>
      </c>
      <c r="AX1110" s="16" t="s">
        <v>84</v>
      </c>
      <c r="AY1110" s="238" t="s">
        <v>202</v>
      </c>
    </row>
    <row r="1111" spans="1:65" s="2" customFormat="1" ht="14.45" customHeight="1">
      <c r="A1111" s="36"/>
      <c r="B1111" s="37"/>
      <c r="C1111" s="177" t="s">
        <v>1217</v>
      </c>
      <c r="D1111" s="177" t="s">
        <v>204</v>
      </c>
      <c r="E1111" s="178" t="s">
        <v>1218</v>
      </c>
      <c r="F1111" s="179" t="s">
        <v>1219</v>
      </c>
      <c r="G1111" s="180" t="s">
        <v>92</v>
      </c>
      <c r="H1111" s="181">
        <v>37</v>
      </c>
      <c r="I1111" s="182"/>
      <c r="J1111" s="183">
        <f>ROUND(I1111*H1111,2)</f>
        <v>0</v>
      </c>
      <c r="K1111" s="179" t="s">
        <v>19</v>
      </c>
      <c r="L1111" s="41"/>
      <c r="M1111" s="184" t="s">
        <v>19</v>
      </c>
      <c r="N1111" s="185" t="s">
        <v>47</v>
      </c>
      <c r="O1111" s="66"/>
      <c r="P1111" s="186">
        <f>O1111*H1111</f>
        <v>0</v>
      </c>
      <c r="Q1111" s="186">
        <v>0</v>
      </c>
      <c r="R1111" s="186">
        <f>Q1111*H1111</f>
        <v>0</v>
      </c>
      <c r="S1111" s="186">
        <v>0</v>
      </c>
      <c r="T1111" s="187">
        <f>S1111*H1111</f>
        <v>0</v>
      </c>
      <c r="U1111" s="36"/>
      <c r="V1111" s="36"/>
      <c r="W1111" s="36"/>
      <c r="X1111" s="36"/>
      <c r="Y1111" s="36"/>
      <c r="Z1111" s="36"/>
      <c r="AA1111" s="36"/>
      <c r="AB1111" s="36"/>
      <c r="AC1111" s="36"/>
      <c r="AD1111" s="36"/>
      <c r="AE1111" s="36"/>
      <c r="AR1111" s="188" t="s">
        <v>208</v>
      </c>
      <c r="AT1111" s="188" t="s">
        <v>204</v>
      </c>
      <c r="AU1111" s="188" t="s">
        <v>86</v>
      </c>
      <c r="AY1111" s="19" t="s">
        <v>202</v>
      </c>
      <c r="BE1111" s="189">
        <f>IF(N1111="základní",J1111,0)</f>
        <v>0</v>
      </c>
      <c r="BF1111" s="189">
        <f>IF(N1111="snížená",J1111,0)</f>
        <v>0</v>
      </c>
      <c r="BG1111" s="189">
        <f>IF(N1111="zákl. přenesená",J1111,0)</f>
        <v>0</v>
      </c>
      <c r="BH1111" s="189">
        <f>IF(N1111="sníž. přenesená",J1111,0)</f>
        <v>0</v>
      </c>
      <c r="BI1111" s="189">
        <f>IF(N1111="nulová",J1111,0)</f>
        <v>0</v>
      </c>
      <c r="BJ1111" s="19" t="s">
        <v>84</v>
      </c>
      <c r="BK1111" s="189">
        <f>ROUND(I1111*H1111,2)</f>
        <v>0</v>
      </c>
      <c r="BL1111" s="19" t="s">
        <v>208</v>
      </c>
      <c r="BM1111" s="188" t="s">
        <v>1220</v>
      </c>
    </row>
    <row r="1112" spans="1:65" s="2" customFormat="1" ht="11.25">
      <c r="A1112" s="36"/>
      <c r="B1112" s="37"/>
      <c r="C1112" s="38"/>
      <c r="D1112" s="190" t="s">
        <v>210</v>
      </c>
      <c r="E1112" s="38"/>
      <c r="F1112" s="191" t="s">
        <v>1219</v>
      </c>
      <c r="G1112" s="38"/>
      <c r="H1112" s="38"/>
      <c r="I1112" s="192"/>
      <c r="J1112" s="38"/>
      <c r="K1112" s="38"/>
      <c r="L1112" s="41"/>
      <c r="M1112" s="193"/>
      <c r="N1112" s="194"/>
      <c r="O1112" s="66"/>
      <c r="P1112" s="66"/>
      <c r="Q1112" s="66"/>
      <c r="R1112" s="66"/>
      <c r="S1112" s="66"/>
      <c r="T1112" s="67"/>
      <c r="U1112" s="36"/>
      <c r="V1112" s="36"/>
      <c r="W1112" s="36"/>
      <c r="X1112" s="36"/>
      <c r="Y1112" s="36"/>
      <c r="Z1112" s="36"/>
      <c r="AA1112" s="36"/>
      <c r="AB1112" s="36"/>
      <c r="AC1112" s="36"/>
      <c r="AD1112" s="36"/>
      <c r="AE1112" s="36"/>
      <c r="AT1112" s="19" t="s">
        <v>210</v>
      </c>
      <c r="AU1112" s="19" t="s">
        <v>86</v>
      </c>
    </row>
    <row r="1113" spans="1:65" s="14" customFormat="1" ht="11.25">
      <c r="B1113" s="206"/>
      <c r="C1113" s="207"/>
      <c r="D1113" s="190" t="s">
        <v>216</v>
      </c>
      <c r="E1113" s="208" t="s">
        <v>19</v>
      </c>
      <c r="F1113" s="209" t="s">
        <v>1221</v>
      </c>
      <c r="G1113" s="207"/>
      <c r="H1113" s="210">
        <v>51</v>
      </c>
      <c r="I1113" s="211"/>
      <c r="J1113" s="207"/>
      <c r="K1113" s="207"/>
      <c r="L1113" s="212"/>
      <c r="M1113" s="213"/>
      <c r="N1113" s="214"/>
      <c r="O1113" s="214"/>
      <c r="P1113" s="214"/>
      <c r="Q1113" s="214"/>
      <c r="R1113" s="214"/>
      <c r="S1113" s="214"/>
      <c r="T1113" s="215"/>
      <c r="AT1113" s="216" t="s">
        <v>216</v>
      </c>
      <c r="AU1113" s="216" t="s">
        <v>86</v>
      </c>
      <c r="AV1113" s="14" t="s">
        <v>86</v>
      </c>
      <c r="AW1113" s="14" t="s">
        <v>37</v>
      </c>
      <c r="AX1113" s="14" t="s">
        <v>76</v>
      </c>
      <c r="AY1113" s="216" t="s">
        <v>202</v>
      </c>
    </row>
    <row r="1114" spans="1:65" s="14" customFormat="1" ht="11.25">
      <c r="B1114" s="206"/>
      <c r="C1114" s="207"/>
      <c r="D1114" s="190" t="s">
        <v>216</v>
      </c>
      <c r="E1114" s="208" t="s">
        <v>19</v>
      </c>
      <c r="F1114" s="209" t="s">
        <v>1222</v>
      </c>
      <c r="G1114" s="207"/>
      <c r="H1114" s="210">
        <v>-14</v>
      </c>
      <c r="I1114" s="211"/>
      <c r="J1114" s="207"/>
      <c r="K1114" s="207"/>
      <c r="L1114" s="212"/>
      <c r="M1114" s="213"/>
      <c r="N1114" s="214"/>
      <c r="O1114" s="214"/>
      <c r="P1114" s="214"/>
      <c r="Q1114" s="214"/>
      <c r="R1114" s="214"/>
      <c r="S1114" s="214"/>
      <c r="T1114" s="215"/>
      <c r="AT1114" s="216" t="s">
        <v>216</v>
      </c>
      <c r="AU1114" s="216" t="s">
        <v>86</v>
      </c>
      <c r="AV1114" s="14" t="s">
        <v>86</v>
      </c>
      <c r="AW1114" s="14" t="s">
        <v>37</v>
      </c>
      <c r="AX1114" s="14" t="s">
        <v>76</v>
      </c>
      <c r="AY1114" s="216" t="s">
        <v>202</v>
      </c>
    </row>
    <row r="1115" spans="1:65" s="16" customFormat="1" ht="11.25">
      <c r="B1115" s="228"/>
      <c r="C1115" s="229"/>
      <c r="D1115" s="190" t="s">
        <v>216</v>
      </c>
      <c r="E1115" s="230" t="s">
        <v>19</v>
      </c>
      <c r="F1115" s="231" t="s">
        <v>235</v>
      </c>
      <c r="G1115" s="229"/>
      <c r="H1115" s="232">
        <v>37</v>
      </c>
      <c r="I1115" s="233"/>
      <c r="J1115" s="229"/>
      <c r="K1115" s="229"/>
      <c r="L1115" s="234"/>
      <c r="M1115" s="235"/>
      <c r="N1115" s="236"/>
      <c r="O1115" s="236"/>
      <c r="P1115" s="236"/>
      <c r="Q1115" s="236"/>
      <c r="R1115" s="236"/>
      <c r="S1115" s="236"/>
      <c r="T1115" s="237"/>
      <c r="AT1115" s="238" t="s">
        <v>216</v>
      </c>
      <c r="AU1115" s="238" t="s">
        <v>86</v>
      </c>
      <c r="AV1115" s="16" t="s">
        <v>208</v>
      </c>
      <c r="AW1115" s="16" t="s">
        <v>37</v>
      </c>
      <c r="AX1115" s="16" t="s">
        <v>84</v>
      </c>
      <c r="AY1115" s="238" t="s">
        <v>202</v>
      </c>
    </row>
    <row r="1116" spans="1:65" s="2" customFormat="1" ht="14.45" customHeight="1">
      <c r="A1116" s="36"/>
      <c r="B1116" s="37"/>
      <c r="C1116" s="177" t="s">
        <v>1223</v>
      </c>
      <c r="D1116" s="177" t="s">
        <v>204</v>
      </c>
      <c r="E1116" s="178" t="s">
        <v>1224</v>
      </c>
      <c r="F1116" s="179" t="s">
        <v>1225</v>
      </c>
      <c r="G1116" s="180" t="s">
        <v>100</v>
      </c>
      <c r="H1116" s="181">
        <v>3</v>
      </c>
      <c r="I1116" s="182"/>
      <c r="J1116" s="183">
        <f>ROUND(I1116*H1116,2)</f>
        <v>0</v>
      </c>
      <c r="K1116" s="179" t="s">
        <v>19</v>
      </c>
      <c r="L1116" s="41"/>
      <c r="M1116" s="184" t="s">
        <v>19</v>
      </c>
      <c r="N1116" s="185" t="s">
        <v>47</v>
      </c>
      <c r="O1116" s="66"/>
      <c r="P1116" s="186">
        <f>O1116*H1116</f>
        <v>0</v>
      </c>
      <c r="Q1116" s="186">
        <v>0</v>
      </c>
      <c r="R1116" s="186">
        <f>Q1116*H1116</f>
        <v>0</v>
      </c>
      <c r="S1116" s="186">
        <v>0</v>
      </c>
      <c r="T1116" s="187">
        <f>S1116*H1116</f>
        <v>0</v>
      </c>
      <c r="U1116" s="36"/>
      <c r="V1116" s="36"/>
      <c r="W1116" s="36"/>
      <c r="X1116" s="36"/>
      <c r="Y1116" s="36"/>
      <c r="Z1116" s="36"/>
      <c r="AA1116" s="36"/>
      <c r="AB1116" s="36"/>
      <c r="AC1116" s="36"/>
      <c r="AD1116" s="36"/>
      <c r="AE1116" s="36"/>
      <c r="AR1116" s="188" t="s">
        <v>208</v>
      </c>
      <c r="AT1116" s="188" t="s">
        <v>204</v>
      </c>
      <c r="AU1116" s="188" t="s">
        <v>86</v>
      </c>
      <c r="AY1116" s="19" t="s">
        <v>202</v>
      </c>
      <c r="BE1116" s="189">
        <f>IF(N1116="základní",J1116,0)</f>
        <v>0</v>
      </c>
      <c r="BF1116" s="189">
        <f>IF(N1116="snížená",J1116,0)</f>
        <v>0</v>
      </c>
      <c r="BG1116" s="189">
        <f>IF(N1116="zákl. přenesená",J1116,0)</f>
        <v>0</v>
      </c>
      <c r="BH1116" s="189">
        <f>IF(N1116="sníž. přenesená",J1116,0)</f>
        <v>0</v>
      </c>
      <c r="BI1116" s="189">
        <f>IF(N1116="nulová",J1116,0)</f>
        <v>0</v>
      </c>
      <c r="BJ1116" s="19" t="s">
        <v>84</v>
      </c>
      <c r="BK1116" s="189">
        <f>ROUND(I1116*H1116,2)</f>
        <v>0</v>
      </c>
      <c r="BL1116" s="19" t="s">
        <v>208</v>
      </c>
      <c r="BM1116" s="188" t="s">
        <v>1226</v>
      </c>
    </row>
    <row r="1117" spans="1:65" s="2" customFormat="1" ht="11.25">
      <c r="A1117" s="36"/>
      <c r="B1117" s="37"/>
      <c r="C1117" s="38"/>
      <c r="D1117" s="190" t="s">
        <v>210</v>
      </c>
      <c r="E1117" s="38"/>
      <c r="F1117" s="191" t="s">
        <v>1225</v>
      </c>
      <c r="G1117" s="38"/>
      <c r="H1117" s="38"/>
      <c r="I1117" s="192"/>
      <c r="J1117" s="38"/>
      <c r="K1117" s="38"/>
      <c r="L1117" s="41"/>
      <c r="M1117" s="193"/>
      <c r="N1117" s="194"/>
      <c r="O1117" s="66"/>
      <c r="P1117" s="66"/>
      <c r="Q1117" s="66"/>
      <c r="R1117" s="66"/>
      <c r="S1117" s="66"/>
      <c r="T1117" s="67"/>
      <c r="U1117" s="36"/>
      <c r="V1117" s="36"/>
      <c r="W1117" s="36"/>
      <c r="X1117" s="36"/>
      <c r="Y1117" s="36"/>
      <c r="Z1117" s="36"/>
      <c r="AA1117" s="36"/>
      <c r="AB1117" s="36"/>
      <c r="AC1117" s="36"/>
      <c r="AD1117" s="36"/>
      <c r="AE1117" s="36"/>
      <c r="AT1117" s="19" t="s">
        <v>210</v>
      </c>
      <c r="AU1117" s="19" t="s">
        <v>86</v>
      </c>
    </row>
    <row r="1118" spans="1:65" s="14" customFormat="1" ht="11.25">
      <c r="B1118" s="206"/>
      <c r="C1118" s="207"/>
      <c r="D1118" s="190" t="s">
        <v>216</v>
      </c>
      <c r="E1118" s="208" t="s">
        <v>19</v>
      </c>
      <c r="F1118" s="209" t="s">
        <v>1227</v>
      </c>
      <c r="G1118" s="207"/>
      <c r="H1118" s="210">
        <v>3</v>
      </c>
      <c r="I1118" s="211"/>
      <c r="J1118" s="207"/>
      <c r="K1118" s="207"/>
      <c r="L1118" s="212"/>
      <c r="M1118" s="213"/>
      <c r="N1118" s="214"/>
      <c r="O1118" s="214"/>
      <c r="P1118" s="214"/>
      <c r="Q1118" s="214"/>
      <c r="R1118" s="214"/>
      <c r="S1118" s="214"/>
      <c r="T1118" s="215"/>
      <c r="AT1118" s="216" t="s">
        <v>216</v>
      </c>
      <c r="AU1118" s="216" t="s">
        <v>86</v>
      </c>
      <c r="AV1118" s="14" t="s">
        <v>86</v>
      </c>
      <c r="AW1118" s="14" t="s">
        <v>37</v>
      </c>
      <c r="AX1118" s="14" t="s">
        <v>84</v>
      </c>
      <c r="AY1118" s="216" t="s">
        <v>202</v>
      </c>
    </row>
    <row r="1119" spans="1:65" s="12" customFormat="1" ht="22.9" customHeight="1">
      <c r="B1119" s="161"/>
      <c r="C1119" s="162"/>
      <c r="D1119" s="163" t="s">
        <v>75</v>
      </c>
      <c r="E1119" s="175" t="s">
        <v>119</v>
      </c>
      <c r="F1119" s="175" t="s">
        <v>1228</v>
      </c>
      <c r="G1119" s="162"/>
      <c r="H1119" s="162"/>
      <c r="I1119" s="165"/>
      <c r="J1119" s="176">
        <f>BK1119</f>
        <v>0</v>
      </c>
      <c r="K1119" s="162"/>
      <c r="L1119" s="167"/>
      <c r="M1119" s="168"/>
      <c r="N1119" s="169"/>
      <c r="O1119" s="169"/>
      <c r="P1119" s="170">
        <f>SUM(P1120:P1141)</f>
        <v>0</v>
      </c>
      <c r="Q1119" s="169"/>
      <c r="R1119" s="170">
        <f>SUM(R1120:R1141)</f>
        <v>9.3720000000000001E-3</v>
      </c>
      <c r="S1119" s="169"/>
      <c r="T1119" s="171">
        <f>SUM(T1120:T1141)</f>
        <v>26.3247</v>
      </c>
      <c r="AR1119" s="172" t="s">
        <v>84</v>
      </c>
      <c r="AT1119" s="173" t="s">
        <v>75</v>
      </c>
      <c r="AU1119" s="173" t="s">
        <v>84</v>
      </c>
      <c r="AY1119" s="172" t="s">
        <v>202</v>
      </c>
      <c r="BK1119" s="174">
        <f>SUM(BK1120:BK1141)</f>
        <v>0</v>
      </c>
    </row>
    <row r="1120" spans="1:65" s="2" customFormat="1" ht="14.45" customHeight="1">
      <c r="A1120" s="36"/>
      <c r="B1120" s="37"/>
      <c r="C1120" s="177" t="s">
        <v>1229</v>
      </c>
      <c r="D1120" s="177" t="s">
        <v>204</v>
      </c>
      <c r="E1120" s="178" t="s">
        <v>1230</v>
      </c>
      <c r="F1120" s="179" t="s">
        <v>1231</v>
      </c>
      <c r="G1120" s="180" t="s">
        <v>100</v>
      </c>
      <c r="H1120" s="181">
        <v>43</v>
      </c>
      <c r="I1120" s="182"/>
      <c r="J1120" s="183">
        <f>ROUND(I1120*H1120,2)</f>
        <v>0</v>
      </c>
      <c r="K1120" s="179" t="s">
        <v>207</v>
      </c>
      <c r="L1120" s="41"/>
      <c r="M1120" s="184" t="s">
        <v>19</v>
      </c>
      <c r="N1120" s="185" t="s">
        <v>47</v>
      </c>
      <c r="O1120" s="66"/>
      <c r="P1120" s="186">
        <f>O1120*H1120</f>
        <v>0</v>
      </c>
      <c r="Q1120" s="186">
        <v>0</v>
      </c>
      <c r="R1120" s="186">
        <f>Q1120*H1120</f>
        <v>0</v>
      </c>
      <c r="S1120" s="186">
        <v>0.6</v>
      </c>
      <c r="T1120" s="187">
        <f>S1120*H1120</f>
        <v>25.8</v>
      </c>
      <c r="U1120" s="36"/>
      <c r="V1120" s="36"/>
      <c r="W1120" s="36"/>
      <c r="X1120" s="36"/>
      <c r="Y1120" s="36"/>
      <c r="Z1120" s="36"/>
      <c r="AA1120" s="36"/>
      <c r="AB1120" s="36"/>
      <c r="AC1120" s="36"/>
      <c r="AD1120" s="36"/>
      <c r="AE1120" s="36"/>
      <c r="AR1120" s="188" t="s">
        <v>208</v>
      </c>
      <c r="AT1120" s="188" t="s">
        <v>204</v>
      </c>
      <c r="AU1120" s="188" t="s">
        <v>86</v>
      </c>
      <c r="AY1120" s="19" t="s">
        <v>202</v>
      </c>
      <c r="BE1120" s="189">
        <f>IF(N1120="základní",J1120,0)</f>
        <v>0</v>
      </c>
      <c r="BF1120" s="189">
        <f>IF(N1120="snížená",J1120,0)</f>
        <v>0</v>
      </c>
      <c r="BG1120" s="189">
        <f>IF(N1120="zákl. přenesená",J1120,0)</f>
        <v>0</v>
      </c>
      <c r="BH1120" s="189">
        <f>IF(N1120="sníž. přenesená",J1120,0)</f>
        <v>0</v>
      </c>
      <c r="BI1120" s="189">
        <f>IF(N1120="nulová",J1120,0)</f>
        <v>0</v>
      </c>
      <c r="BJ1120" s="19" t="s">
        <v>84</v>
      </c>
      <c r="BK1120" s="189">
        <f>ROUND(I1120*H1120,2)</f>
        <v>0</v>
      </c>
      <c r="BL1120" s="19" t="s">
        <v>208</v>
      </c>
      <c r="BM1120" s="188" t="s">
        <v>1232</v>
      </c>
    </row>
    <row r="1121" spans="1:65" s="2" customFormat="1" ht="19.5">
      <c r="A1121" s="36"/>
      <c r="B1121" s="37"/>
      <c r="C1121" s="38"/>
      <c r="D1121" s="190" t="s">
        <v>210</v>
      </c>
      <c r="E1121" s="38"/>
      <c r="F1121" s="191" t="s">
        <v>1233</v>
      </c>
      <c r="G1121" s="38"/>
      <c r="H1121" s="38"/>
      <c r="I1121" s="192"/>
      <c r="J1121" s="38"/>
      <c r="K1121" s="38"/>
      <c r="L1121" s="41"/>
      <c r="M1121" s="193"/>
      <c r="N1121" s="194"/>
      <c r="O1121" s="66"/>
      <c r="P1121" s="66"/>
      <c r="Q1121" s="66"/>
      <c r="R1121" s="66"/>
      <c r="S1121" s="66"/>
      <c r="T1121" s="67"/>
      <c r="U1121" s="36"/>
      <c r="V1121" s="36"/>
      <c r="W1121" s="36"/>
      <c r="X1121" s="36"/>
      <c r="Y1121" s="36"/>
      <c r="Z1121" s="36"/>
      <c r="AA1121" s="36"/>
      <c r="AB1121" s="36"/>
      <c r="AC1121" s="36"/>
      <c r="AD1121" s="36"/>
      <c r="AE1121" s="36"/>
      <c r="AT1121" s="19" t="s">
        <v>210</v>
      </c>
      <c r="AU1121" s="19" t="s">
        <v>86</v>
      </c>
    </row>
    <row r="1122" spans="1:65" s="2" customFormat="1" ht="58.5">
      <c r="A1122" s="36"/>
      <c r="B1122" s="37"/>
      <c r="C1122" s="38"/>
      <c r="D1122" s="190" t="s">
        <v>212</v>
      </c>
      <c r="E1122" s="38"/>
      <c r="F1122" s="195" t="s">
        <v>1234</v>
      </c>
      <c r="G1122" s="38"/>
      <c r="H1122" s="38"/>
      <c r="I1122" s="192"/>
      <c r="J1122" s="38"/>
      <c r="K1122" s="38"/>
      <c r="L1122" s="41"/>
      <c r="M1122" s="193"/>
      <c r="N1122" s="194"/>
      <c r="O1122" s="66"/>
      <c r="P1122" s="66"/>
      <c r="Q1122" s="66"/>
      <c r="R1122" s="66"/>
      <c r="S1122" s="66"/>
      <c r="T1122" s="67"/>
      <c r="U1122" s="36"/>
      <c r="V1122" s="36"/>
      <c r="W1122" s="36"/>
      <c r="X1122" s="36"/>
      <c r="Y1122" s="36"/>
      <c r="Z1122" s="36"/>
      <c r="AA1122" s="36"/>
      <c r="AB1122" s="36"/>
      <c r="AC1122" s="36"/>
      <c r="AD1122" s="36"/>
      <c r="AE1122" s="36"/>
      <c r="AT1122" s="19" t="s">
        <v>212</v>
      </c>
      <c r="AU1122" s="19" t="s">
        <v>86</v>
      </c>
    </row>
    <row r="1123" spans="1:65" s="13" customFormat="1" ht="11.25">
      <c r="B1123" s="196"/>
      <c r="C1123" s="197"/>
      <c r="D1123" s="190" t="s">
        <v>216</v>
      </c>
      <c r="E1123" s="198" t="s">
        <v>19</v>
      </c>
      <c r="F1123" s="199" t="s">
        <v>123</v>
      </c>
      <c r="G1123" s="197"/>
      <c r="H1123" s="198" t="s">
        <v>19</v>
      </c>
      <c r="I1123" s="200"/>
      <c r="J1123" s="197"/>
      <c r="K1123" s="197"/>
      <c r="L1123" s="201"/>
      <c r="M1123" s="202"/>
      <c r="N1123" s="203"/>
      <c r="O1123" s="203"/>
      <c r="P1123" s="203"/>
      <c r="Q1123" s="203"/>
      <c r="R1123" s="203"/>
      <c r="S1123" s="203"/>
      <c r="T1123" s="204"/>
      <c r="AT1123" s="205" t="s">
        <v>216</v>
      </c>
      <c r="AU1123" s="205" t="s">
        <v>86</v>
      </c>
      <c r="AV1123" s="13" t="s">
        <v>84</v>
      </c>
      <c r="AW1123" s="13" t="s">
        <v>37</v>
      </c>
      <c r="AX1123" s="13" t="s">
        <v>76</v>
      </c>
      <c r="AY1123" s="205" t="s">
        <v>202</v>
      </c>
    </row>
    <row r="1124" spans="1:65" s="14" customFormat="1" ht="11.25">
      <c r="B1124" s="206"/>
      <c r="C1124" s="207"/>
      <c r="D1124" s="190" t="s">
        <v>216</v>
      </c>
      <c r="E1124" s="208" t="s">
        <v>19</v>
      </c>
      <c r="F1124" s="209" t="s">
        <v>1235</v>
      </c>
      <c r="G1124" s="207"/>
      <c r="H1124" s="210">
        <v>29</v>
      </c>
      <c r="I1124" s="211"/>
      <c r="J1124" s="207"/>
      <c r="K1124" s="207"/>
      <c r="L1124" s="212"/>
      <c r="M1124" s="213"/>
      <c r="N1124" s="214"/>
      <c r="O1124" s="214"/>
      <c r="P1124" s="214"/>
      <c r="Q1124" s="214"/>
      <c r="R1124" s="214"/>
      <c r="S1124" s="214"/>
      <c r="T1124" s="215"/>
      <c r="AT1124" s="216" t="s">
        <v>216</v>
      </c>
      <c r="AU1124" s="216" t="s">
        <v>86</v>
      </c>
      <c r="AV1124" s="14" t="s">
        <v>86</v>
      </c>
      <c r="AW1124" s="14" t="s">
        <v>37</v>
      </c>
      <c r="AX1124" s="14" t="s">
        <v>76</v>
      </c>
      <c r="AY1124" s="216" t="s">
        <v>202</v>
      </c>
    </row>
    <row r="1125" spans="1:65" s="14" customFormat="1" ht="11.25">
      <c r="B1125" s="206"/>
      <c r="C1125" s="207"/>
      <c r="D1125" s="190" t="s">
        <v>216</v>
      </c>
      <c r="E1125" s="208" t="s">
        <v>19</v>
      </c>
      <c r="F1125" s="209" t="s">
        <v>1236</v>
      </c>
      <c r="G1125" s="207"/>
      <c r="H1125" s="210">
        <v>9</v>
      </c>
      <c r="I1125" s="211"/>
      <c r="J1125" s="207"/>
      <c r="K1125" s="207"/>
      <c r="L1125" s="212"/>
      <c r="M1125" s="213"/>
      <c r="N1125" s="214"/>
      <c r="O1125" s="214"/>
      <c r="P1125" s="214"/>
      <c r="Q1125" s="214"/>
      <c r="R1125" s="214"/>
      <c r="S1125" s="214"/>
      <c r="T1125" s="215"/>
      <c r="AT1125" s="216" t="s">
        <v>216</v>
      </c>
      <c r="AU1125" s="216" t="s">
        <v>86</v>
      </c>
      <c r="AV1125" s="14" t="s">
        <v>86</v>
      </c>
      <c r="AW1125" s="14" t="s">
        <v>37</v>
      </c>
      <c r="AX1125" s="14" t="s">
        <v>76</v>
      </c>
      <c r="AY1125" s="216" t="s">
        <v>202</v>
      </c>
    </row>
    <row r="1126" spans="1:65" s="14" customFormat="1" ht="11.25">
      <c r="B1126" s="206"/>
      <c r="C1126" s="207"/>
      <c r="D1126" s="190" t="s">
        <v>216</v>
      </c>
      <c r="E1126" s="208" t="s">
        <v>19</v>
      </c>
      <c r="F1126" s="209" t="s">
        <v>1237</v>
      </c>
      <c r="G1126" s="207"/>
      <c r="H1126" s="210">
        <v>5</v>
      </c>
      <c r="I1126" s="211"/>
      <c r="J1126" s="207"/>
      <c r="K1126" s="207"/>
      <c r="L1126" s="212"/>
      <c r="M1126" s="213"/>
      <c r="N1126" s="214"/>
      <c r="O1126" s="214"/>
      <c r="P1126" s="214"/>
      <c r="Q1126" s="214"/>
      <c r="R1126" s="214"/>
      <c r="S1126" s="214"/>
      <c r="T1126" s="215"/>
      <c r="AT1126" s="216" t="s">
        <v>216</v>
      </c>
      <c r="AU1126" s="216" t="s">
        <v>86</v>
      </c>
      <c r="AV1126" s="14" t="s">
        <v>86</v>
      </c>
      <c r="AW1126" s="14" t="s">
        <v>37</v>
      </c>
      <c r="AX1126" s="14" t="s">
        <v>76</v>
      </c>
      <c r="AY1126" s="216" t="s">
        <v>202</v>
      </c>
    </row>
    <row r="1127" spans="1:65" s="16" customFormat="1" ht="11.25">
      <c r="B1127" s="228"/>
      <c r="C1127" s="229"/>
      <c r="D1127" s="190" t="s">
        <v>216</v>
      </c>
      <c r="E1127" s="230" t="s">
        <v>122</v>
      </c>
      <c r="F1127" s="231" t="s">
        <v>235</v>
      </c>
      <c r="G1127" s="229"/>
      <c r="H1127" s="232">
        <v>43</v>
      </c>
      <c r="I1127" s="233"/>
      <c r="J1127" s="229"/>
      <c r="K1127" s="229"/>
      <c r="L1127" s="234"/>
      <c r="M1127" s="235"/>
      <c r="N1127" s="236"/>
      <c r="O1127" s="236"/>
      <c r="P1127" s="236"/>
      <c r="Q1127" s="236"/>
      <c r="R1127" s="236"/>
      <c r="S1127" s="236"/>
      <c r="T1127" s="237"/>
      <c r="AT1127" s="238" t="s">
        <v>216</v>
      </c>
      <c r="AU1127" s="238" t="s">
        <v>86</v>
      </c>
      <c r="AV1127" s="16" t="s">
        <v>208</v>
      </c>
      <c r="AW1127" s="16" t="s">
        <v>37</v>
      </c>
      <c r="AX1127" s="16" t="s">
        <v>84</v>
      </c>
      <c r="AY1127" s="238" t="s">
        <v>202</v>
      </c>
    </row>
    <row r="1128" spans="1:65" s="2" customFormat="1" ht="14.45" customHeight="1">
      <c r="A1128" s="36"/>
      <c r="B1128" s="37"/>
      <c r="C1128" s="177" t="s">
        <v>1238</v>
      </c>
      <c r="D1128" s="177" t="s">
        <v>204</v>
      </c>
      <c r="E1128" s="178" t="s">
        <v>1239</v>
      </c>
      <c r="F1128" s="179" t="s">
        <v>1240</v>
      </c>
      <c r="G1128" s="180" t="s">
        <v>100</v>
      </c>
      <c r="H1128" s="181">
        <v>3.3</v>
      </c>
      <c r="I1128" s="182"/>
      <c r="J1128" s="183">
        <f>ROUND(I1128*H1128,2)</f>
        <v>0</v>
      </c>
      <c r="K1128" s="179" t="s">
        <v>207</v>
      </c>
      <c r="L1128" s="41"/>
      <c r="M1128" s="184" t="s">
        <v>19</v>
      </c>
      <c r="N1128" s="185" t="s">
        <v>47</v>
      </c>
      <c r="O1128" s="66"/>
      <c r="P1128" s="186">
        <f>O1128*H1128</f>
        <v>0</v>
      </c>
      <c r="Q1128" s="186">
        <v>2.8400000000000001E-3</v>
      </c>
      <c r="R1128" s="186">
        <f>Q1128*H1128</f>
        <v>9.3720000000000001E-3</v>
      </c>
      <c r="S1128" s="186">
        <v>0.159</v>
      </c>
      <c r="T1128" s="187">
        <f>S1128*H1128</f>
        <v>0.52469999999999994</v>
      </c>
      <c r="U1128" s="36"/>
      <c r="V1128" s="36"/>
      <c r="W1128" s="36"/>
      <c r="X1128" s="36"/>
      <c r="Y1128" s="36"/>
      <c r="Z1128" s="36"/>
      <c r="AA1128" s="36"/>
      <c r="AB1128" s="36"/>
      <c r="AC1128" s="36"/>
      <c r="AD1128" s="36"/>
      <c r="AE1128" s="36"/>
      <c r="AR1128" s="188" t="s">
        <v>208</v>
      </c>
      <c r="AT1128" s="188" t="s">
        <v>204</v>
      </c>
      <c r="AU1128" s="188" t="s">
        <v>86</v>
      </c>
      <c r="AY1128" s="19" t="s">
        <v>202</v>
      </c>
      <c r="BE1128" s="189">
        <f>IF(N1128="základní",J1128,0)</f>
        <v>0</v>
      </c>
      <c r="BF1128" s="189">
        <f>IF(N1128="snížená",J1128,0)</f>
        <v>0</v>
      </c>
      <c r="BG1128" s="189">
        <f>IF(N1128="zákl. přenesená",J1128,0)</f>
        <v>0</v>
      </c>
      <c r="BH1128" s="189">
        <f>IF(N1128="sníž. přenesená",J1128,0)</f>
        <v>0</v>
      </c>
      <c r="BI1128" s="189">
        <f>IF(N1128="nulová",J1128,0)</f>
        <v>0</v>
      </c>
      <c r="BJ1128" s="19" t="s">
        <v>84</v>
      </c>
      <c r="BK1128" s="189">
        <f>ROUND(I1128*H1128,2)</f>
        <v>0</v>
      </c>
      <c r="BL1128" s="19" t="s">
        <v>208</v>
      </c>
      <c r="BM1128" s="188" t="s">
        <v>1241</v>
      </c>
    </row>
    <row r="1129" spans="1:65" s="2" customFormat="1" ht="19.5">
      <c r="A1129" s="36"/>
      <c r="B1129" s="37"/>
      <c r="C1129" s="38"/>
      <c r="D1129" s="190" t="s">
        <v>210</v>
      </c>
      <c r="E1129" s="38"/>
      <c r="F1129" s="191" t="s">
        <v>1242</v>
      </c>
      <c r="G1129" s="38"/>
      <c r="H1129" s="38"/>
      <c r="I1129" s="192"/>
      <c r="J1129" s="38"/>
      <c r="K1129" s="38"/>
      <c r="L1129" s="41"/>
      <c r="M1129" s="193"/>
      <c r="N1129" s="194"/>
      <c r="O1129" s="66"/>
      <c r="P1129" s="66"/>
      <c r="Q1129" s="66"/>
      <c r="R1129" s="66"/>
      <c r="S1129" s="66"/>
      <c r="T1129" s="67"/>
      <c r="U1129" s="36"/>
      <c r="V1129" s="36"/>
      <c r="W1129" s="36"/>
      <c r="X1129" s="36"/>
      <c r="Y1129" s="36"/>
      <c r="Z1129" s="36"/>
      <c r="AA1129" s="36"/>
      <c r="AB1129" s="36"/>
      <c r="AC1129" s="36"/>
      <c r="AD1129" s="36"/>
      <c r="AE1129" s="36"/>
      <c r="AT1129" s="19" t="s">
        <v>210</v>
      </c>
      <c r="AU1129" s="19" t="s">
        <v>86</v>
      </c>
    </row>
    <row r="1130" spans="1:65" s="2" customFormat="1" ht="48.75">
      <c r="A1130" s="36"/>
      <c r="B1130" s="37"/>
      <c r="C1130" s="38"/>
      <c r="D1130" s="190" t="s">
        <v>212</v>
      </c>
      <c r="E1130" s="38"/>
      <c r="F1130" s="195" t="s">
        <v>1243</v>
      </c>
      <c r="G1130" s="38"/>
      <c r="H1130" s="38"/>
      <c r="I1130" s="192"/>
      <c r="J1130" s="38"/>
      <c r="K1130" s="38"/>
      <c r="L1130" s="41"/>
      <c r="M1130" s="193"/>
      <c r="N1130" s="194"/>
      <c r="O1130" s="66"/>
      <c r="P1130" s="66"/>
      <c r="Q1130" s="66"/>
      <c r="R1130" s="66"/>
      <c r="S1130" s="66"/>
      <c r="T1130" s="67"/>
      <c r="U1130" s="36"/>
      <c r="V1130" s="36"/>
      <c r="W1130" s="36"/>
      <c r="X1130" s="36"/>
      <c r="Y1130" s="36"/>
      <c r="Z1130" s="36"/>
      <c r="AA1130" s="36"/>
      <c r="AB1130" s="36"/>
      <c r="AC1130" s="36"/>
      <c r="AD1130" s="36"/>
      <c r="AE1130" s="36"/>
      <c r="AT1130" s="19" t="s">
        <v>212</v>
      </c>
      <c r="AU1130" s="19" t="s">
        <v>86</v>
      </c>
    </row>
    <row r="1131" spans="1:65" s="13" customFormat="1" ht="11.25">
      <c r="B1131" s="196"/>
      <c r="C1131" s="197"/>
      <c r="D1131" s="190" t="s">
        <v>216</v>
      </c>
      <c r="E1131" s="198" t="s">
        <v>19</v>
      </c>
      <c r="F1131" s="199" t="s">
        <v>1244</v>
      </c>
      <c r="G1131" s="197"/>
      <c r="H1131" s="198" t="s">
        <v>19</v>
      </c>
      <c r="I1131" s="200"/>
      <c r="J1131" s="197"/>
      <c r="K1131" s="197"/>
      <c r="L1131" s="201"/>
      <c r="M1131" s="202"/>
      <c r="N1131" s="203"/>
      <c r="O1131" s="203"/>
      <c r="P1131" s="203"/>
      <c r="Q1131" s="203"/>
      <c r="R1131" s="203"/>
      <c r="S1131" s="203"/>
      <c r="T1131" s="204"/>
      <c r="AT1131" s="205" t="s">
        <v>216</v>
      </c>
      <c r="AU1131" s="205" t="s">
        <v>86</v>
      </c>
      <c r="AV1131" s="13" t="s">
        <v>84</v>
      </c>
      <c r="AW1131" s="13" t="s">
        <v>37</v>
      </c>
      <c r="AX1131" s="13" t="s">
        <v>76</v>
      </c>
      <c r="AY1131" s="205" t="s">
        <v>202</v>
      </c>
    </row>
    <row r="1132" spans="1:65" s="14" customFormat="1" ht="11.25">
      <c r="B1132" s="206"/>
      <c r="C1132" s="207"/>
      <c r="D1132" s="190" t="s">
        <v>216</v>
      </c>
      <c r="E1132" s="208" t="s">
        <v>19</v>
      </c>
      <c r="F1132" s="209" t="s">
        <v>1245</v>
      </c>
      <c r="G1132" s="207"/>
      <c r="H1132" s="210">
        <v>1.2</v>
      </c>
      <c r="I1132" s="211"/>
      <c r="J1132" s="207"/>
      <c r="K1132" s="207"/>
      <c r="L1132" s="212"/>
      <c r="M1132" s="213"/>
      <c r="N1132" s="214"/>
      <c r="O1132" s="214"/>
      <c r="P1132" s="214"/>
      <c r="Q1132" s="214"/>
      <c r="R1132" s="214"/>
      <c r="S1132" s="214"/>
      <c r="T1132" s="215"/>
      <c r="AT1132" s="216" t="s">
        <v>216</v>
      </c>
      <c r="AU1132" s="216" t="s">
        <v>86</v>
      </c>
      <c r="AV1132" s="14" t="s">
        <v>86</v>
      </c>
      <c r="AW1132" s="14" t="s">
        <v>37</v>
      </c>
      <c r="AX1132" s="14" t="s">
        <v>76</v>
      </c>
      <c r="AY1132" s="216" t="s">
        <v>202</v>
      </c>
    </row>
    <row r="1133" spans="1:65" s="14" customFormat="1" ht="11.25">
      <c r="B1133" s="206"/>
      <c r="C1133" s="207"/>
      <c r="D1133" s="190" t="s">
        <v>216</v>
      </c>
      <c r="E1133" s="208" t="s">
        <v>19</v>
      </c>
      <c r="F1133" s="209" t="s">
        <v>1246</v>
      </c>
      <c r="G1133" s="207"/>
      <c r="H1133" s="210">
        <v>0.6</v>
      </c>
      <c r="I1133" s="211"/>
      <c r="J1133" s="207"/>
      <c r="K1133" s="207"/>
      <c r="L1133" s="212"/>
      <c r="M1133" s="213"/>
      <c r="N1133" s="214"/>
      <c r="O1133" s="214"/>
      <c r="P1133" s="214"/>
      <c r="Q1133" s="214"/>
      <c r="R1133" s="214"/>
      <c r="S1133" s="214"/>
      <c r="T1133" s="215"/>
      <c r="AT1133" s="216" t="s">
        <v>216</v>
      </c>
      <c r="AU1133" s="216" t="s">
        <v>86</v>
      </c>
      <c r="AV1133" s="14" t="s">
        <v>86</v>
      </c>
      <c r="AW1133" s="14" t="s">
        <v>37</v>
      </c>
      <c r="AX1133" s="14" t="s">
        <v>76</v>
      </c>
      <c r="AY1133" s="216" t="s">
        <v>202</v>
      </c>
    </row>
    <row r="1134" spans="1:65" s="14" customFormat="1" ht="11.25">
      <c r="B1134" s="206"/>
      <c r="C1134" s="207"/>
      <c r="D1134" s="190" t="s">
        <v>216</v>
      </c>
      <c r="E1134" s="208" t="s">
        <v>19</v>
      </c>
      <c r="F1134" s="209" t="s">
        <v>1247</v>
      </c>
      <c r="G1134" s="207"/>
      <c r="H1134" s="210">
        <v>0.9</v>
      </c>
      <c r="I1134" s="211"/>
      <c r="J1134" s="207"/>
      <c r="K1134" s="207"/>
      <c r="L1134" s="212"/>
      <c r="M1134" s="213"/>
      <c r="N1134" s="214"/>
      <c r="O1134" s="214"/>
      <c r="P1134" s="214"/>
      <c r="Q1134" s="214"/>
      <c r="R1134" s="214"/>
      <c r="S1134" s="214"/>
      <c r="T1134" s="215"/>
      <c r="AT1134" s="216" t="s">
        <v>216</v>
      </c>
      <c r="AU1134" s="216" t="s">
        <v>86</v>
      </c>
      <c r="AV1134" s="14" t="s">
        <v>86</v>
      </c>
      <c r="AW1134" s="14" t="s">
        <v>37</v>
      </c>
      <c r="AX1134" s="14" t="s">
        <v>76</v>
      </c>
      <c r="AY1134" s="216" t="s">
        <v>202</v>
      </c>
    </row>
    <row r="1135" spans="1:65" s="14" customFormat="1" ht="11.25">
      <c r="B1135" s="206"/>
      <c r="C1135" s="207"/>
      <c r="D1135" s="190" t="s">
        <v>216</v>
      </c>
      <c r="E1135" s="208" t="s">
        <v>19</v>
      </c>
      <c r="F1135" s="209" t="s">
        <v>1248</v>
      </c>
      <c r="G1135" s="207"/>
      <c r="H1135" s="210">
        <v>0.3</v>
      </c>
      <c r="I1135" s="211"/>
      <c r="J1135" s="207"/>
      <c r="K1135" s="207"/>
      <c r="L1135" s="212"/>
      <c r="M1135" s="213"/>
      <c r="N1135" s="214"/>
      <c r="O1135" s="214"/>
      <c r="P1135" s="214"/>
      <c r="Q1135" s="214"/>
      <c r="R1135" s="214"/>
      <c r="S1135" s="214"/>
      <c r="T1135" s="215"/>
      <c r="AT1135" s="216" t="s">
        <v>216</v>
      </c>
      <c r="AU1135" s="216" t="s">
        <v>86</v>
      </c>
      <c r="AV1135" s="14" t="s">
        <v>86</v>
      </c>
      <c r="AW1135" s="14" t="s">
        <v>37</v>
      </c>
      <c r="AX1135" s="14" t="s">
        <v>76</v>
      </c>
      <c r="AY1135" s="216" t="s">
        <v>202</v>
      </c>
    </row>
    <row r="1136" spans="1:65" s="14" customFormat="1" ht="11.25">
      <c r="B1136" s="206"/>
      <c r="C1136" s="207"/>
      <c r="D1136" s="190" t="s">
        <v>216</v>
      </c>
      <c r="E1136" s="208" t="s">
        <v>19</v>
      </c>
      <c r="F1136" s="209" t="s">
        <v>1249</v>
      </c>
      <c r="G1136" s="207"/>
      <c r="H1136" s="210">
        <v>0.3</v>
      </c>
      <c r="I1136" s="211"/>
      <c r="J1136" s="207"/>
      <c r="K1136" s="207"/>
      <c r="L1136" s="212"/>
      <c r="M1136" s="213"/>
      <c r="N1136" s="214"/>
      <c r="O1136" s="214"/>
      <c r="P1136" s="214"/>
      <c r="Q1136" s="214"/>
      <c r="R1136" s="214"/>
      <c r="S1136" s="214"/>
      <c r="T1136" s="215"/>
      <c r="AT1136" s="216" t="s">
        <v>216</v>
      </c>
      <c r="AU1136" s="216" t="s">
        <v>86</v>
      </c>
      <c r="AV1136" s="14" t="s">
        <v>86</v>
      </c>
      <c r="AW1136" s="14" t="s">
        <v>37</v>
      </c>
      <c r="AX1136" s="14" t="s">
        <v>76</v>
      </c>
      <c r="AY1136" s="216" t="s">
        <v>202</v>
      </c>
    </row>
    <row r="1137" spans="1:65" s="16" customFormat="1" ht="11.25">
      <c r="B1137" s="228"/>
      <c r="C1137" s="229"/>
      <c r="D1137" s="190" t="s">
        <v>216</v>
      </c>
      <c r="E1137" s="230" t="s">
        <v>19</v>
      </c>
      <c r="F1137" s="231" t="s">
        <v>235</v>
      </c>
      <c r="G1137" s="229"/>
      <c r="H1137" s="232">
        <v>3.3</v>
      </c>
      <c r="I1137" s="233"/>
      <c r="J1137" s="229"/>
      <c r="K1137" s="229"/>
      <c r="L1137" s="234"/>
      <c r="M1137" s="235"/>
      <c r="N1137" s="236"/>
      <c r="O1137" s="236"/>
      <c r="P1137" s="236"/>
      <c r="Q1137" s="236"/>
      <c r="R1137" s="236"/>
      <c r="S1137" s="236"/>
      <c r="T1137" s="237"/>
      <c r="AT1137" s="238" t="s">
        <v>216</v>
      </c>
      <c r="AU1137" s="238" t="s">
        <v>86</v>
      </c>
      <c r="AV1137" s="16" t="s">
        <v>208</v>
      </c>
      <c r="AW1137" s="16" t="s">
        <v>37</v>
      </c>
      <c r="AX1137" s="16" t="s">
        <v>84</v>
      </c>
      <c r="AY1137" s="238" t="s">
        <v>202</v>
      </c>
    </row>
    <row r="1138" spans="1:65" s="2" customFormat="1" ht="24.2" customHeight="1">
      <c r="A1138" s="36"/>
      <c r="B1138" s="37"/>
      <c r="C1138" s="177" t="s">
        <v>1250</v>
      </c>
      <c r="D1138" s="177" t="s">
        <v>204</v>
      </c>
      <c r="E1138" s="178" t="s">
        <v>1251</v>
      </c>
      <c r="F1138" s="179" t="s">
        <v>1252</v>
      </c>
      <c r="G1138" s="180" t="s">
        <v>1253</v>
      </c>
      <c r="H1138" s="181">
        <v>1</v>
      </c>
      <c r="I1138" s="182"/>
      <c r="J1138" s="183">
        <f>ROUND(I1138*H1138,2)</f>
        <v>0</v>
      </c>
      <c r="K1138" s="179" t="s">
        <v>19</v>
      </c>
      <c r="L1138" s="41"/>
      <c r="M1138" s="184" t="s">
        <v>19</v>
      </c>
      <c r="N1138" s="185" t="s">
        <v>47</v>
      </c>
      <c r="O1138" s="66"/>
      <c r="P1138" s="186">
        <f>O1138*H1138</f>
        <v>0</v>
      </c>
      <c r="Q1138" s="186">
        <v>0</v>
      </c>
      <c r="R1138" s="186">
        <f>Q1138*H1138</f>
        <v>0</v>
      </c>
      <c r="S1138" s="186">
        <v>0</v>
      </c>
      <c r="T1138" s="187">
        <f>S1138*H1138</f>
        <v>0</v>
      </c>
      <c r="U1138" s="36"/>
      <c r="V1138" s="36"/>
      <c r="W1138" s="36"/>
      <c r="X1138" s="36"/>
      <c r="Y1138" s="36"/>
      <c r="Z1138" s="36"/>
      <c r="AA1138" s="36"/>
      <c r="AB1138" s="36"/>
      <c r="AC1138" s="36"/>
      <c r="AD1138" s="36"/>
      <c r="AE1138" s="36"/>
      <c r="AR1138" s="188" t="s">
        <v>208</v>
      </c>
      <c r="AT1138" s="188" t="s">
        <v>204</v>
      </c>
      <c r="AU1138" s="188" t="s">
        <v>86</v>
      </c>
      <c r="AY1138" s="19" t="s">
        <v>202</v>
      </c>
      <c r="BE1138" s="189">
        <f>IF(N1138="základní",J1138,0)</f>
        <v>0</v>
      </c>
      <c r="BF1138" s="189">
        <f>IF(N1138="snížená",J1138,0)</f>
        <v>0</v>
      </c>
      <c r="BG1138" s="189">
        <f>IF(N1138="zákl. přenesená",J1138,0)</f>
        <v>0</v>
      </c>
      <c r="BH1138" s="189">
        <f>IF(N1138="sníž. přenesená",J1138,0)</f>
        <v>0</v>
      </c>
      <c r="BI1138" s="189">
        <f>IF(N1138="nulová",J1138,0)</f>
        <v>0</v>
      </c>
      <c r="BJ1138" s="19" t="s">
        <v>84</v>
      </c>
      <c r="BK1138" s="189">
        <f>ROUND(I1138*H1138,2)</f>
        <v>0</v>
      </c>
      <c r="BL1138" s="19" t="s">
        <v>208</v>
      </c>
      <c r="BM1138" s="188" t="s">
        <v>1254</v>
      </c>
    </row>
    <row r="1139" spans="1:65" s="2" customFormat="1" ht="11.25">
      <c r="A1139" s="36"/>
      <c r="B1139" s="37"/>
      <c r="C1139" s="38"/>
      <c r="D1139" s="190" t="s">
        <v>210</v>
      </c>
      <c r="E1139" s="38"/>
      <c r="F1139" s="191" t="s">
        <v>1252</v>
      </c>
      <c r="G1139" s="38"/>
      <c r="H1139" s="38"/>
      <c r="I1139" s="192"/>
      <c r="J1139" s="38"/>
      <c r="K1139" s="38"/>
      <c r="L1139" s="41"/>
      <c r="M1139" s="193"/>
      <c r="N1139" s="194"/>
      <c r="O1139" s="66"/>
      <c r="P1139" s="66"/>
      <c r="Q1139" s="66"/>
      <c r="R1139" s="66"/>
      <c r="S1139" s="66"/>
      <c r="T1139" s="67"/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T1139" s="19" t="s">
        <v>210</v>
      </c>
      <c r="AU1139" s="19" t="s">
        <v>86</v>
      </c>
    </row>
    <row r="1140" spans="1:65" s="2" customFormat="1" ht="14.45" customHeight="1">
      <c r="A1140" s="36"/>
      <c r="B1140" s="37"/>
      <c r="C1140" s="177" t="s">
        <v>1255</v>
      </c>
      <c r="D1140" s="177" t="s">
        <v>204</v>
      </c>
      <c r="E1140" s="178" t="s">
        <v>1256</v>
      </c>
      <c r="F1140" s="179" t="s">
        <v>1257</v>
      </c>
      <c r="G1140" s="180" t="s">
        <v>1253</v>
      </c>
      <c r="H1140" s="181">
        <v>6</v>
      </c>
      <c r="I1140" s="182"/>
      <c r="J1140" s="183">
        <f>ROUND(I1140*H1140,2)</f>
        <v>0</v>
      </c>
      <c r="K1140" s="179" t="s">
        <v>19</v>
      </c>
      <c r="L1140" s="41"/>
      <c r="M1140" s="184" t="s">
        <v>19</v>
      </c>
      <c r="N1140" s="185" t="s">
        <v>47</v>
      </c>
      <c r="O1140" s="66"/>
      <c r="P1140" s="186">
        <f>O1140*H1140</f>
        <v>0</v>
      </c>
      <c r="Q1140" s="186">
        <v>0</v>
      </c>
      <c r="R1140" s="186">
        <f>Q1140*H1140</f>
        <v>0</v>
      </c>
      <c r="S1140" s="186">
        <v>0</v>
      </c>
      <c r="T1140" s="187">
        <f>S1140*H1140</f>
        <v>0</v>
      </c>
      <c r="U1140" s="36"/>
      <c r="V1140" s="36"/>
      <c r="W1140" s="36"/>
      <c r="X1140" s="36"/>
      <c r="Y1140" s="36"/>
      <c r="Z1140" s="36"/>
      <c r="AA1140" s="36"/>
      <c r="AB1140" s="36"/>
      <c r="AC1140" s="36"/>
      <c r="AD1140" s="36"/>
      <c r="AE1140" s="36"/>
      <c r="AR1140" s="188" t="s">
        <v>208</v>
      </c>
      <c r="AT1140" s="188" t="s">
        <v>204</v>
      </c>
      <c r="AU1140" s="188" t="s">
        <v>86</v>
      </c>
      <c r="AY1140" s="19" t="s">
        <v>202</v>
      </c>
      <c r="BE1140" s="189">
        <f>IF(N1140="základní",J1140,0)</f>
        <v>0</v>
      </c>
      <c r="BF1140" s="189">
        <f>IF(N1140="snížená",J1140,0)</f>
        <v>0</v>
      </c>
      <c r="BG1140" s="189">
        <f>IF(N1140="zákl. přenesená",J1140,0)</f>
        <v>0</v>
      </c>
      <c r="BH1140" s="189">
        <f>IF(N1140="sníž. přenesená",J1140,0)</f>
        <v>0</v>
      </c>
      <c r="BI1140" s="189">
        <f>IF(N1140="nulová",J1140,0)</f>
        <v>0</v>
      </c>
      <c r="BJ1140" s="19" t="s">
        <v>84</v>
      </c>
      <c r="BK1140" s="189">
        <f>ROUND(I1140*H1140,2)</f>
        <v>0</v>
      </c>
      <c r="BL1140" s="19" t="s">
        <v>208</v>
      </c>
      <c r="BM1140" s="188" t="s">
        <v>1258</v>
      </c>
    </row>
    <row r="1141" spans="1:65" s="14" customFormat="1" ht="11.25">
      <c r="B1141" s="206"/>
      <c r="C1141" s="207"/>
      <c r="D1141" s="190" t="s">
        <v>216</v>
      </c>
      <c r="E1141" s="208" t="s">
        <v>19</v>
      </c>
      <c r="F1141" s="209" t="s">
        <v>1259</v>
      </c>
      <c r="G1141" s="207"/>
      <c r="H1141" s="210">
        <v>6</v>
      </c>
      <c r="I1141" s="211"/>
      <c r="J1141" s="207"/>
      <c r="K1141" s="207"/>
      <c r="L1141" s="212"/>
      <c r="M1141" s="213"/>
      <c r="N1141" s="214"/>
      <c r="O1141" s="214"/>
      <c r="P1141" s="214"/>
      <c r="Q1141" s="214"/>
      <c r="R1141" s="214"/>
      <c r="S1141" s="214"/>
      <c r="T1141" s="215"/>
      <c r="AT1141" s="216" t="s">
        <v>216</v>
      </c>
      <c r="AU1141" s="216" t="s">
        <v>86</v>
      </c>
      <c r="AV1141" s="14" t="s">
        <v>86</v>
      </c>
      <c r="AW1141" s="14" t="s">
        <v>37</v>
      </c>
      <c r="AX1141" s="14" t="s">
        <v>84</v>
      </c>
      <c r="AY1141" s="216" t="s">
        <v>202</v>
      </c>
    </row>
    <row r="1142" spans="1:65" s="12" customFormat="1" ht="22.9" customHeight="1">
      <c r="B1142" s="161"/>
      <c r="C1142" s="162"/>
      <c r="D1142" s="163" t="s">
        <v>75</v>
      </c>
      <c r="E1142" s="175" t="s">
        <v>1260</v>
      </c>
      <c r="F1142" s="175" t="s">
        <v>1261</v>
      </c>
      <c r="G1142" s="162"/>
      <c r="H1142" s="162"/>
      <c r="I1142" s="165"/>
      <c r="J1142" s="176">
        <f>BK1142</f>
        <v>0</v>
      </c>
      <c r="K1142" s="162"/>
      <c r="L1142" s="167"/>
      <c r="M1142" s="168"/>
      <c r="N1142" s="169"/>
      <c r="O1142" s="169"/>
      <c r="P1142" s="170">
        <f>SUM(P1143:P1154)</f>
        <v>0</v>
      </c>
      <c r="Q1142" s="169"/>
      <c r="R1142" s="170">
        <f>SUM(R1143:R1154)</f>
        <v>0</v>
      </c>
      <c r="S1142" s="169"/>
      <c r="T1142" s="171">
        <f>SUM(T1143:T1154)</f>
        <v>0</v>
      </c>
      <c r="AR1142" s="172" t="s">
        <v>84</v>
      </c>
      <c r="AT1142" s="173" t="s">
        <v>75</v>
      </c>
      <c r="AU1142" s="173" t="s">
        <v>84</v>
      </c>
      <c r="AY1142" s="172" t="s">
        <v>202</v>
      </c>
      <c r="BK1142" s="174">
        <f>SUM(BK1143:BK1154)</f>
        <v>0</v>
      </c>
    </row>
    <row r="1143" spans="1:65" s="2" customFormat="1" ht="14.45" customHeight="1">
      <c r="A1143" s="36"/>
      <c r="B1143" s="37"/>
      <c r="C1143" s="177" t="s">
        <v>1262</v>
      </c>
      <c r="D1143" s="177" t="s">
        <v>204</v>
      </c>
      <c r="E1143" s="178" t="s">
        <v>1263</v>
      </c>
      <c r="F1143" s="179" t="s">
        <v>1264</v>
      </c>
      <c r="G1143" s="180" t="s">
        <v>518</v>
      </c>
      <c r="H1143" s="181">
        <v>25.8</v>
      </c>
      <c r="I1143" s="182"/>
      <c r="J1143" s="183">
        <f>ROUND(I1143*H1143,2)</f>
        <v>0</v>
      </c>
      <c r="K1143" s="179" t="s">
        <v>207</v>
      </c>
      <c r="L1143" s="41"/>
      <c r="M1143" s="184" t="s">
        <v>19</v>
      </c>
      <c r="N1143" s="185" t="s">
        <v>47</v>
      </c>
      <c r="O1143" s="66"/>
      <c r="P1143" s="186">
        <f>O1143*H1143</f>
        <v>0</v>
      </c>
      <c r="Q1143" s="186">
        <v>0</v>
      </c>
      <c r="R1143" s="186">
        <f>Q1143*H1143</f>
        <v>0</v>
      </c>
      <c r="S1143" s="186">
        <v>0</v>
      </c>
      <c r="T1143" s="187">
        <f>S1143*H1143</f>
        <v>0</v>
      </c>
      <c r="U1143" s="36"/>
      <c r="V1143" s="36"/>
      <c r="W1143" s="36"/>
      <c r="X1143" s="36"/>
      <c r="Y1143" s="36"/>
      <c r="Z1143" s="36"/>
      <c r="AA1143" s="36"/>
      <c r="AB1143" s="36"/>
      <c r="AC1143" s="36"/>
      <c r="AD1143" s="36"/>
      <c r="AE1143" s="36"/>
      <c r="AR1143" s="188" t="s">
        <v>208</v>
      </c>
      <c r="AT1143" s="188" t="s">
        <v>204</v>
      </c>
      <c r="AU1143" s="188" t="s">
        <v>86</v>
      </c>
      <c r="AY1143" s="19" t="s">
        <v>202</v>
      </c>
      <c r="BE1143" s="189">
        <f>IF(N1143="základní",J1143,0)</f>
        <v>0</v>
      </c>
      <c r="BF1143" s="189">
        <f>IF(N1143="snížená",J1143,0)</f>
        <v>0</v>
      </c>
      <c r="BG1143" s="189">
        <f>IF(N1143="zákl. přenesená",J1143,0)</f>
        <v>0</v>
      </c>
      <c r="BH1143" s="189">
        <f>IF(N1143="sníž. přenesená",J1143,0)</f>
        <v>0</v>
      </c>
      <c r="BI1143" s="189">
        <f>IF(N1143="nulová",J1143,0)</f>
        <v>0</v>
      </c>
      <c r="BJ1143" s="19" t="s">
        <v>84</v>
      </c>
      <c r="BK1143" s="189">
        <f>ROUND(I1143*H1143,2)</f>
        <v>0</v>
      </c>
      <c r="BL1143" s="19" t="s">
        <v>208</v>
      </c>
      <c r="BM1143" s="188" t="s">
        <v>1265</v>
      </c>
    </row>
    <row r="1144" spans="1:65" s="2" customFormat="1" ht="11.25">
      <c r="A1144" s="36"/>
      <c r="B1144" s="37"/>
      <c r="C1144" s="38"/>
      <c r="D1144" s="190" t="s">
        <v>210</v>
      </c>
      <c r="E1144" s="38"/>
      <c r="F1144" s="191" t="s">
        <v>1266</v>
      </c>
      <c r="G1144" s="38"/>
      <c r="H1144" s="38"/>
      <c r="I1144" s="192"/>
      <c r="J1144" s="38"/>
      <c r="K1144" s="38"/>
      <c r="L1144" s="41"/>
      <c r="M1144" s="193"/>
      <c r="N1144" s="194"/>
      <c r="O1144" s="66"/>
      <c r="P1144" s="66"/>
      <c r="Q1144" s="66"/>
      <c r="R1144" s="66"/>
      <c r="S1144" s="66"/>
      <c r="T1144" s="67"/>
      <c r="U1144" s="36"/>
      <c r="V1144" s="36"/>
      <c r="W1144" s="36"/>
      <c r="X1144" s="36"/>
      <c r="Y1144" s="36"/>
      <c r="Z1144" s="36"/>
      <c r="AA1144" s="36"/>
      <c r="AB1144" s="36"/>
      <c r="AC1144" s="36"/>
      <c r="AD1144" s="36"/>
      <c r="AE1144" s="36"/>
      <c r="AT1144" s="19" t="s">
        <v>210</v>
      </c>
      <c r="AU1144" s="19" t="s">
        <v>86</v>
      </c>
    </row>
    <row r="1145" spans="1:65" s="2" customFormat="1" ht="78">
      <c r="A1145" s="36"/>
      <c r="B1145" s="37"/>
      <c r="C1145" s="38"/>
      <c r="D1145" s="190" t="s">
        <v>212</v>
      </c>
      <c r="E1145" s="38"/>
      <c r="F1145" s="195" t="s">
        <v>1267</v>
      </c>
      <c r="G1145" s="38"/>
      <c r="H1145" s="38"/>
      <c r="I1145" s="192"/>
      <c r="J1145" s="38"/>
      <c r="K1145" s="38"/>
      <c r="L1145" s="41"/>
      <c r="M1145" s="193"/>
      <c r="N1145" s="194"/>
      <c r="O1145" s="66"/>
      <c r="P1145" s="66"/>
      <c r="Q1145" s="66"/>
      <c r="R1145" s="66"/>
      <c r="S1145" s="66"/>
      <c r="T1145" s="67"/>
      <c r="U1145" s="36"/>
      <c r="V1145" s="36"/>
      <c r="W1145" s="36"/>
      <c r="X1145" s="36"/>
      <c r="Y1145" s="36"/>
      <c r="Z1145" s="36"/>
      <c r="AA1145" s="36"/>
      <c r="AB1145" s="36"/>
      <c r="AC1145" s="36"/>
      <c r="AD1145" s="36"/>
      <c r="AE1145" s="36"/>
      <c r="AT1145" s="19" t="s">
        <v>212</v>
      </c>
      <c r="AU1145" s="19" t="s">
        <v>86</v>
      </c>
    </row>
    <row r="1146" spans="1:65" s="14" customFormat="1" ht="11.25">
      <c r="B1146" s="206"/>
      <c r="C1146" s="207"/>
      <c r="D1146" s="190" t="s">
        <v>216</v>
      </c>
      <c r="E1146" s="208" t="s">
        <v>19</v>
      </c>
      <c r="F1146" s="209" t="s">
        <v>1268</v>
      </c>
      <c r="G1146" s="207"/>
      <c r="H1146" s="210">
        <v>25.8</v>
      </c>
      <c r="I1146" s="211"/>
      <c r="J1146" s="207"/>
      <c r="K1146" s="207"/>
      <c r="L1146" s="212"/>
      <c r="M1146" s="213"/>
      <c r="N1146" s="214"/>
      <c r="O1146" s="214"/>
      <c r="P1146" s="214"/>
      <c r="Q1146" s="214"/>
      <c r="R1146" s="214"/>
      <c r="S1146" s="214"/>
      <c r="T1146" s="215"/>
      <c r="AT1146" s="216" t="s">
        <v>216</v>
      </c>
      <c r="AU1146" s="216" t="s">
        <v>86</v>
      </c>
      <c r="AV1146" s="14" t="s">
        <v>86</v>
      </c>
      <c r="AW1146" s="14" t="s">
        <v>37</v>
      </c>
      <c r="AX1146" s="14" t="s">
        <v>84</v>
      </c>
      <c r="AY1146" s="216" t="s">
        <v>202</v>
      </c>
    </row>
    <row r="1147" spans="1:65" s="2" customFormat="1" ht="14.45" customHeight="1">
      <c r="A1147" s="36"/>
      <c r="B1147" s="37"/>
      <c r="C1147" s="177" t="s">
        <v>1269</v>
      </c>
      <c r="D1147" s="177" t="s">
        <v>204</v>
      </c>
      <c r="E1147" s="178" t="s">
        <v>1270</v>
      </c>
      <c r="F1147" s="179" t="s">
        <v>1271</v>
      </c>
      <c r="G1147" s="180" t="s">
        <v>518</v>
      </c>
      <c r="H1147" s="181">
        <v>490.2</v>
      </c>
      <c r="I1147" s="182"/>
      <c r="J1147" s="183">
        <f>ROUND(I1147*H1147,2)</f>
        <v>0</v>
      </c>
      <c r="K1147" s="179" t="s">
        <v>207</v>
      </c>
      <c r="L1147" s="41"/>
      <c r="M1147" s="184" t="s">
        <v>19</v>
      </c>
      <c r="N1147" s="185" t="s">
        <v>47</v>
      </c>
      <c r="O1147" s="66"/>
      <c r="P1147" s="186">
        <f>O1147*H1147</f>
        <v>0</v>
      </c>
      <c r="Q1147" s="186">
        <v>0</v>
      </c>
      <c r="R1147" s="186">
        <f>Q1147*H1147</f>
        <v>0</v>
      </c>
      <c r="S1147" s="186">
        <v>0</v>
      </c>
      <c r="T1147" s="187">
        <f>S1147*H1147</f>
        <v>0</v>
      </c>
      <c r="U1147" s="36"/>
      <c r="V1147" s="36"/>
      <c r="W1147" s="36"/>
      <c r="X1147" s="36"/>
      <c r="Y1147" s="36"/>
      <c r="Z1147" s="36"/>
      <c r="AA1147" s="36"/>
      <c r="AB1147" s="36"/>
      <c r="AC1147" s="36"/>
      <c r="AD1147" s="36"/>
      <c r="AE1147" s="36"/>
      <c r="AR1147" s="188" t="s">
        <v>208</v>
      </c>
      <c r="AT1147" s="188" t="s">
        <v>204</v>
      </c>
      <c r="AU1147" s="188" t="s">
        <v>86</v>
      </c>
      <c r="AY1147" s="19" t="s">
        <v>202</v>
      </c>
      <c r="BE1147" s="189">
        <f>IF(N1147="základní",J1147,0)</f>
        <v>0</v>
      </c>
      <c r="BF1147" s="189">
        <f>IF(N1147="snížená",J1147,0)</f>
        <v>0</v>
      </c>
      <c r="BG1147" s="189">
        <f>IF(N1147="zákl. přenesená",J1147,0)</f>
        <v>0</v>
      </c>
      <c r="BH1147" s="189">
        <f>IF(N1147="sníž. přenesená",J1147,0)</f>
        <v>0</v>
      </c>
      <c r="BI1147" s="189">
        <f>IF(N1147="nulová",J1147,0)</f>
        <v>0</v>
      </c>
      <c r="BJ1147" s="19" t="s">
        <v>84</v>
      </c>
      <c r="BK1147" s="189">
        <f>ROUND(I1147*H1147,2)</f>
        <v>0</v>
      </c>
      <c r="BL1147" s="19" t="s">
        <v>208</v>
      </c>
      <c r="BM1147" s="188" t="s">
        <v>1272</v>
      </c>
    </row>
    <row r="1148" spans="1:65" s="2" customFormat="1" ht="11.25">
      <c r="A1148" s="36"/>
      <c r="B1148" s="37"/>
      <c r="C1148" s="38"/>
      <c r="D1148" s="190" t="s">
        <v>210</v>
      </c>
      <c r="E1148" s="38"/>
      <c r="F1148" s="191" t="s">
        <v>1273</v>
      </c>
      <c r="G1148" s="38"/>
      <c r="H1148" s="38"/>
      <c r="I1148" s="192"/>
      <c r="J1148" s="38"/>
      <c r="K1148" s="38"/>
      <c r="L1148" s="41"/>
      <c r="M1148" s="193"/>
      <c r="N1148" s="194"/>
      <c r="O1148" s="66"/>
      <c r="P1148" s="66"/>
      <c r="Q1148" s="66"/>
      <c r="R1148" s="66"/>
      <c r="S1148" s="66"/>
      <c r="T1148" s="67"/>
      <c r="U1148" s="36"/>
      <c r="V1148" s="36"/>
      <c r="W1148" s="36"/>
      <c r="X1148" s="36"/>
      <c r="Y1148" s="36"/>
      <c r="Z1148" s="36"/>
      <c r="AA1148" s="36"/>
      <c r="AB1148" s="36"/>
      <c r="AC1148" s="36"/>
      <c r="AD1148" s="36"/>
      <c r="AE1148" s="36"/>
      <c r="AT1148" s="19" t="s">
        <v>210</v>
      </c>
      <c r="AU1148" s="19" t="s">
        <v>86</v>
      </c>
    </row>
    <row r="1149" spans="1:65" s="2" customFormat="1" ht="78">
      <c r="A1149" s="36"/>
      <c r="B1149" s="37"/>
      <c r="C1149" s="38"/>
      <c r="D1149" s="190" t="s">
        <v>212</v>
      </c>
      <c r="E1149" s="38"/>
      <c r="F1149" s="195" t="s">
        <v>1267</v>
      </c>
      <c r="G1149" s="38"/>
      <c r="H1149" s="38"/>
      <c r="I1149" s="192"/>
      <c r="J1149" s="38"/>
      <c r="K1149" s="38"/>
      <c r="L1149" s="41"/>
      <c r="M1149" s="193"/>
      <c r="N1149" s="194"/>
      <c r="O1149" s="66"/>
      <c r="P1149" s="66"/>
      <c r="Q1149" s="66"/>
      <c r="R1149" s="66"/>
      <c r="S1149" s="66"/>
      <c r="T1149" s="67"/>
      <c r="U1149" s="36"/>
      <c r="V1149" s="36"/>
      <c r="W1149" s="36"/>
      <c r="X1149" s="36"/>
      <c r="Y1149" s="36"/>
      <c r="Z1149" s="36"/>
      <c r="AA1149" s="36"/>
      <c r="AB1149" s="36"/>
      <c r="AC1149" s="36"/>
      <c r="AD1149" s="36"/>
      <c r="AE1149" s="36"/>
      <c r="AT1149" s="19" t="s">
        <v>212</v>
      </c>
      <c r="AU1149" s="19" t="s">
        <v>86</v>
      </c>
    </row>
    <row r="1150" spans="1:65" s="14" customFormat="1" ht="11.25">
      <c r="B1150" s="206"/>
      <c r="C1150" s="207"/>
      <c r="D1150" s="190" t="s">
        <v>216</v>
      </c>
      <c r="E1150" s="208" t="s">
        <v>19</v>
      </c>
      <c r="F1150" s="209" t="s">
        <v>1274</v>
      </c>
      <c r="G1150" s="207"/>
      <c r="H1150" s="210">
        <v>490.2</v>
      </c>
      <c r="I1150" s="211"/>
      <c r="J1150" s="207"/>
      <c r="K1150" s="207"/>
      <c r="L1150" s="212"/>
      <c r="M1150" s="213"/>
      <c r="N1150" s="214"/>
      <c r="O1150" s="214"/>
      <c r="P1150" s="214"/>
      <c r="Q1150" s="214"/>
      <c r="R1150" s="214"/>
      <c r="S1150" s="214"/>
      <c r="T1150" s="215"/>
      <c r="AT1150" s="216" t="s">
        <v>216</v>
      </c>
      <c r="AU1150" s="216" t="s">
        <v>86</v>
      </c>
      <c r="AV1150" s="14" t="s">
        <v>86</v>
      </c>
      <c r="AW1150" s="14" t="s">
        <v>37</v>
      </c>
      <c r="AX1150" s="14" t="s">
        <v>84</v>
      </c>
      <c r="AY1150" s="216" t="s">
        <v>202</v>
      </c>
    </row>
    <row r="1151" spans="1:65" s="2" customFormat="1" ht="24.2" customHeight="1">
      <c r="A1151" s="36"/>
      <c r="B1151" s="37"/>
      <c r="C1151" s="177" t="s">
        <v>1275</v>
      </c>
      <c r="D1151" s="177" t="s">
        <v>204</v>
      </c>
      <c r="E1151" s="178" t="s">
        <v>1276</v>
      </c>
      <c r="F1151" s="179" t="s">
        <v>1277</v>
      </c>
      <c r="G1151" s="180" t="s">
        <v>518</v>
      </c>
      <c r="H1151" s="181">
        <v>25.8</v>
      </c>
      <c r="I1151" s="182"/>
      <c r="J1151" s="183">
        <f>ROUND(I1151*H1151,2)</f>
        <v>0</v>
      </c>
      <c r="K1151" s="179" t="s">
        <v>207</v>
      </c>
      <c r="L1151" s="41"/>
      <c r="M1151" s="184" t="s">
        <v>19</v>
      </c>
      <c r="N1151" s="185" t="s">
        <v>47</v>
      </c>
      <c r="O1151" s="66"/>
      <c r="P1151" s="186">
        <f>O1151*H1151</f>
        <v>0</v>
      </c>
      <c r="Q1151" s="186">
        <v>0</v>
      </c>
      <c r="R1151" s="186">
        <f>Q1151*H1151</f>
        <v>0</v>
      </c>
      <c r="S1151" s="186">
        <v>0</v>
      </c>
      <c r="T1151" s="187">
        <f>S1151*H1151</f>
        <v>0</v>
      </c>
      <c r="U1151" s="36"/>
      <c r="V1151" s="36"/>
      <c r="W1151" s="36"/>
      <c r="X1151" s="36"/>
      <c r="Y1151" s="36"/>
      <c r="Z1151" s="36"/>
      <c r="AA1151" s="36"/>
      <c r="AB1151" s="36"/>
      <c r="AC1151" s="36"/>
      <c r="AD1151" s="36"/>
      <c r="AE1151" s="36"/>
      <c r="AR1151" s="188" t="s">
        <v>208</v>
      </c>
      <c r="AT1151" s="188" t="s">
        <v>204</v>
      </c>
      <c r="AU1151" s="188" t="s">
        <v>86</v>
      </c>
      <c r="AY1151" s="19" t="s">
        <v>202</v>
      </c>
      <c r="BE1151" s="189">
        <f>IF(N1151="základní",J1151,0)</f>
        <v>0</v>
      </c>
      <c r="BF1151" s="189">
        <f>IF(N1151="snížená",J1151,0)</f>
        <v>0</v>
      </c>
      <c r="BG1151" s="189">
        <f>IF(N1151="zákl. přenesená",J1151,0)</f>
        <v>0</v>
      </c>
      <c r="BH1151" s="189">
        <f>IF(N1151="sníž. přenesená",J1151,0)</f>
        <v>0</v>
      </c>
      <c r="BI1151" s="189">
        <f>IF(N1151="nulová",J1151,0)</f>
        <v>0</v>
      </c>
      <c r="BJ1151" s="19" t="s">
        <v>84</v>
      </c>
      <c r="BK1151" s="189">
        <f>ROUND(I1151*H1151,2)</f>
        <v>0</v>
      </c>
      <c r="BL1151" s="19" t="s">
        <v>208</v>
      </c>
      <c r="BM1151" s="188" t="s">
        <v>1278</v>
      </c>
    </row>
    <row r="1152" spans="1:65" s="2" customFormat="1" ht="19.5">
      <c r="A1152" s="36"/>
      <c r="B1152" s="37"/>
      <c r="C1152" s="38"/>
      <c r="D1152" s="190" t="s">
        <v>210</v>
      </c>
      <c r="E1152" s="38"/>
      <c r="F1152" s="191" t="s">
        <v>1279</v>
      </c>
      <c r="G1152" s="38"/>
      <c r="H1152" s="38"/>
      <c r="I1152" s="192"/>
      <c r="J1152" s="38"/>
      <c r="K1152" s="38"/>
      <c r="L1152" s="41"/>
      <c r="M1152" s="193"/>
      <c r="N1152" s="194"/>
      <c r="O1152" s="66"/>
      <c r="P1152" s="66"/>
      <c r="Q1152" s="66"/>
      <c r="R1152" s="66"/>
      <c r="S1152" s="66"/>
      <c r="T1152" s="67"/>
      <c r="U1152" s="36"/>
      <c r="V1152" s="36"/>
      <c r="W1152" s="36"/>
      <c r="X1152" s="36"/>
      <c r="Y1152" s="36"/>
      <c r="Z1152" s="36"/>
      <c r="AA1152" s="36"/>
      <c r="AB1152" s="36"/>
      <c r="AC1152" s="36"/>
      <c r="AD1152" s="36"/>
      <c r="AE1152" s="36"/>
      <c r="AT1152" s="19" t="s">
        <v>210</v>
      </c>
      <c r="AU1152" s="19" t="s">
        <v>86</v>
      </c>
    </row>
    <row r="1153" spans="1:65" s="2" customFormat="1" ht="39">
      <c r="A1153" s="36"/>
      <c r="B1153" s="37"/>
      <c r="C1153" s="38"/>
      <c r="D1153" s="190" t="s">
        <v>212</v>
      </c>
      <c r="E1153" s="38"/>
      <c r="F1153" s="195" t="s">
        <v>521</v>
      </c>
      <c r="G1153" s="38"/>
      <c r="H1153" s="38"/>
      <c r="I1153" s="192"/>
      <c r="J1153" s="38"/>
      <c r="K1153" s="38"/>
      <c r="L1153" s="41"/>
      <c r="M1153" s="193"/>
      <c r="N1153" s="194"/>
      <c r="O1153" s="66"/>
      <c r="P1153" s="66"/>
      <c r="Q1153" s="66"/>
      <c r="R1153" s="66"/>
      <c r="S1153" s="66"/>
      <c r="T1153" s="67"/>
      <c r="U1153" s="36"/>
      <c r="V1153" s="36"/>
      <c r="W1153" s="36"/>
      <c r="X1153" s="36"/>
      <c r="Y1153" s="36"/>
      <c r="Z1153" s="36"/>
      <c r="AA1153" s="36"/>
      <c r="AB1153" s="36"/>
      <c r="AC1153" s="36"/>
      <c r="AD1153" s="36"/>
      <c r="AE1153" s="36"/>
      <c r="AT1153" s="19" t="s">
        <v>212</v>
      </c>
      <c r="AU1153" s="19" t="s">
        <v>86</v>
      </c>
    </row>
    <row r="1154" spans="1:65" s="14" customFormat="1" ht="11.25">
      <c r="B1154" s="206"/>
      <c r="C1154" s="207"/>
      <c r="D1154" s="190" t="s">
        <v>216</v>
      </c>
      <c r="E1154" s="208" t="s">
        <v>19</v>
      </c>
      <c r="F1154" s="209" t="s">
        <v>1268</v>
      </c>
      <c r="G1154" s="207"/>
      <c r="H1154" s="210">
        <v>25.8</v>
      </c>
      <c r="I1154" s="211"/>
      <c r="J1154" s="207"/>
      <c r="K1154" s="207"/>
      <c r="L1154" s="212"/>
      <c r="M1154" s="213"/>
      <c r="N1154" s="214"/>
      <c r="O1154" s="214"/>
      <c r="P1154" s="214"/>
      <c r="Q1154" s="214"/>
      <c r="R1154" s="214"/>
      <c r="S1154" s="214"/>
      <c r="T1154" s="215"/>
      <c r="AT1154" s="216" t="s">
        <v>216</v>
      </c>
      <c r="AU1154" s="216" t="s">
        <v>86</v>
      </c>
      <c r="AV1154" s="14" t="s">
        <v>86</v>
      </c>
      <c r="AW1154" s="14" t="s">
        <v>37</v>
      </c>
      <c r="AX1154" s="14" t="s">
        <v>84</v>
      </c>
      <c r="AY1154" s="216" t="s">
        <v>202</v>
      </c>
    </row>
    <row r="1155" spans="1:65" s="12" customFormat="1" ht="22.9" customHeight="1">
      <c r="B1155" s="161"/>
      <c r="C1155" s="162"/>
      <c r="D1155" s="163" t="s">
        <v>75</v>
      </c>
      <c r="E1155" s="175" t="s">
        <v>1280</v>
      </c>
      <c r="F1155" s="175" t="s">
        <v>1281</v>
      </c>
      <c r="G1155" s="162"/>
      <c r="H1155" s="162"/>
      <c r="I1155" s="165"/>
      <c r="J1155" s="176">
        <f>BK1155</f>
        <v>0</v>
      </c>
      <c r="K1155" s="162"/>
      <c r="L1155" s="167"/>
      <c r="M1155" s="168"/>
      <c r="N1155" s="169"/>
      <c r="O1155" s="169"/>
      <c r="P1155" s="170">
        <f>SUM(P1156:P1158)</f>
        <v>0</v>
      </c>
      <c r="Q1155" s="169"/>
      <c r="R1155" s="170">
        <f>SUM(R1156:R1158)</f>
        <v>0</v>
      </c>
      <c r="S1155" s="169"/>
      <c r="T1155" s="171">
        <f>SUM(T1156:T1158)</f>
        <v>0</v>
      </c>
      <c r="AR1155" s="172" t="s">
        <v>84</v>
      </c>
      <c r="AT1155" s="173" t="s">
        <v>75</v>
      </c>
      <c r="AU1155" s="173" t="s">
        <v>84</v>
      </c>
      <c r="AY1155" s="172" t="s">
        <v>202</v>
      </c>
      <c r="BK1155" s="174">
        <f>SUM(BK1156:BK1158)</f>
        <v>0</v>
      </c>
    </row>
    <row r="1156" spans="1:65" s="2" customFormat="1" ht="14.45" customHeight="1">
      <c r="A1156" s="36"/>
      <c r="B1156" s="37"/>
      <c r="C1156" s="177" t="s">
        <v>1282</v>
      </c>
      <c r="D1156" s="177" t="s">
        <v>204</v>
      </c>
      <c r="E1156" s="178" t="s">
        <v>1283</v>
      </c>
      <c r="F1156" s="179" t="s">
        <v>1284</v>
      </c>
      <c r="G1156" s="180" t="s">
        <v>518</v>
      </c>
      <c r="H1156" s="181">
        <v>254.22800000000001</v>
      </c>
      <c r="I1156" s="182"/>
      <c r="J1156" s="183">
        <f>ROUND(I1156*H1156,2)</f>
        <v>0</v>
      </c>
      <c r="K1156" s="179" t="s">
        <v>207</v>
      </c>
      <c r="L1156" s="41"/>
      <c r="M1156" s="184" t="s">
        <v>19</v>
      </c>
      <c r="N1156" s="185" t="s">
        <v>47</v>
      </c>
      <c r="O1156" s="66"/>
      <c r="P1156" s="186">
        <f>O1156*H1156</f>
        <v>0</v>
      </c>
      <c r="Q1156" s="186">
        <v>0</v>
      </c>
      <c r="R1156" s="186">
        <f>Q1156*H1156</f>
        <v>0</v>
      </c>
      <c r="S1156" s="186">
        <v>0</v>
      </c>
      <c r="T1156" s="187">
        <f>S1156*H1156</f>
        <v>0</v>
      </c>
      <c r="U1156" s="36"/>
      <c r="V1156" s="36"/>
      <c r="W1156" s="36"/>
      <c r="X1156" s="36"/>
      <c r="Y1156" s="36"/>
      <c r="Z1156" s="36"/>
      <c r="AA1156" s="36"/>
      <c r="AB1156" s="36"/>
      <c r="AC1156" s="36"/>
      <c r="AD1156" s="36"/>
      <c r="AE1156" s="36"/>
      <c r="AR1156" s="188" t="s">
        <v>208</v>
      </c>
      <c r="AT1156" s="188" t="s">
        <v>204</v>
      </c>
      <c r="AU1156" s="188" t="s">
        <v>86</v>
      </c>
      <c r="AY1156" s="19" t="s">
        <v>202</v>
      </c>
      <c r="BE1156" s="189">
        <f>IF(N1156="základní",J1156,0)</f>
        <v>0</v>
      </c>
      <c r="BF1156" s="189">
        <f>IF(N1156="snížená",J1156,0)</f>
        <v>0</v>
      </c>
      <c r="BG1156" s="189">
        <f>IF(N1156="zákl. přenesená",J1156,0)</f>
        <v>0</v>
      </c>
      <c r="BH1156" s="189">
        <f>IF(N1156="sníž. přenesená",J1156,0)</f>
        <v>0</v>
      </c>
      <c r="BI1156" s="189">
        <f>IF(N1156="nulová",J1156,0)</f>
        <v>0</v>
      </c>
      <c r="BJ1156" s="19" t="s">
        <v>84</v>
      </c>
      <c r="BK1156" s="189">
        <f>ROUND(I1156*H1156,2)</f>
        <v>0</v>
      </c>
      <c r="BL1156" s="19" t="s">
        <v>208</v>
      </c>
      <c r="BM1156" s="188" t="s">
        <v>1285</v>
      </c>
    </row>
    <row r="1157" spans="1:65" s="2" customFormat="1" ht="19.5">
      <c r="A1157" s="36"/>
      <c r="B1157" s="37"/>
      <c r="C1157" s="38"/>
      <c r="D1157" s="190" t="s">
        <v>210</v>
      </c>
      <c r="E1157" s="38"/>
      <c r="F1157" s="191" t="s">
        <v>1286</v>
      </c>
      <c r="G1157" s="38"/>
      <c r="H1157" s="38"/>
      <c r="I1157" s="192"/>
      <c r="J1157" s="38"/>
      <c r="K1157" s="38"/>
      <c r="L1157" s="41"/>
      <c r="M1157" s="193"/>
      <c r="N1157" s="194"/>
      <c r="O1157" s="66"/>
      <c r="P1157" s="66"/>
      <c r="Q1157" s="66"/>
      <c r="R1157" s="66"/>
      <c r="S1157" s="66"/>
      <c r="T1157" s="67"/>
      <c r="U1157" s="36"/>
      <c r="V1157" s="36"/>
      <c r="W1157" s="36"/>
      <c r="X1157" s="36"/>
      <c r="Y1157" s="36"/>
      <c r="Z1157" s="36"/>
      <c r="AA1157" s="36"/>
      <c r="AB1157" s="36"/>
      <c r="AC1157" s="36"/>
      <c r="AD1157" s="36"/>
      <c r="AE1157" s="36"/>
      <c r="AT1157" s="19" t="s">
        <v>210</v>
      </c>
      <c r="AU1157" s="19" t="s">
        <v>86</v>
      </c>
    </row>
    <row r="1158" spans="1:65" s="2" customFormat="1" ht="39">
      <c r="A1158" s="36"/>
      <c r="B1158" s="37"/>
      <c r="C1158" s="38"/>
      <c r="D1158" s="190" t="s">
        <v>212</v>
      </c>
      <c r="E1158" s="38"/>
      <c r="F1158" s="195" t="s">
        <v>1287</v>
      </c>
      <c r="G1158" s="38"/>
      <c r="H1158" s="38"/>
      <c r="I1158" s="192"/>
      <c r="J1158" s="38"/>
      <c r="K1158" s="38"/>
      <c r="L1158" s="41"/>
      <c r="M1158" s="249"/>
      <c r="N1158" s="250"/>
      <c r="O1158" s="251"/>
      <c r="P1158" s="251"/>
      <c r="Q1158" s="251"/>
      <c r="R1158" s="251"/>
      <c r="S1158" s="251"/>
      <c r="T1158" s="252"/>
      <c r="U1158" s="36"/>
      <c r="V1158" s="36"/>
      <c r="W1158" s="36"/>
      <c r="X1158" s="36"/>
      <c r="Y1158" s="36"/>
      <c r="Z1158" s="36"/>
      <c r="AA1158" s="36"/>
      <c r="AB1158" s="36"/>
      <c r="AC1158" s="36"/>
      <c r="AD1158" s="36"/>
      <c r="AE1158" s="36"/>
      <c r="AT1158" s="19" t="s">
        <v>212</v>
      </c>
      <c r="AU1158" s="19" t="s">
        <v>86</v>
      </c>
    </row>
    <row r="1159" spans="1:65" s="2" customFormat="1" ht="6.95" customHeight="1">
      <c r="A1159" s="36"/>
      <c r="B1159" s="49"/>
      <c r="C1159" s="50"/>
      <c r="D1159" s="50"/>
      <c r="E1159" s="50"/>
      <c r="F1159" s="50"/>
      <c r="G1159" s="50"/>
      <c r="H1159" s="50"/>
      <c r="I1159" s="50"/>
      <c r="J1159" s="50"/>
      <c r="K1159" s="50"/>
      <c r="L1159" s="41"/>
      <c r="M1159" s="36"/>
      <c r="O1159" s="36"/>
      <c r="P1159" s="36"/>
      <c r="Q1159" s="36"/>
      <c r="R1159" s="36"/>
      <c r="S1159" s="36"/>
      <c r="T1159" s="36"/>
      <c r="U1159" s="36"/>
      <c r="V1159" s="36"/>
      <c r="W1159" s="36"/>
      <c r="X1159" s="36"/>
      <c r="Y1159" s="36"/>
      <c r="Z1159" s="36"/>
      <c r="AA1159" s="36"/>
      <c r="AB1159" s="36"/>
      <c r="AC1159" s="36"/>
      <c r="AD1159" s="36"/>
      <c r="AE1159" s="36"/>
    </row>
  </sheetData>
  <sheetProtection algorithmName="SHA-512" hashValue="/rVfyUah3nvHLxcnprPRy6kJexf8UhUm4qAka8v8yHLtN1N02XBnsxA49JgRumlyWHtWbac+UFzcSBLI0pwteg==" saltValue="1Qtm//gZllz7IeGBl1buUkakY79i/W29nVKyjBGSCl5ulMIhZ1ykZ2DYWUI1F9bP4P04gd8ysrf5Nc8hU7p0jA==" spinCount="100000" sheet="1" objects="1" scenarios="1" formatColumns="0" formatRows="0" autoFilter="0"/>
  <autoFilter ref="C85:K1158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9" t="s">
        <v>89</v>
      </c>
      <c r="AZ2" s="103" t="s">
        <v>173</v>
      </c>
      <c r="BA2" s="103" t="s">
        <v>174</v>
      </c>
      <c r="BB2" s="103" t="s">
        <v>115</v>
      </c>
      <c r="BC2" s="103" t="s">
        <v>1288</v>
      </c>
      <c r="BD2" s="103" t="s">
        <v>86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86</v>
      </c>
      <c r="AZ3" s="103" t="s">
        <v>102</v>
      </c>
      <c r="BA3" s="103" t="s">
        <v>103</v>
      </c>
      <c r="BB3" s="103" t="s">
        <v>92</v>
      </c>
      <c r="BC3" s="103" t="s">
        <v>220</v>
      </c>
      <c r="BD3" s="103" t="s">
        <v>86</v>
      </c>
    </row>
    <row r="4" spans="1:56" s="1" customFormat="1" ht="24.95" customHeight="1">
      <c r="B4" s="22"/>
      <c r="D4" s="106" t="s">
        <v>95</v>
      </c>
      <c r="L4" s="22"/>
      <c r="M4" s="107" t="s">
        <v>10</v>
      </c>
      <c r="AT4" s="19" t="s">
        <v>4</v>
      </c>
      <c r="AZ4" s="103" t="s">
        <v>107</v>
      </c>
      <c r="BA4" s="103" t="s">
        <v>108</v>
      </c>
      <c r="BB4" s="103" t="s">
        <v>92</v>
      </c>
      <c r="BC4" s="103" t="s">
        <v>671</v>
      </c>
      <c r="BD4" s="103" t="s">
        <v>86</v>
      </c>
    </row>
    <row r="5" spans="1:56" s="1" customFormat="1" ht="6.95" customHeight="1">
      <c r="B5" s="22"/>
      <c r="L5" s="22"/>
      <c r="AZ5" s="103" t="s">
        <v>111</v>
      </c>
      <c r="BA5" s="103" t="s">
        <v>112</v>
      </c>
      <c r="BB5" s="103" t="s">
        <v>92</v>
      </c>
      <c r="BC5" s="103" t="s">
        <v>671</v>
      </c>
      <c r="BD5" s="103" t="s">
        <v>86</v>
      </c>
    </row>
    <row r="6" spans="1:56" s="1" customFormat="1" ht="12" customHeight="1">
      <c r="B6" s="22"/>
      <c r="D6" s="108" t="s">
        <v>16</v>
      </c>
      <c r="L6" s="22"/>
      <c r="AZ6" s="103" t="s">
        <v>113</v>
      </c>
      <c r="BA6" s="103" t="s">
        <v>114</v>
      </c>
      <c r="BB6" s="103" t="s">
        <v>115</v>
      </c>
      <c r="BC6" s="103" t="s">
        <v>1289</v>
      </c>
      <c r="BD6" s="103" t="s">
        <v>86</v>
      </c>
    </row>
    <row r="7" spans="1:56" s="1" customFormat="1" ht="16.5" customHeight="1">
      <c r="B7" s="22"/>
      <c r="E7" s="388" t="str">
        <f>'Rekapitulace stavby'!K6</f>
        <v>Rekonstrukce silnice III/35724 Borová – Oldřiš</v>
      </c>
      <c r="F7" s="389"/>
      <c r="G7" s="389"/>
      <c r="H7" s="389"/>
      <c r="L7" s="22"/>
      <c r="AZ7" s="103" t="s">
        <v>117</v>
      </c>
      <c r="BA7" s="103" t="s">
        <v>118</v>
      </c>
      <c r="BB7" s="103" t="s">
        <v>92</v>
      </c>
      <c r="BC7" s="103" t="s">
        <v>484</v>
      </c>
      <c r="BD7" s="103" t="s">
        <v>86</v>
      </c>
    </row>
    <row r="8" spans="1:56" s="2" customFormat="1" ht="12" customHeight="1">
      <c r="A8" s="36"/>
      <c r="B8" s="41"/>
      <c r="C8" s="36"/>
      <c r="D8" s="108" t="s">
        <v>106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120</v>
      </c>
      <c r="BA8" s="103" t="s">
        <v>121</v>
      </c>
      <c r="BB8" s="103" t="s">
        <v>92</v>
      </c>
      <c r="BC8" s="103" t="s">
        <v>466</v>
      </c>
      <c r="BD8" s="103" t="s">
        <v>86</v>
      </c>
    </row>
    <row r="9" spans="1:56" s="2" customFormat="1" ht="16.5" customHeight="1">
      <c r="A9" s="36"/>
      <c r="B9" s="41"/>
      <c r="C9" s="36"/>
      <c r="D9" s="36"/>
      <c r="E9" s="390" t="s">
        <v>1290</v>
      </c>
      <c r="F9" s="391"/>
      <c r="G9" s="391"/>
      <c r="H9" s="391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125</v>
      </c>
      <c r="BA9" s="103" t="s">
        <v>126</v>
      </c>
      <c r="BB9" s="103" t="s">
        <v>115</v>
      </c>
      <c r="BC9" s="103" t="s">
        <v>1291</v>
      </c>
      <c r="BD9" s="103" t="s">
        <v>86</v>
      </c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03" t="s">
        <v>128</v>
      </c>
      <c r="BA10" s="103" t="s">
        <v>129</v>
      </c>
      <c r="BB10" s="103" t="s">
        <v>130</v>
      </c>
      <c r="BC10" s="103" t="s">
        <v>1292</v>
      </c>
      <c r="BD10" s="103" t="s">
        <v>86</v>
      </c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03" t="s">
        <v>132</v>
      </c>
      <c r="BA11" s="103" t="s">
        <v>133</v>
      </c>
      <c r="BB11" s="103" t="s">
        <v>130</v>
      </c>
      <c r="BC11" s="103" t="s">
        <v>1293</v>
      </c>
      <c r="BD11" s="103" t="s">
        <v>86</v>
      </c>
    </row>
    <row r="12" spans="1:5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1. 2. 2021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03" t="s">
        <v>138</v>
      </c>
      <c r="BA12" s="103" t="s">
        <v>139</v>
      </c>
      <c r="BB12" s="103" t="s">
        <v>100</v>
      </c>
      <c r="BC12" s="103" t="s">
        <v>1294</v>
      </c>
      <c r="BD12" s="103" t="s">
        <v>86</v>
      </c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03" t="s">
        <v>141</v>
      </c>
      <c r="BA13" s="103" t="s">
        <v>142</v>
      </c>
      <c r="BB13" s="103" t="s">
        <v>100</v>
      </c>
      <c r="BC13" s="103" t="s">
        <v>1295</v>
      </c>
      <c r="BD13" s="103" t="s">
        <v>86</v>
      </c>
    </row>
    <row r="14" spans="1:5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27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03" t="s">
        <v>144</v>
      </c>
      <c r="BA14" s="103" t="s">
        <v>145</v>
      </c>
      <c r="BB14" s="103" t="s">
        <v>100</v>
      </c>
      <c r="BC14" s="103" t="s">
        <v>1296</v>
      </c>
      <c r="BD14" s="103" t="s">
        <v>86</v>
      </c>
    </row>
    <row r="15" spans="1:5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30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03" t="s">
        <v>147</v>
      </c>
      <c r="BA15" s="103" t="s">
        <v>148</v>
      </c>
      <c r="BB15" s="103" t="s">
        <v>100</v>
      </c>
      <c r="BC15" s="103" t="s">
        <v>1297</v>
      </c>
      <c r="BD15" s="103" t="s">
        <v>86</v>
      </c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103" t="s">
        <v>156</v>
      </c>
      <c r="BA16" s="103" t="s">
        <v>157</v>
      </c>
      <c r="BB16" s="103" t="s">
        <v>130</v>
      </c>
      <c r="BC16" s="103" t="s">
        <v>1292</v>
      </c>
      <c r="BD16" s="103" t="s">
        <v>86</v>
      </c>
    </row>
    <row r="17" spans="1:56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Z17" s="103" t="s">
        <v>158</v>
      </c>
      <c r="BA17" s="103" t="s">
        <v>159</v>
      </c>
      <c r="BB17" s="103" t="s">
        <v>115</v>
      </c>
      <c r="BC17" s="103" t="s">
        <v>1298</v>
      </c>
      <c r="BD17" s="103" t="s">
        <v>86</v>
      </c>
    </row>
    <row r="18" spans="1:56" s="2" customFormat="1" ht="18" customHeight="1">
      <c r="A18" s="36"/>
      <c r="B18" s="41"/>
      <c r="C18" s="36"/>
      <c r="D18" s="36"/>
      <c r="E18" s="392" t="str">
        <f>'Rekapitulace stavby'!E14</f>
        <v>Vyplň údaj</v>
      </c>
      <c r="F18" s="393"/>
      <c r="G18" s="393"/>
      <c r="H18" s="393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Z18" s="103" t="s">
        <v>161</v>
      </c>
      <c r="BA18" s="103" t="s">
        <v>162</v>
      </c>
      <c r="BB18" s="103" t="s">
        <v>115</v>
      </c>
      <c r="BC18" s="103" t="s">
        <v>1299</v>
      </c>
      <c r="BD18" s="103" t="s">
        <v>86</v>
      </c>
    </row>
    <row r="19" spans="1:56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Z19" s="103" t="s">
        <v>164</v>
      </c>
      <c r="BA19" s="103" t="s">
        <v>165</v>
      </c>
      <c r="BB19" s="103" t="s">
        <v>115</v>
      </c>
      <c r="BC19" s="103" t="s">
        <v>1300</v>
      </c>
      <c r="BD19" s="103" t="s">
        <v>86</v>
      </c>
    </row>
    <row r="20" spans="1:56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26</v>
      </c>
      <c r="J20" s="110" t="s">
        <v>34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Z20" s="103" t="s">
        <v>167</v>
      </c>
      <c r="BA20" s="103" t="s">
        <v>168</v>
      </c>
      <c r="BB20" s="103" t="s">
        <v>115</v>
      </c>
      <c r="BC20" s="103" t="s">
        <v>1301</v>
      </c>
      <c r="BD20" s="103" t="s">
        <v>86</v>
      </c>
    </row>
    <row r="21" spans="1:56" s="2" customFormat="1" ht="18" customHeight="1">
      <c r="A21" s="36"/>
      <c r="B21" s="41"/>
      <c r="C21" s="36"/>
      <c r="D21" s="36"/>
      <c r="E21" s="110" t="s">
        <v>35</v>
      </c>
      <c r="F21" s="36"/>
      <c r="G21" s="36"/>
      <c r="H21" s="36"/>
      <c r="I21" s="108" t="s">
        <v>29</v>
      </c>
      <c r="J21" s="110" t="s">
        <v>36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Z21" s="103" t="s">
        <v>170</v>
      </c>
      <c r="BA21" s="103" t="s">
        <v>171</v>
      </c>
      <c r="BB21" s="103" t="s">
        <v>115</v>
      </c>
      <c r="BC21" s="103" t="s">
        <v>1302</v>
      </c>
      <c r="BD21" s="103" t="s">
        <v>86</v>
      </c>
    </row>
    <row r="22" spans="1:56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56" s="2" customFormat="1" ht="12" customHeight="1">
      <c r="A23" s="36"/>
      <c r="B23" s="41"/>
      <c r="C23" s="36"/>
      <c r="D23" s="108" t="s">
        <v>38</v>
      </c>
      <c r="E23" s="36"/>
      <c r="F23" s="36"/>
      <c r="G23" s="36"/>
      <c r="H23" s="36"/>
      <c r="I23" s="108" t="s">
        <v>26</v>
      </c>
      <c r="J23" s="110" t="str">
        <f>IF('Rekapitulace stavby'!AN19="","",'Rekapitulace stavby'!AN19)</f>
        <v/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56" s="2" customFormat="1" ht="18" customHeight="1">
      <c r="A24" s="36"/>
      <c r="B24" s="41"/>
      <c r="C24" s="36"/>
      <c r="D24" s="36"/>
      <c r="E24" s="110" t="str">
        <f>IF('Rekapitulace stavby'!E20="","",'Rekapitulace stavby'!E20)</f>
        <v xml:space="preserve"> </v>
      </c>
      <c r="F24" s="36"/>
      <c r="G24" s="36"/>
      <c r="H24" s="36"/>
      <c r="I24" s="108" t="s">
        <v>29</v>
      </c>
      <c r="J24" s="110" t="str">
        <f>IF('Rekapitulace stavby'!AN20="","",'Rekapitulace stavby'!AN20)</f>
        <v/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56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56" s="2" customFormat="1" ht="12" customHeight="1">
      <c r="A26" s="36"/>
      <c r="B26" s="41"/>
      <c r="C26" s="36"/>
      <c r="D26" s="108" t="s">
        <v>40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56" s="8" customFormat="1" ht="16.5" customHeight="1">
      <c r="A27" s="112"/>
      <c r="B27" s="113"/>
      <c r="C27" s="112"/>
      <c r="D27" s="112"/>
      <c r="E27" s="394" t="s">
        <v>19</v>
      </c>
      <c r="F27" s="394"/>
      <c r="G27" s="394"/>
      <c r="H27" s="39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56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56" s="2" customFormat="1" ht="6.95" customHeight="1">
      <c r="A29" s="36"/>
      <c r="B29" s="41"/>
      <c r="C29" s="36"/>
      <c r="D29" s="116"/>
      <c r="E29" s="116"/>
      <c r="F29" s="116"/>
      <c r="G29" s="116"/>
      <c r="H29" s="116"/>
      <c r="I29" s="116"/>
      <c r="J29" s="116"/>
      <c r="K29" s="116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56" s="2" customFormat="1" ht="25.35" customHeight="1">
      <c r="A30" s="36"/>
      <c r="B30" s="41"/>
      <c r="C30" s="36"/>
      <c r="D30" s="117" t="s">
        <v>42</v>
      </c>
      <c r="E30" s="36"/>
      <c r="F30" s="36"/>
      <c r="G30" s="36"/>
      <c r="H30" s="36"/>
      <c r="I30" s="36"/>
      <c r="J30" s="118">
        <f>ROUND(J85,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56" s="2" customFormat="1" ht="6.95" customHeight="1">
      <c r="A31" s="36"/>
      <c r="B31" s="41"/>
      <c r="C31" s="36"/>
      <c r="D31" s="116"/>
      <c r="E31" s="116"/>
      <c r="F31" s="116"/>
      <c r="G31" s="116"/>
      <c r="H31" s="116"/>
      <c r="I31" s="116"/>
      <c r="J31" s="116"/>
      <c r="K31" s="116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56" s="2" customFormat="1" ht="14.45" customHeight="1">
      <c r="A32" s="36"/>
      <c r="B32" s="41"/>
      <c r="C32" s="36"/>
      <c r="D32" s="36"/>
      <c r="E32" s="36"/>
      <c r="F32" s="119" t="s">
        <v>44</v>
      </c>
      <c r="G32" s="36"/>
      <c r="H32" s="36"/>
      <c r="I32" s="119" t="s">
        <v>43</v>
      </c>
      <c r="J32" s="119" t="s">
        <v>45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0" t="s">
        <v>46</v>
      </c>
      <c r="E33" s="108" t="s">
        <v>47</v>
      </c>
      <c r="F33" s="121">
        <f>ROUND((SUM(BE85:BE1238)),  2)</f>
        <v>0</v>
      </c>
      <c r="G33" s="36"/>
      <c r="H33" s="36"/>
      <c r="I33" s="122">
        <v>0.21</v>
      </c>
      <c r="J33" s="121">
        <f>ROUND(((SUM(BE85:BE1238))*I33),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48</v>
      </c>
      <c r="F34" s="121">
        <f>ROUND((SUM(BF85:BF1238)),  2)</f>
        <v>0</v>
      </c>
      <c r="G34" s="36"/>
      <c r="H34" s="36"/>
      <c r="I34" s="122">
        <v>0.15</v>
      </c>
      <c r="J34" s="121">
        <f>ROUND(((SUM(BF85:BF1238))*I34),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49</v>
      </c>
      <c r="F35" s="121">
        <f>ROUND((SUM(BG85:BG1238)),  2)</f>
        <v>0</v>
      </c>
      <c r="G35" s="36"/>
      <c r="H35" s="36"/>
      <c r="I35" s="122">
        <v>0.21</v>
      </c>
      <c r="J35" s="121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50</v>
      </c>
      <c r="F36" s="121">
        <f>ROUND((SUM(BH85:BH1238)),  2)</f>
        <v>0</v>
      </c>
      <c r="G36" s="36"/>
      <c r="H36" s="36"/>
      <c r="I36" s="122">
        <v>0.15</v>
      </c>
      <c r="J36" s="121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51</v>
      </c>
      <c r="F37" s="121">
        <f>ROUND((SUM(BI85:BI1238)),  2)</f>
        <v>0</v>
      </c>
      <c r="G37" s="36"/>
      <c r="H37" s="36"/>
      <c r="I37" s="122">
        <v>0</v>
      </c>
      <c r="J37" s="121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176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5" t="str">
        <f>E7</f>
        <v>Rekonstrukce silnice III/35724 Borová – Oldřiš</v>
      </c>
      <c r="F48" s="396"/>
      <c r="G48" s="396"/>
      <c r="H48" s="396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106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7" t="str">
        <f>E9</f>
        <v>SO 302 - Dešťová kanalizace – Oldřiš</v>
      </c>
      <c r="F50" s="397"/>
      <c r="G50" s="397"/>
      <c r="H50" s="397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Borová – Oldřiš</v>
      </c>
      <c r="G52" s="38"/>
      <c r="H52" s="38"/>
      <c r="I52" s="31" t="s">
        <v>23</v>
      </c>
      <c r="J52" s="61" t="str">
        <f>IF(J12="","",J12)</f>
        <v>1. 2. 2021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Pardubický kraj</v>
      </c>
      <c r="G54" s="38"/>
      <c r="H54" s="38"/>
      <c r="I54" s="31" t="s">
        <v>33</v>
      </c>
      <c r="J54" s="34" t="str">
        <f>E21</f>
        <v>VHRoušar, s.r.o.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 xml:space="preserve"> 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4" t="s">
        <v>177</v>
      </c>
      <c r="D57" s="135"/>
      <c r="E57" s="135"/>
      <c r="F57" s="135"/>
      <c r="G57" s="135"/>
      <c r="H57" s="135"/>
      <c r="I57" s="135"/>
      <c r="J57" s="136" t="s">
        <v>178</v>
      </c>
      <c r="K57" s="135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7" t="s">
        <v>74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179</v>
      </c>
    </row>
    <row r="60" spans="1:47" s="9" customFormat="1" ht="24.95" customHeight="1">
      <c r="B60" s="138"/>
      <c r="C60" s="139"/>
      <c r="D60" s="140" t="s">
        <v>180</v>
      </c>
      <c r="E60" s="141"/>
      <c r="F60" s="141"/>
      <c r="G60" s="141"/>
      <c r="H60" s="141"/>
      <c r="I60" s="141"/>
      <c r="J60" s="142">
        <f>J86</f>
        <v>0</v>
      </c>
      <c r="K60" s="139"/>
      <c r="L60" s="143"/>
    </row>
    <row r="61" spans="1:47" s="10" customFormat="1" ht="19.899999999999999" customHeight="1">
      <c r="B61" s="144"/>
      <c r="C61" s="145"/>
      <c r="D61" s="146" t="s">
        <v>181</v>
      </c>
      <c r="E61" s="147"/>
      <c r="F61" s="147"/>
      <c r="G61" s="147"/>
      <c r="H61" s="147"/>
      <c r="I61" s="147"/>
      <c r="J61" s="148">
        <f>J87</f>
        <v>0</v>
      </c>
      <c r="K61" s="145"/>
      <c r="L61" s="149"/>
    </row>
    <row r="62" spans="1:47" s="10" customFormat="1" ht="19.899999999999999" customHeight="1">
      <c r="B62" s="144"/>
      <c r="C62" s="145"/>
      <c r="D62" s="146" t="s">
        <v>182</v>
      </c>
      <c r="E62" s="147"/>
      <c r="F62" s="147"/>
      <c r="G62" s="147"/>
      <c r="H62" s="147"/>
      <c r="I62" s="147"/>
      <c r="J62" s="148">
        <f>J782</f>
        <v>0</v>
      </c>
      <c r="K62" s="145"/>
      <c r="L62" s="149"/>
    </row>
    <row r="63" spans="1:47" s="10" customFormat="1" ht="19.899999999999999" customHeight="1">
      <c r="B63" s="144"/>
      <c r="C63" s="145"/>
      <c r="D63" s="146" t="s">
        <v>183</v>
      </c>
      <c r="E63" s="147"/>
      <c r="F63" s="147"/>
      <c r="G63" s="147"/>
      <c r="H63" s="147"/>
      <c r="I63" s="147"/>
      <c r="J63" s="148">
        <f>J824</f>
        <v>0</v>
      </c>
      <c r="K63" s="145"/>
      <c r="L63" s="149"/>
    </row>
    <row r="64" spans="1:47" s="10" customFormat="1" ht="19.899999999999999" customHeight="1">
      <c r="B64" s="144"/>
      <c r="C64" s="145"/>
      <c r="D64" s="146" t="s">
        <v>184</v>
      </c>
      <c r="E64" s="147"/>
      <c r="F64" s="147"/>
      <c r="G64" s="147"/>
      <c r="H64" s="147"/>
      <c r="I64" s="147"/>
      <c r="J64" s="148">
        <f>J1218</f>
        <v>0</v>
      </c>
      <c r="K64" s="145"/>
      <c r="L64" s="149"/>
    </row>
    <row r="65" spans="1:31" s="10" customFormat="1" ht="19.899999999999999" customHeight="1">
      <c r="B65" s="144"/>
      <c r="C65" s="145"/>
      <c r="D65" s="146" t="s">
        <v>186</v>
      </c>
      <c r="E65" s="147"/>
      <c r="F65" s="147"/>
      <c r="G65" s="147"/>
      <c r="H65" s="147"/>
      <c r="I65" s="147"/>
      <c r="J65" s="148">
        <f>J1235</f>
        <v>0</v>
      </c>
      <c r="K65" s="145"/>
      <c r="L65" s="149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187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5" t="str">
        <f>E7</f>
        <v>Rekonstrukce silnice III/35724 Borová – Oldřiš</v>
      </c>
      <c r="F75" s="396"/>
      <c r="G75" s="396"/>
      <c r="H75" s="396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106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67" t="str">
        <f>E9</f>
        <v>SO 302 - Dešťová kanalizace – Oldřiš</v>
      </c>
      <c r="F77" s="397"/>
      <c r="G77" s="397"/>
      <c r="H77" s="397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>Borová – Oldřiš</v>
      </c>
      <c r="G79" s="38"/>
      <c r="H79" s="38"/>
      <c r="I79" s="31" t="s">
        <v>23</v>
      </c>
      <c r="J79" s="61" t="str">
        <f>IF(J12="","",J12)</f>
        <v>1. 2. 2021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25</v>
      </c>
      <c r="D81" s="38"/>
      <c r="E81" s="38"/>
      <c r="F81" s="29" t="str">
        <f>E15</f>
        <v>Pardubický kraj</v>
      </c>
      <c r="G81" s="38"/>
      <c r="H81" s="38"/>
      <c r="I81" s="31" t="s">
        <v>33</v>
      </c>
      <c r="J81" s="34" t="str">
        <f>E21</f>
        <v>VHRoušar, s.r.o.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31</v>
      </c>
      <c r="D82" s="38"/>
      <c r="E82" s="38"/>
      <c r="F82" s="29" t="str">
        <f>IF(E18="","",E18)</f>
        <v>Vyplň údaj</v>
      </c>
      <c r="G82" s="38"/>
      <c r="H82" s="38"/>
      <c r="I82" s="31" t="s">
        <v>38</v>
      </c>
      <c r="J82" s="34" t="str">
        <f>E24</f>
        <v xml:space="preserve"> </v>
      </c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50"/>
      <c r="B84" s="151"/>
      <c r="C84" s="152" t="s">
        <v>188</v>
      </c>
      <c r="D84" s="153" t="s">
        <v>61</v>
      </c>
      <c r="E84" s="153" t="s">
        <v>57</v>
      </c>
      <c r="F84" s="153" t="s">
        <v>58</v>
      </c>
      <c r="G84" s="153" t="s">
        <v>189</v>
      </c>
      <c r="H84" s="153" t="s">
        <v>190</v>
      </c>
      <c r="I84" s="153" t="s">
        <v>191</v>
      </c>
      <c r="J84" s="153" t="s">
        <v>178</v>
      </c>
      <c r="K84" s="154" t="s">
        <v>192</v>
      </c>
      <c r="L84" s="155"/>
      <c r="M84" s="70" t="s">
        <v>19</v>
      </c>
      <c r="N84" s="71" t="s">
        <v>46</v>
      </c>
      <c r="O84" s="71" t="s">
        <v>193</v>
      </c>
      <c r="P84" s="71" t="s">
        <v>194</v>
      </c>
      <c r="Q84" s="71" t="s">
        <v>195</v>
      </c>
      <c r="R84" s="71" t="s">
        <v>196</v>
      </c>
      <c r="S84" s="71" t="s">
        <v>197</v>
      </c>
      <c r="T84" s="72" t="s">
        <v>198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</row>
    <row r="85" spans="1:65" s="2" customFormat="1" ht="22.9" customHeight="1">
      <c r="A85" s="36"/>
      <c r="B85" s="37"/>
      <c r="C85" s="77" t="s">
        <v>199</v>
      </c>
      <c r="D85" s="38"/>
      <c r="E85" s="38"/>
      <c r="F85" s="38"/>
      <c r="G85" s="38"/>
      <c r="H85" s="38"/>
      <c r="I85" s="38"/>
      <c r="J85" s="156">
        <f>BK85</f>
        <v>0</v>
      </c>
      <c r="K85" s="38"/>
      <c r="L85" s="41"/>
      <c r="M85" s="73"/>
      <c r="N85" s="157"/>
      <c r="O85" s="74"/>
      <c r="P85" s="158">
        <f>P86</f>
        <v>0</v>
      </c>
      <c r="Q85" s="74"/>
      <c r="R85" s="158">
        <f>R86</f>
        <v>381.79962886000004</v>
      </c>
      <c r="S85" s="74"/>
      <c r="T85" s="159">
        <f>T86</f>
        <v>0.38159999999999999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75</v>
      </c>
      <c r="AU85" s="19" t="s">
        <v>179</v>
      </c>
      <c r="BK85" s="160">
        <f>BK86</f>
        <v>0</v>
      </c>
    </row>
    <row r="86" spans="1:65" s="12" customFormat="1" ht="25.9" customHeight="1">
      <c r="B86" s="161"/>
      <c r="C86" s="162"/>
      <c r="D86" s="163" t="s">
        <v>75</v>
      </c>
      <c r="E86" s="164" t="s">
        <v>200</v>
      </c>
      <c r="F86" s="164" t="s">
        <v>201</v>
      </c>
      <c r="G86" s="162"/>
      <c r="H86" s="162"/>
      <c r="I86" s="165"/>
      <c r="J86" s="166">
        <f>BK86</f>
        <v>0</v>
      </c>
      <c r="K86" s="162"/>
      <c r="L86" s="167"/>
      <c r="M86" s="168"/>
      <c r="N86" s="169"/>
      <c r="O86" s="169"/>
      <c r="P86" s="170">
        <f>P87+P782+P824+P1218+P1235</f>
        <v>0</v>
      </c>
      <c r="Q86" s="169"/>
      <c r="R86" s="170">
        <f>R87+R782+R824+R1218+R1235</f>
        <v>381.79962886000004</v>
      </c>
      <c r="S86" s="169"/>
      <c r="T86" s="171">
        <f>T87+T782+T824+T1218+T1235</f>
        <v>0.38159999999999999</v>
      </c>
      <c r="AR86" s="172" t="s">
        <v>84</v>
      </c>
      <c r="AT86" s="173" t="s">
        <v>75</v>
      </c>
      <c r="AU86" s="173" t="s">
        <v>76</v>
      </c>
      <c r="AY86" s="172" t="s">
        <v>202</v>
      </c>
      <c r="BK86" s="174">
        <f>BK87+BK782+BK824+BK1218+BK1235</f>
        <v>0</v>
      </c>
    </row>
    <row r="87" spans="1:65" s="12" customFormat="1" ht="22.9" customHeight="1">
      <c r="B87" s="161"/>
      <c r="C87" s="162"/>
      <c r="D87" s="163" t="s">
        <v>75</v>
      </c>
      <c r="E87" s="175" t="s">
        <v>84</v>
      </c>
      <c r="F87" s="175" t="s">
        <v>203</v>
      </c>
      <c r="G87" s="162"/>
      <c r="H87" s="162"/>
      <c r="I87" s="165"/>
      <c r="J87" s="176">
        <f>BK87</f>
        <v>0</v>
      </c>
      <c r="K87" s="162"/>
      <c r="L87" s="167"/>
      <c r="M87" s="168"/>
      <c r="N87" s="169"/>
      <c r="O87" s="169"/>
      <c r="P87" s="170">
        <f>SUM(P88:P781)</f>
        <v>0</v>
      </c>
      <c r="Q87" s="169"/>
      <c r="R87" s="170">
        <f>SUM(R88:R781)</f>
        <v>1.5032198600000002</v>
      </c>
      <c r="S87" s="169"/>
      <c r="T87" s="171">
        <f>SUM(T88:T781)</f>
        <v>0</v>
      </c>
      <c r="AR87" s="172" t="s">
        <v>84</v>
      </c>
      <c r="AT87" s="173" t="s">
        <v>75</v>
      </c>
      <c r="AU87" s="173" t="s">
        <v>84</v>
      </c>
      <c r="AY87" s="172" t="s">
        <v>202</v>
      </c>
      <c r="BK87" s="174">
        <f>SUM(BK88:BK781)</f>
        <v>0</v>
      </c>
    </row>
    <row r="88" spans="1:65" s="2" customFormat="1" ht="14.45" customHeight="1">
      <c r="A88" s="36"/>
      <c r="B88" s="37"/>
      <c r="C88" s="177" t="s">
        <v>84</v>
      </c>
      <c r="D88" s="177" t="s">
        <v>204</v>
      </c>
      <c r="E88" s="178" t="s">
        <v>205</v>
      </c>
      <c r="F88" s="179" t="s">
        <v>206</v>
      </c>
      <c r="G88" s="180" t="s">
        <v>130</v>
      </c>
      <c r="H88" s="181">
        <v>121.63</v>
      </c>
      <c r="I88" s="182"/>
      <c r="J88" s="183">
        <f>ROUND(I88*H88,2)</f>
        <v>0</v>
      </c>
      <c r="K88" s="179" t="s">
        <v>207</v>
      </c>
      <c r="L88" s="41"/>
      <c r="M88" s="184" t="s">
        <v>19</v>
      </c>
      <c r="N88" s="185" t="s">
        <v>47</v>
      </c>
      <c r="O88" s="66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8" t="s">
        <v>208</v>
      </c>
      <c r="AT88" s="188" t="s">
        <v>204</v>
      </c>
      <c r="AU88" s="188" t="s">
        <v>86</v>
      </c>
      <c r="AY88" s="19" t="s">
        <v>202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19" t="s">
        <v>84</v>
      </c>
      <c r="BK88" s="189">
        <f>ROUND(I88*H88,2)</f>
        <v>0</v>
      </c>
      <c r="BL88" s="19" t="s">
        <v>208</v>
      </c>
      <c r="BM88" s="188" t="s">
        <v>1303</v>
      </c>
    </row>
    <row r="89" spans="1:65" s="2" customFormat="1" ht="11.25">
      <c r="A89" s="36"/>
      <c r="B89" s="37"/>
      <c r="C89" s="38"/>
      <c r="D89" s="190" t="s">
        <v>210</v>
      </c>
      <c r="E89" s="38"/>
      <c r="F89" s="191" t="s">
        <v>211</v>
      </c>
      <c r="G89" s="38"/>
      <c r="H89" s="38"/>
      <c r="I89" s="192"/>
      <c r="J89" s="38"/>
      <c r="K89" s="38"/>
      <c r="L89" s="41"/>
      <c r="M89" s="193"/>
      <c r="N89" s="194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210</v>
      </c>
      <c r="AU89" s="19" t="s">
        <v>86</v>
      </c>
    </row>
    <row r="90" spans="1:65" s="2" customFormat="1" ht="68.25">
      <c r="A90" s="36"/>
      <c r="B90" s="37"/>
      <c r="C90" s="38"/>
      <c r="D90" s="190" t="s">
        <v>212</v>
      </c>
      <c r="E90" s="38"/>
      <c r="F90" s="195" t="s">
        <v>213</v>
      </c>
      <c r="G90" s="38"/>
      <c r="H90" s="38"/>
      <c r="I90" s="192"/>
      <c r="J90" s="38"/>
      <c r="K90" s="38"/>
      <c r="L90" s="41"/>
      <c r="M90" s="193"/>
      <c r="N90" s="194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212</v>
      </c>
      <c r="AU90" s="19" t="s">
        <v>86</v>
      </c>
    </row>
    <row r="91" spans="1:65" s="2" customFormat="1" ht="19.5">
      <c r="A91" s="36"/>
      <c r="B91" s="37"/>
      <c r="C91" s="38"/>
      <c r="D91" s="190" t="s">
        <v>214</v>
      </c>
      <c r="E91" s="38"/>
      <c r="F91" s="195" t="s">
        <v>215</v>
      </c>
      <c r="G91" s="38"/>
      <c r="H91" s="38"/>
      <c r="I91" s="192"/>
      <c r="J91" s="38"/>
      <c r="K91" s="38"/>
      <c r="L91" s="41"/>
      <c r="M91" s="193"/>
      <c r="N91" s="194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214</v>
      </c>
      <c r="AU91" s="19" t="s">
        <v>86</v>
      </c>
    </row>
    <row r="92" spans="1:65" s="13" customFormat="1" ht="11.25">
      <c r="B92" s="196"/>
      <c r="C92" s="197"/>
      <c r="D92" s="190" t="s">
        <v>216</v>
      </c>
      <c r="E92" s="198" t="s">
        <v>19</v>
      </c>
      <c r="F92" s="199" t="s">
        <v>1304</v>
      </c>
      <c r="G92" s="197"/>
      <c r="H92" s="198" t="s">
        <v>19</v>
      </c>
      <c r="I92" s="200"/>
      <c r="J92" s="197"/>
      <c r="K92" s="197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216</v>
      </c>
      <c r="AU92" s="205" t="s">
        <v>86</v>
      </c>
      <c r="AV92" s="13" t="s">
        <v>84</v>
      </c>
      <c r="AW92" s="13" t="s">
        <v>37</v>
      </c>
      <c r="AX92" s="13" t="s">
        <v>76</v>
      </c>
      <c r="AY92" s="205" t="s">
        <v>202</v>
      </c>
    </row>
    <row r="93" spans="1:65" s="14" customFormat="1" ht="11.25">
      <c r="B93" s="206"/>
      <c r="C93" s="207"/>
      <c r="D93" s="190" t="s">
        <v>216</v>
      </c>
      <c r="E93" s="208" t="s">
        <v>19</v>
      </c>
      <c r="F93" s="209" t="s">
        <v>1305</v>
      </c>
      <c r="G93" s="207"/>
      <c r="H93" s="210">
        <v>16.236000000000001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216</v>
      </c>
      <c r="AU93" s="216" t="s">
        <v>86</v>
      </c>
      <c r="AV93" s="14" t="s">
        <v>86</v>
      </c>
      <c r="AW93" s="14" t="s">
        <v>37</v>
      </c>
      <c r="AX93" s="14" t="s">
        <v>76</v>
      </c>
      <c r="AY93" s="216" t="s">
        <v>202</v>
      </c>
    </row>
    <row r="94" spans="1:65" s="14" customFormat="1" ht="11.25">
      <c r="B94" s="206"/>
      <c r="C94" s="207"/>
      <c r="D94" s="190" t="s">
        <v>216</v>
      </c>
      <c r="E94" s="208" t="s">
        <v>19</v>
      </c>
      <c r="F94" s="209" t="s">
        <v>1306</v>
      </c>
      <c r="G94" s="207"/>
      <c r="H94" s="210">
        <v>2.75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216</v>
      </c>
      <c r="AU94" s="216" t="s">
        <v>86</v>
      </c>
      <c r="AV94" s="14" t="s">
        <v>86</v>
      </c>
      <c r="AW94" s="14" t="s">
        <v>37</v>
      </c>
      <c r="AX94" s="14" t="s">
        <v>76</v>
      </c>
      <c r="AY94" s="216" t="s">
        <v>202</v>
      </c>
    </row>
    <row r="95" spans="1:65" s="14" customFormat="1" ht="11.25">
      <c r="B95" s="206"/>
      <c r="C95" s="207"/>
      <c r="D95" s="190" t="s">
        <v>216</v>
      </c>
      <c r="E95" s="208" t="s">
        <v>19</v>
      </c>
      <c r="F95" s="209" t="s">
        <v>1307</v>
      </c>
      <c r="G95" s="207"/>
      <c r="H95" s="210">
        <v>26.553999999999998</v>
      </c>
      <c r="I95" s="211"/>
      <c r="J95" s="207"/>
      <c r="K95" s="207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216</v>
      </c>
      <c r="AU95" s="216" t="s">
        <v>86</v>
      </c>
      <c r="AV95" s="14" t="s">
        <v>86</v>
      </c>
      <c r="AW95" s="14" t="s">
        <v>37</v>
      </c>
      <c r="AX95" s="14" t="s">
        <v>76</v>
      </c>
      <c r="AY95" s="216" t="s">
        <v>202</v>
      </c>
    </row>
    <row r="96" spans="1:65" s="15" customFormat="1" ht="11.25">
      <c r="B96" s="217"/>
      <c r="C96" s="218"/>
      <c r="D96" s="190" t="s">
        <v>216</v>
      </c>
      <c r="E96" s="219" t="s">
        <v>19</v>
      </c>
      <c r="F96" s="220" t="s">
        <v>219</v>
      </c>
      <c r="G96" s="218"/>
      <c r="H96" s="221">
        <v>45.54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216</v>
      </c>
      <c r="AU96" s="227" t="s">
        <v>86</v>
      </c>
      <c r="AV96" s="15" t="s">
        <v>220</v>
      </c>
      <c r="AW96" s="15" t="s">
        <v>37</v>
      </c>
      <c r="AX96" s="15" t="s">
        <v>76</v>
      </c>
      <c r="AY96" s="227" t="s">
        <v>202</v>
      </c>
    </row>
    <row r="97" spans="2:51" s="13" customFormat="1" ht="11.25">
      <c r="B97" s="196"/>
      <c r="C97" s="197"/>
      <c r="D97" s="190" t="s">
        <v>216</v>
      </c>
      <c r="E97" s="198" t="s">
        <v>19</v>
      </c>
      <c r="F97" s="199" t="s">
        <v>1308</v>
      </c>
      <c r="G97" s="197"/>
      <c r="H97" s="198" t="s">
        <v>19</v>
      </c>
      <c r="I97" s="200"/>
      <c r="J97" s="197"/>
      <c r="K97" s="197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216</v>
      </c>
      <c r="AU97" s="205" t="s">
        <v>86</v>
      </c>
      <c r="AV97" s="13" t="s">
        <v>84</v>
      </c>
      <c r="AW97" s="13" t="s">
        <v>37</v>
      </c>
      <c r="AX97" s="13" t="s">
        <v>76</v>
      </c>
      <c r="AY97" s="205" t="s">
        <v>202</v>
      </c>
    </row>
    <row r="98" spans="2:51" s="14" customFormat="1" ht="11.25">
      <c r="B98" s="206"/>
      <c r="C98" s="207"/>
      <c r="D98" s="190" t="s">
        <v>216</v>
      </c>
      <c r="E98" s="208" t="s">
        <v>19</v>
      </c>
      <c r="F98" s="209" t="s">
        <v>1309</v>
      </c>
      <c r="G98" s="207"/>
      <c r="H98" s="210">
        <v>8.0299999999999994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216</v>
      </c>
      <c r="AU98" s="216" t="s">
        <v>86</v>
      </c>
      <c r="AV98" s="14" t="s">
        <v>86</v>
      </c>
      <c r="AW98" s="14" t="s">
        <v>37</v>
      </c>
      <c r="AX98" s="14" t="s">
        <v>76</v>
      </c>
      <c r="AY98" s="216" t="s">
        <v>202</v>
      </c>
    </row>
    <row r="99" spans="2:51" s="14" customFormat="1" ht="11.25">
      <c r="B99" s="206"/>
      <c r="C99" s="207"/>
      <c r="D99" s="190" t="s">
        <v>216</v>
      </c>
      <c r="E99" s="208" t="s">
        <v>19</v>
      </c>
      <c r="F99" s="209" t="s">
        <v>1310</v>
      </c>
      <c r="G99" s="207"/>
      <c r="H99" s="210">
        <v>3.41</v>
      </c>
      <c r="I99" s="211"/>
      <c r="J99" s="207"/>
      <c r="K99" s="207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216</v>
      </c>
      <c r="AU99" s="216" t="s">
        <v>86</v>
      </c>
      <c r="AV99" s="14" t="s">
        <v>86</v>
      </c>
      <c r="AW99" s="14" t="s">
        <v>37</v>
      </c>
      <c r="AX99" s="14" t="s">
        <v>76</v>
      </c>
      <c r="AY99" s="216" t="s">
        <v>202</v>
      </c>
    </row>
    <row r="100" spans="2:51" s="15" customFormat="1" ht="11.25">
      <c r="B100" s="217"/>
      <c r="C100" s="218"/>
      <c r="D100" s="190" t="s">
        <v>216</v>
      </c>
      <c r="E100" s="219" t="s">
        <v>19</v>
      </c>
      <c r="F100" s="220" t="s">
        <v>219</v>
      </c>
      <c r="G100" s="218"/>
      <c r="H100" s="221">
        <v>11.44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216</v>
      </c>
      <c r="AU100" s="227" t="s">
        <v>86</v>
      </c>
      <c r="AV100" s="15" t="s">
        <v>220</v>
      </c>
      <c r="AW100" s="15" t="s">
        <v>37</v>
      </c>
      <c r="AX100" s="15" t="s">
        <v>76</v>
      </c>
      <c r="AY100" s="227" t="s">
        <v>202</v>
      </c>
    </row>
    <row r="101" spans="2:51" s="13" customFormat="1" ht="11.25">
      <c r="B101" s="196"/>
      <c r="C101" s="197"/>
      <c r="D101" s="190" t="s">
        <v>216</v>
      </c>
      <c r="E101" s="198" t="s">
        <v>19</v>
      </c>
      <c r="F101" s="199" t="s">
        <v>1311</v>
      </c>
      <c r="G101" s="197"/>
      <c r="H101" s="198" t="s">
        <v>19</v>
      </c>
      <c r="I101" s="200"/>
      <c r="J101" s="197"/>
      <c r="K101" s="197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216</v>
      </c>
      <c r="AU101" s="205" t="s">
        <v>86</v>
      </c>
      <c r="AV101" s="13" t="s">
        <v>84</v>
      </c>
      <c r="AW101" s="13" t="s">
        <v>37</v>
      </c>
      <c r="AX101" s="13" t="s">
        <v>76</v>
      </c>
      <c r="AY101" s="205" t="s">
        <v>202</v>
      </c>
    </row>
    <row r="102" spans="2:51" s="14" customFormat="1" ht="11.25">
      <c r="B102" s="206"/>
      <c r="C102" s="207"/>
      <c r="D102" s="190" t="s">
        <v>216</v>
      </c>
      <c r="E102" s="208" t="s">
        <v>19</v>
      </c>
      <c r="F102" s="209" t="s">
        <v>1312</v>
      </c>
      <c r="G102" s="207"/>
      <c r="H102" s="210">
        <v>6.05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216</v>
      </c>
      <c r="AU102" s="216" t="s">
        <v>86</v>
      </c>
      <c r="AV102" s="14" t="s">
        <v>86</v>
      </c>
      <c r="AW102" s="14" t="s">
        <v>37</v>
      </c>
      <c r="AX102" s="14" t="s">
        <v>76</v>
      </c>
      <c r="AY102" s="216" t="s">
        <v>202</v>
      </c>
    </row>
    <row r="103" spans="2:51" s="14" customFormat="1" ht="11.25">
      <c r="B103" s="206"/>
      <c r="C103" s="207"/>
      <c r="D103" s="190" t="s">
        <v>216</v>
      </c>
      <c r="E103" s="208" t="s">
        <v>19</v>
      </c>
      <c r="F103" s="209" t="s">
        <v>1313</v>
      </c>
      <c r="G103" s="207"/>
      <c r="H103" s="210">
        <v>12.87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216</v>
      </c>
      <c r="AU103" s="216" t="s">
        <v>86</v>
      </c>
      <c r="AV103" s="14" t="s">
        <v>86</v>
      </c>
      <c r="AW103" s="14" t="s">
        <v>37</v>
      </c>
      <c r="AX103" s="14" t="s">
        <v>76</v>
      </c>
      <c r="AY103" s="216" t="s">
        <v>202</v>
      </c>
    </row>
    <row r="104" spans="2:51" s="15" customFormat="1" ht="11.25">
      <c r="B104" s="217"/>
      <c r="C104" s="218"/>
      <c r="D104" s="190" t="s">
        <v>216</v>
      </c>
      <c r="E104" s="219" t="s">
        <v>19</v>
      </c>
      <c r="F104" s="220" t="s">
        <v>219</v>
      </c>
      <c r="G104" s="218"/>
      <c r="H104" s="221">
        <v>18.920000000000002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216</v>
      </c>
      <c r="AU104" s="227" t="s">
        <v>86</v>
      </c>
      <c r="AV104" s="15" t="s">
        <v>220</v>
      </c>
      <c r="AW104" s="15" t="s">
        <v>37</v>
      </c>
      <c r="AX104" s="15" t="s">
        <v>76</v>
      </c>
      <c r="AY104" s="227" t="s">
        <v>202</v>
      </c>
    </row>
    <row r="105" spans="2:51" s="13" customFormat="1" ht="11.25">
      <c r="B105" s="196"/>
      <c r="C105" s="197"/>
      <c r="D105" s="190" t="s">
        <v>216</v>
      </c>
      <c r="E105" s="198" t="s">
        <v>19</v>
      </c>
      <c r="F105" s="199" t="s">
        <v>1314</v>
      </c>
      <c r="G105" s="197"/>
      <c r="H105" s="198" t="s">
        <v>19</v>
      </c>
      <c r="I105" s="200"/>
      <c r="J105" s="197"/>
      <c r="K105" s="197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216</v>
      </c>
      <c r="AU105" s="205" t="s">
        <v>86</v>
      </c>
      <c r="AV105" s="13" t="s">
        <v>84</v>
      </c>
      <c r="AW105" s="13" t="s">
        <v>37</v>
      </c>
      <c r="AX105" s="13" t="s">
        <v>76</v>
      </c>
      <c r="AY105" s="205" t="s">
        <v>202</v>
      </c>
    </row>
    <row r="106" spans="2:51" s="14" customFormat="1" ht="11.25">
      <c r="B106" s="206"/>
      <c r="C106" s="207"/>
      <c r="D106" s="190" t="s">
        <v>216</v>
      </c>
      <c r="E106" s="208" t="s">
        <v>19</v>
      </c>
      <c r="F106" s="209" t="s">
        <v>1315</v>
      </c>
      <c r="G106" s="207"/>
      <c r="H106" s="210">
        <v>5.17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216</v>
      </c>
      <c r="AU106" s="216" t="s">
        <v>86</v>
      </c>
      <c r="AV106" s="14" t="s">
        <v>86</v>
      </c>
      <c r="AW106" s="14" t="s">
        <v>37</v>
      </c>
      <c r="AX106" s="14" t="s">
        <v>76</v>
      </c>
      <c r="AY106" s="216" t="s">
        <v>202</v>
      </c>
    </row>
    <row r="107" spans="2:51" s="15" customFormat="1" ht="11.25">
      <c r="B107" s="217"/>
      <c r="C107" s="218"/>
      <c r="D107" s="190" t="s">
        <v>216</v>
      </c>
      <c r="E107" s="219" t="s">
        <v>19</v>
      </c>
      <c r="F107" s="220" t="s">
        <v>219</v>
      </c>
      <c r="G107" s="218"/>
      <c r="H107" s="221">
        <v>5.17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216</v>
      </c>
      <c r="AU107" s="227" t="s">
        <v>86</v>
      </c>
      <c r="AV107" s="15" t="s">
        <v>220</v>
      </c>
      <c r="AW107" s="15" t="s">
        <v>37</v>
      </c>
      <c r="AX107" s="15" t="s">
        <v>76</v>
      </c>
      <c r="AY107" s="227" t="s">
        <v>202</v>
      </c>
    </row>
    <row r="108" spans="2:51" s="13" customFormat="1" ht="11.25">
      <c r="B108" s="196"/>
      <c r="C108" s="197"/>
      <c r="D108" s="190" t="s">
        <v>216</v>
      </c>
      <c r="E108" s="198" t="s">
        <v>19</v>
      </c>
      <c r="F108" s="199" t="s">
        <v>1316</v>
      </c>
      <c r="G108" s="197"/>
      <c r="H108" s="198" t="s">
        <v>19</v>
      </c>
      <c r="I108" s="200"/>
      <c r="J108" s="197"/>
      <c r="K108" s="197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216</v>
      </c>
      <c r="AU108" s="205" t="s">
        <v>86</v>
      </c>
      <c r="AV108" s="13" t="s">
        <v>84</v>
      </c>
      <c r="AW108" s="13" t="s">
        <v>37</v>
      </c>
      <c r="AX108" s="13" t="s">
        <v>76</v>
      </c>
      <c r="AY108" s="205" t="s">
        <v>202</v>
      </c>
    </row>
    <row r="109" spans="2:51" s="14" customFormat="1" ht="11.25">
      <c r="B109" s="206"/>
      <c r="C109" s="207"/>
      <c r="D109" s="190" t="s">
        <v>216</v>
      </c>
      <c r="E109" s="208" t="s">
        <v>19</v>
      </c>
      <c r="F109" s="209" t="s">
        <v>1317</v>
      </c>
      <c r="G109" s="207"/>
      <c r="H109" s="210">
        <v>4.7300000000000004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216</v>
      </c>
      <c r="AU109" s="216" t="s">
        <v>86</v>
      </c>
      <c r="AV109" s="14" t="s">
        <v>86</v>
      </c>
      <c r="AW109" s="14" t="s">
        <v>37</v>
      </c>
      <c r="AX109" s="14" t="s">
        <v>76</v>
      </c>
      <c r="AY109" s="216" t="s">
        <v>202</v>
      </c>
    </row>
    <row r="110" spans="2:51" s="15" customFormat="1" ht="11.25">
      <c r="B110" s="217"/>
      <c r="C110" s="218"/>
      <c r="D110" s="190" t="s">
        <v>216</v>
      </c>
      <c r="E110" s="219" t="s">
        <v>19</v>
      </c>
      <c r="F110" s="220" t="s">
        <v>219</v>
      </c>
      <c r="G110" s="218"/>
      <c r="H110" s="221">
        <v>4.7300000000000004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216</v>
      </c>
      <c r="AU110" s="227" t="s">
        <v>86</v>
      </c>
      <c r="AV110" s="15" t="s">
        <v>220</v>
      </c>
      <c r="AW110" s="15" t="s">
        <v>37</v>
      </c>
      <c r="AX110" s="15" t="s">
        <v>76</v>
      </c>
      <c r="AY110" s="227" t="s">
        <v>202</v>
      </c>
    </row>
    <row r="111" spans="2:51" s="13" customFormat="1" ht="11.25">
      <c r="B111" s="196"/>
      <c r="C111" s="197"/>
      <c r="D111" s="190" t="s">
        <v>216</v>
      </c>
      <c r="E111" s="198" t="s">
        <v>19</v>
      </c>
      <c r="F111" s="199" t="s">
        <v>1318</v>
      </c>
      <c r="G111" s="197"/>
      <c r="H111" s="198" t="s">
        <v>19</v>
      </c>
      <c r="I111" s="200"/>
      <c r="J111" s="197"/>
      <c r="K111" s="197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216</v>
      </c>
      <c r="AU111" s="205" t="s">
        <v>86</v>
      </c>
      <c r="AV111" s="13" t="s">
        <v>84</v>
      </c>
      <c r="AW111" s="13" t="s">
        <v>37</v>
      </c>
      <c r="AX111" s="13" t="s">
        <v>76</v>
      </c>
      <c r="AY111" s="205" t="s">
        <v>202</v>
      </c>
    </row>
    <row r="112" spans="2:51" s="14" customFormat="1" ht="11.25">
      <c r="B112" s="206"/>
      <c r="C112" s="207"/>
      <c r="D112" s="190" t="s">
        <v>216</v>
      </c>
      <c r="E112" s="208" t="s">
        <v>19</v>
      </c>
      <c r="F112" s="209" t="s">
        <v>1319</v>
      </c>
      <c r="G112" s="207"/>
      <c r="H112" s="210">
        <v>3.7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216</v>
      </c>
      <c r="AU112" s="216" t="s">
        <v>86</v>
      </c>
      <c r="AV112" s="14" t="s">
        <v>86</v>
      </c>
      <c r="AW112" s="14" t="s">
        <v>37</v>
      </c>
      <c r="AX112" s="14" t="s">
        <v>76</v>
      </c>
      <c r="AY112" s="216" t="s">
        <v>202</v>
      </c>
    </row>
    <row r="113" spans="1:65" s="15" customFormat="1" ht="11.25">
      <c r="B113" s="217"/>
      <c r="C113" s="218"/>
      <c r="D113" s="190" t="s">
        <v>216</v>
      </c>
      <c r="E113" s="219" t="s">
        <v>19</v>
      </c>
      <c r="F113" s="220" t="s">
        <v>219</v>
      </c>
      <c r="G113" s="218"/>
      <c r="H113" s="221">
        <v>3.7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216</v>
      </c>
      <c r="AU113" s="227" t="s">
        <v>86</v>
      </c>
      <c r="AV113" s="15" t="s">
        <v>220</v>
      </c>
      <c r="AW113" s="15" t="s">
        <v>37</v>
      </c>
      <c r="AX113" s="15" t="s">
        <v>76</v>
      </c>
      <c r="AY113" s="227" t="s">
        <v>202</v>
      </c>
    </row>
    <row r="114" spans="1:65" s="13" customFormat="1" ht="11.25">
      <c r="B114" s="196"/>
      <c r="C114" s="197"/>
      <c r="D114" s="190" t="s">
        <v>216</v>
      </c>
      <c r="E114" s="198" t="s">
        <v>19</v>
      </c>
      <c r="F114" s="199" t="s">
        <v>1320</v>
      </c>
      <c r="G114" s="197"/>
      <c r="H114" s="198" t="s">
        <v>19</v>
      </c>
      <c r="I114" s="200"/>
      <c r="J114" s="197"/>
      <c r="K114" s="197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216</v>
      </c>
      <c r="AU114" s="205" t="s">
        <v>86</v>
      </c>
      <c r="AV114" s="13" t="s">
        <v>84</v>
      </c>
      <c r="AW114" s="13" t="s">
        <v>37</v>
      </c>
      <c r="AX114" s="13" t="s">
        <v>76</v>
      </c>
      <c r="AY114" s="205" t="s">
        <v>202</v>
      </c>
    </row>
    <row r="115" spans="1:65" s="14" customFormat="1" ht="11.25">
      <c r="B115" s="206"/>
      <c r="C115" s="207"/>
      <c r="D115" s="190" t="s">
        <v>216</v>
      </c>
      <c r="E115" s="208" t="s">
        <v>19</v>
      </c>
      <c r="F115" s="209" t="s">
        <v>1321</v>
      </c>
      <c r="G115" s="207"/>
      <c r="H115" s="210">
        <v>4.5999999999999996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216</v>
      </c>
      <c r="AU115" s="216" t="s">
        <v>86</v>
      </c>
      <c r="AV115" s="14" t="s">
        <v>86</v>
      </c>
      <c r="AW115" s="14" t="s">
        <v>37</v>
      </c>
      <c r="AX115" s="14" t="s">
        <v>76</v>
      </c>
      <c r="AY115" s="216" t="s">
        <v>202</v>
      </c>
    </row>
    <row r="116" spans="1:65" s="14" customFormat="1" ht="11.25">
      <c r="B116" s="206"/>
      <c r="C116" s="207"/>
      <c r="D116" s="190" t="s">
        <v>216</v>
      </c>
      <c r="E116" s="208" t="s">
        <v>19</v>
      </c>
      <c r="F116" s="209" t="s">
        <v>1322</v>
      </c>
      <c r="G116" s="207"/>
      <c r="H116" s="210">
        <v>2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216</v>
      </c>
      <c r="AU116" s="216" t="s">
        <v>86</v>
      </c>
      <c r="AV116" s="14" t="s">
        <v>86</v>
      </c>
      <c r="AW116" s="14" t="s">
        <v>37</v>
      </c>
      <c r="AX116" s="14" t="s">
        <v>76</v>
      </c>
      <c r="AY116" s="216" t="s">
        <v>202</v>
      </c>
    </row>
    <row r="117" spans="1:65" s="15" customFormat="1" ht="11.25">
      <c r="B117" s="217"/>
      <c r="C117" s="218"/>
      <c r="D117" s="190" t="s">
        <v>216</v>
      </c>
      <c r="E117" s="219" t="s">
        <v>19</v>
      </c>
      <c r="F117" s="220" t="s">
        <v>219</v>
      </c>
      <c r="G117" s="218"/>
      <c r="H117" s="221">
        <v>6.6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216</v>
      </c>
      <c r="AU117" s="227" t="s">
        <v>86</v>
      </c>
      <c r="AV117" s="15" t="s">
        <v>220</v>
      </c>
      <c r="AW117" s="15" t="s">
        <v>37</v>
      </c>
      <c r="AX117" s="15" t="s">
        <v>76</v>
      </c>
      <c r="AY117" s="227" t="s">
        <v>202</v>
      </c>
    </row>
    <row r="118" spans="1:65" s="13" customFormat="1" ht="11.25">
      <c r="B118" s="196"/>
      <c r="C118" s="197"/>
      <c r="D118" s="190" t="s">
        <v>216</v>
      </c>
      <c r="E118" s="198" t="s">
        <v>19</v>
      </c>
      <c r="F118" s="199" t="s">
        <v>1323</v>
      </c>
      <c r="G118" s="197"/>
      <c r="H118" s="198" t="s">
        <v>19</v>
      </c>
      <c r="I118" s="200"/>
      <c r="J118" s="197"/>
      <c r="K118" s="197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216</v>
      </c>
      <c r="AU118" s="205" t="s">
        <v>86</v>
      </c>
      <c r="AV118" s="13" t="s">
        <v>84</v>
      </c>
      <c r="AW118" s="13" t="s">
        <v>37</v>
      </c>
      <c r="AX118" s="13" t="s">
        <v>76</v>
      </c>
      <c r="AY118" s="205" t="s">
        <v>202</v>
      </c>
    </row>
    <row r="119" spans="1:65" s="14" customFormat="1" ht="11.25">
      <c r="B119" s="206"/>
      <c r="C119" s="207"/>
      <c r="D119" s="190" t="s">
        <v>216</v>
      </c>
      <c r="E119" s="208" t="s">
        <v>19</v>
      </c>
      <c r="F119" s="209" t="s">
        <v>1324</v>
      </c>
      <c r="G119" s="207"/>
      <c r="H119" s="210">
        <v>11.1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216</v>
      </c>
      <c r="AU119" s="216" t="s">
        <v>86</v>
      </c>
      <c r="AV119" s="14" t="s">
        <v>86</v>
      </c>
      <c r="AW119" s="14" t="s">
        <v>37</v>
      </c>
      <c r="AX119" s="14" t="s">
        <v>76</v>
      </c>
      <c r="AY119" s="216" t="s">
        <v>202</v>
      </c>
    </row>
    <row r="120" spans="1:65" s="14" customFormat="1" ht="11.25">
      <c r="B120" s="206"/>
      <c r="C120" s="207"/>
      <c r="D120" s="190" t="s">
        <v>216</v>
      </c>
      <c r="E120" s="208" t="s">
        <v>19</v>
      </c>
      <c r="F120" s="209" t="s">
        <v>1325</v>
      </c>
      <c r="G120" s="207"/>
      <c r="H120" s="210">
        <v>2.8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216</v>
      </c>
      <c r="AU120" s="216" t="s">
        <v>86</v>
      </c>
      <c r="AV120" s="14" t="s">
        <v>86</v>
      </c>
      <c r="AW120" s="14" t="s">
        <v>37</v>
      </c>
      <c r="AX120" s="14" t="s">
        <v>76</v>
      </c>
      <c r="AY120" s="216" t="s">
        <v>202</v>
      </c>
    </row>
    <row r="121" spans="1:65" s="14" customFormat="1" ht="11.25">
      <c r="B121" s="206"/>
      <c r="C121" s="207"/>
      <c r="D121" s="190" t="s">
        <v>216</v>
      </c>
      <c r="E121" s="208" t="s">
        <v>19</v>
      </c>
      <c r="F121" s="209" t="s">
        <v>1326</v>
      </c>
      <c r="G121" s="207"/>
      <c r="H121" s="210">
        <v>3.8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216</v>
      </c>
      <c r="AU121" s="216" t="s">
        <v>86</v>
      </c>
      <c r="AV121" s="14" t="s">
        <v>86</v>
      </c>
      <c r="AW121" s="14" t="s">
        <v>37</v>
      </c>
      <c r="AX121" s="14" t="s">
        <v>76</v>
      </c>
      <c r="AY121" s="216" t="s">
        <v>202</v>
      </c>
    </row>
    <row r="122" spans="1:65" s="14" customFormat="1" ht="11.25">
      <c r="B122" s="206"/>
      <c r="C122" s="207"/>
      <c r="D122" s="190" t="s">
        <v>216</v>
      </c>
      <c r="E122" s="208" t="s">
        <v>19</v>
      </c>
      <c r="F122" s="209" t="s">
        <v>1327</v>
      </c>
      <c r="G122" s="207"/>
      <c r="H122" s="210">
        <v>2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216</v>
      </c>
      <c r="AU122" s="216" t="s">
        <v>86</v>
      </c>
      <c r="AV122" s="14" t="s">
        <v>86</v>
      </c>
      <c r="AW122" s="14" t="s">
        <v>37</v>
      </c>
      <c r="AX122" s="14" t="s">
        <v>76</v>
      </c>
      <c r="AY122" s="216" t="s">
        <v>202</v>
      </c>
    </row>
    <row r="123" spans="1:65" s="15" customFormat="1" ht="11.25">
      <c r="B123" s="217"/>
      <c r="C123" s="218"/>
      <c r="D123" s="190" t="s">
        <v>216</v>
      </c>
      <c r="E123" s="219" t="s">
        <v>19</v>
      </c>
      <c r="F123" s="220" t="s">
        <v>219</v>
      </c>
      <c r="G123" s="218"/>
      <c r="H123" s="221">
        <v>19.7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216</v>
      </c>
      <c r="AU123" s="227" t="s">
        <v>86</v>
      </c>
      <c r="AV123" s="15" t="s">
        <v>220</v>
      </c>
      <c r="AW123" s="15" t="s">
        <v>37</v>
      </c>
      <c r="AX123" s="15" t="s">
        <v>76</v>
      </c>
      <c r="AY123" s="227" t="s">
        <v>202</v>
      </c>
    </row>
    <row r="124" spans="1:65" s="13" customFormat="1" ht="11.25">
      <c r="B124" s="196"/>
      <c r="C124" s="197"/>
      <c r="D124" s="190" t="s">
        <v>216</v>
      </c>
      <c r="E124" s="198" t="s">
        <v>19</v>
      </c>
      <c r="F124" s="199" t="s">
        <v>1328</v>
      </c>
      <c r="G124" s="197"/>
      <c r="H124" s="198" t="s">
        <v>19</v>
      </c>
      <c r="I124" s="200"/>
      <c r="J124" s="197"/>
      <c r="K124" s="197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216</v>
      </c>
      <c r="AU124" s="205" t="s">
        <v>86</v>
      </c>
      <c r="AV124" s="13" t="s">
        <v>84</v>
      </c>
      <c r="AW124" s="13" t="s">
        <v>37</v>
      </c>
      <c r="AX124" s="13" t="s">
        <v>76</v>
      </c>
      <c r="AY124" s="205" t="s">
        <v>202</v>
      </c>
    </row>
    <row r="125" spans="1:65" s="14" customFormat="1" ht="11.25">
      <c r="B125" s="206"/>
      <c r="C125" s="207"/>
      <c r="D125" s="190" t="s">
        <v>216</v>
      </c>
      <c r="E125" s="208" t="s">
        <v>19</v>
      </c>
      <c r="F125" s="209" t="s">
        <v>1329</v>
      </c>
      <c r="G125" s="207"/>
      <c r="H125" s="210">
        <v>5.83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216</v>
      </c>
      <c r="AU125" s="216" t="s">
        <v>86</v>
      </c>
      <c r="AV125" s="14" t="s">
        <v>86</v>
      </c>
      <c r="AW125" s="14" t="s">
        <v>37</v>
      </c>
      <c r="AX125" s="14" t="s">
        <v>76</v>
      </c>
      <c r="AY125" s="216" t="s">
        <v>202</v>
      </c>
    </row>
    <row r="126" spans="1:65" s="15" customFormat="1" ht="11.25">
      <c r="B126" s="217"/>
      <c r="C126" s="218"/>
      <c r="D126" s="190" t="s">
        <v>216</v>
      </c>
      <c r="E126" s="219" t="s">
        <v>19</v>
      </c>
      <c r="F126" s="220" t="s">
        <v>219</v>
      </c>
      <c r="G126" s="218"/>
      <c r="H126" s="221">
        <v>5.83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216</v>
      </c>
      <c r="AU126" s="227" t="s">
        <v>86</v>
      </c>
      <c r="AV126" s="15" t="s">
        <v>220</v>
      </c>
      <c r="AW126" s="15" t="s">
        <v>37</v>
      </c>
      <c r="AX126" s="15" t="s">
        <v>76</v>
      </c>
      <c r="AY126" s="227" t="s">
        <v>202</v>
      </c>
    </row>
    <row r="127" spans="1:65" s="16" customFormat="1" ht="11.25">
      <c r="B127" s="228"/>
      <c r="C127" s="229"/>
      <c r="D127" s="190" t="s">
        <v>216</v>
      </c>
      <c r="E127" s="230" t="s">
        <v>156</v>
      </c>
      <c r="F127" s="231" t="s">
        <v>235</v>
      </c>
      <c r="G127" s="229"/>
      <c r="H127" s="232">
        <v>121.63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216</v>
      </c>
      <c r="AU127" s="238" t="s">
        <v>86</v>
      </c>
      <c r="AV127" s="16" t="s">
        <v>208</v>
      </c>
      <c r="AW127" s="16" t="s">
        <v>37</v>
      </c>
      <c r="AX127" s="16" t="s">
        <v>84</v>
      </c>
      <c r="AY127" s="238" t="s">
        <v>202</v>
      </c>
    </row>
    <row r="128" spans="1:65" s="2" customFormat="1" ht="14.45" customHeight="1">
      <c r="A128" s="36"/>
      <c r="B128" s="37"/>
      <c r="C128" s="177" t="s">
        <v>86</v>
      </c>
      <c r="D128" s="177" t="s">
        <v>204</v>
      </c>
      <c r="E128" s="178" t="s">
        <v>236</v>
      </c>
      <c r="F128" s="179" t="s">
        <v>237</v>
      </c>
      <c r="G128" s="180" t="s">
        <v>115</v>
      </c>
      <c r="H128" s="181">
        <v>1450.0419999999999</v>
      </c>
      <c r="I128" s="182"/>
      <c r="J128" s="183">
        <f>ROUND(I128*H128,2)</f>
        <v>0</v>
      </c>
      <c r="K128" s="179" t="s">
        <v>207</v>
      </c>
      <c r="L128" s="41"/>
      <c r="M128" s="184" t="s">
        <v>19</v>
      </c>
      <c r="N128" s="185" t="s">
        <v>47</v>
      </c>
      <c r="O128" s="66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8" t="s">
        <v>208</v>
      </c>
      <c r="AT128" s="188" t="s">
        <v>204</v>
      </c>
      <c r="AU128" s="188" t="s">
        <v>86</v>
      </c>
      <c r="AY128" s="19" t="s">
        <v>202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9" t="s">
        <v>84</v>
      </c>
      <c r="BK128" s="189">
        <f>ROUND(I128*H128,2)</f>
        <v>0</v>
      </c>
      <c r="BL128" s="19" t="s">
        <v>208</v>
      </c>
      <c r="BM128" s="188" t="s">
        <v>1330</v>
      </c>
    </row>
    <row r="129" spans="1:51" s="2" customFormat="1" ht="19.5">
      <c r="A129" s="36"/>
      <c r="B129" s="37"/>
      <c r="C129" s="38"/>
      <c r="D129" s="190" t="s">
        <v>210</v>
      </c>
      <c r="E129" s="38"/>
      <c r="F129" s="191" t="s">
        <v>239</v>
      </c>
      <c r="G129" s="38"/>
      <c r="H129" s="38"/>
      <c r="I129" s="192"/>
      <c r="J129" s="38"/>
      <c r="K129" s="38"/>
      <c r="L129" s="41"/>
      <c r="M129" s="193"/>
      <c r="N129" s="194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210</v>
      </c>
      <c r="AU129" s="19" t="s">
        <v>86</v>
      </c>
    </row>
    <row r="130" spans="1:51" s="2" customFormat="1" ht="39">
      <c r="A130" s="36"/>
      <c r="B130" s="37"/>
      <c r="C130" s="38"/>
      <c r="D130" s="190" t="s">
        <v>212</v>
      </c>
      <c r="E130" s="38"/>
      <c r="F130" s="195" t="s">
        <v>240</v>
      </c>
      <c r="G130" s="38"/>
      <c r="H130" s="38"/>
      <c r="I130" s="192"/>
      <c r="J130" s="38"/>
      <c r="K130" s="38"/>
      <c r="L130" s="41"/>
      <c r="M130" s="193"/>
      <c r="N130" s="194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212</v>
      </c>
      <c r="AU130" s="19" t="s">
        <v>86</v>
      </c>
    </row>
    <row r="131" spans="1:51" s="13" customFormat="1" ht="11.25">
      <c r="B131" s="196"/>
      <c r="C131" s="197"/>
      <c r="D131" s="190" t="s">
        <v>216</v>
      </c>
      <c r="E131" s="198" t="s">
        <v>19</v>
      </c>
      <c r="F131" s="199" t="s">
        <v>1304</v>
      </c>
      <c r="G131" s="197"/>
      <c r="H131" s="198" t="s">
        <v>19</v>
      </c>
      <c r="I131" s="200"/>
      <c r="J131" s="197"/>
      <c r="K131" s="197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216</v>
      </c>
      <c r="AU131" s="205" t="s">
        <v>86</v>
      </c>
      <c r="AV131" s="13" t="s">
        <v>84</v>
      </c>
      <c r="AW131" s="13" t="s">
        <v>37</v>
      </c>
      <c r="AX131" s="13" t="s">
        <v>76</v>
      </c>
      <c r="AY131" s="205" t="s">
        <v>202</v>
      </c>
    </row>
    <row r="132" spans="1:51" s="14" customFormat="1" ht="11.25">
      <c r="B132" s="206"/>
      <c r="C132" s="207"/>
      <c r="D132" s="190" t="s">
        <v>216</v>
      </c>
      <c r="E132" s="208" t="s">
        <v>19</v>
      </c>
      <c r="F132" s="209" t="s">
        <v>1331</v>
      </c>
      <c r="G132" s="207"/>
      <c r="H132" s="210">
        <v>20.539000000000001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216</v>
      </c>
      <c r="AU132" s="216" t="s">
        <v>86</v>
      </c>
      <c r="AV132" s="14" t="s">
        <v>86</v>
      </c>
      <c r="AW132" s="14" t="s">
        <v>37</v>
      </c>
      <c r="AX132" s="14" t="s">
        <v>76</v>
      </c>
      <c r="AY132" s="216" t="s">
        <v>202</v>
      </c>
    </row>
    <row r="133" spans="1:51" s="14" customFormat="1" ht="11.25">
      <c r="B133" s="206"/>
      <c r="C133" s="207"/>
      <c r="D133" s="190" t="s">
        <v>216</v>
      </c>
      <c r="E133" s="208" t="s">
        <v>19</v>
      </c>
      <c r="F133" s="209" t="s">
        <v>1332</v>
      </c>
      <c r="G133" s="207"/>
      <c r="H133" s="210">
        <v>4.359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216</v>
      </c>
      <c r="AU133" s="216" t="s">
        <v>86</v>
      </c>
      <c r="AV133" s="14" t="s">
        <v>86</v>
      </c>
      <c r="AW133" s="14" t="s">
        <v>37</v>
      </c>
      <c r="AX133" s="14" t="s">
        <v>76</v>
      </c>
      <c r="AY133" s="216" t="s">
        <v>202</v>
      </c>
    </row>
    <row r="134" spans="1:51" s="14" customFormat="1" ht="11.25">
      <c r="B134" s="206"/>
      <c r="C134" s="207"/>
      <c r="D134" s="190" t="s">
        <v>216</v>
      </c>
      <c r="E134" s="208" t="s">
        <v>19</v>
      </c>
      <c r="F134" s="209" t="s">
        <v>1333</v>
      </c>
      <c r="G134" s="207"/>
      <c r="H134" s="210">
        <v>47.93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216</v>
      </c>
      <c r="AU134" s="216" t="s">
        <v>86</v>
      </c>
      <c r="AV134" s="14" t="s">
        <v>86</v>
      </c>
      <c r="AW134" s="14" t="s">
        <v>37</v>
      </c>
      <c r="AX134" s="14" t="s">
        <v>76</v>
      </c>
      <c r="AY134" s="216" t="s">
        <v>202</v>
      </c>
    </row>
    <row r="135" spans="1:51" s="14" customFormat="1" ht="11.25">
      <c r="B135" s="206"/>
      <c r="C135" s="207"/>
      <c r="D135" s="190" t="s">
        <v>216</v>
      </c>
      <c r="E135" s="208" t="s">
        <v>19</v>
      </c>
      <c r="F135" s="209" t="s">
        <v>1334</v>
      </c>
      <c r="G135" s="207"/>
      <c r="H135" s="210">
        <v>16.007000000000001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216</v>
      </c>
      <c r="AU135" s="216" t="s">
        <v>86</v>
      </c>
      <c r="AV135" s="14" t="s">
        <v>86</v>
      </c>
      <c r="AW135" s="14" t="s">
        <v>37</v>
      </c>
      <c r="AX135" s="14" t="s">
        <v>76</v>
      </c>
      <c r="AY135" s="216" t="s">
        <v>202</v>
      </c>
    </row>
    <row r="136" spans="1:51" s="14" customFormat="1" ht="11.25">
      <c r="B136" s="206"/>
      <c r="C136" s="207"/>
      <c r="D136" s="190" t="s">
        <v>216</v>
      </c>
      <c r="E136" s="208" t="s">
        <v>19</v>
      </c>
      <c r="F136" s="209" t="s">
        <v>1335</v>
      </c>
      <c r="G136" s="207"/>
      <c r="H136" s="210">
        <v>46.354999999999997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216</v>
      </c>
      <c r="AU136" s="216" t="s">
        <v>86</v>
      </c>
      <c r="AV136" s="14" t="s">
        <v>86</v>
      </c>
      <c r="AW136" s="14" t="s">
        <v>37</v>
      </c>
      <c r="AX136" s="14" t="s">
        <v>76</v>
      </c>
      <c r="AY136" s="216" t="s">
        <v>202</v>
      </c>
    </row>
    <row r="137" spans="1:51" s="14" customFormat="1" ht="11.25">
      <c r="B137" s="206"/>
      <c r="C137" s="207"/>
      <c r="D137" s="190" t="s">
        <v>216</v>
      </c>
      <c r="E137" s="208" t="s">
        <v>19</v>
      </c>
      <c r="F137" s="209" t="s">
        <v>1336</v>
      </c>
      <c r="G137" s="207"/>
      <c r="H137" s="210">
        <v>28.416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216</v>
      </c>
      <c r="AU137" s="216" t="s">
        <v>86</v>
      </c>
      <c r="AV137" s="14" t="s">
        <v>86</v>
      </c>
      <c r="AW137" s="14" t="s">
        <v>37</v>
      </c>
      <c r="AX137" s="14" t="s">
        <v>76</v>
      </c>
      <c r="AY137" s="216" t="s">
        <v>202</v>
      </c>
    </row>
    <row r="138" spans="1:51" s="14" customFormat="1" ht="11.25">
      <c r="B138" s="206"/>
      <c r="C138" s="207"/>
      <c r="D138" s="190" t="s">
        <v>216</v>
      </c>
      <c r="E138" s="208" t="s">
        <v>19</v>
      </c>
      <c r="F138" s="209" t="s">
        <v>1337</v>
      </c>
      <c r="G138" s="207"/>
      <c r="H138" s="210">
        <v>50.616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216</v>
      </c>
      <c r="AU138" s="216" t="s">
        <v>86</v>
      </c>
      <c r="AV138" s="14" t="s">
        <v>86</v>
      </c>
      <c r="AW138" s="14" t="s">
        <v>37</v>
      </c>
      <c r="AX138" s="14" t="s">
        <v>76</v>
      </c>
      <c r="AY138" s="216" t="s">
        <v>202</v>
      </c>
    </row>
    <row r="139" spans="1:51" s="14" customFormat="1" ht="11.25">
      <c r="B139" s="206"/>
      <c r="C139" s="207"/>
      <c r="D139" s="190" t="s">
        <v>216</v>
      </c>
      <c r="E139" s="208" t="s">
        <v>19</v>
      </c>
      <c r="F139" s="209" t="s">
        <v>1338</v>
      </c>
      <c r="G139" s="207"/>
      <c r="H139" s="210">
        <v>6.76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216</v>
      </c>
      <c r="AU139" s="216" t="s">
        <v>86</v>
      </c>
      <c r="AV139" s="14" t="s">
        <v>86</v>
      </c>
      <c r="AW139" s="14" t="s">
        <v>37</v>
      </c>
      <c r="AX139" s="14" t="s">
        <v>76</v>
      </c>
      <c r="AY139" s="216" t="s">
        <v>202</v>
      </c>
    </row>
    <row r="140" spans="1:51" s="14" customFormat="1" ht="11.25">
      <c r="B140" s="206"/>
      <c r="C140" s="207"/>
      <c r="D140" s="190" t="s">
        <v>216</v>
      </c>
      <c r="E140" s="208" t="s">
        <v>19</v>
      </c>
      <c r="F140" s="209" t="s">
        <v>1339</v>
      </c>
      <c r="G140" s="207"/>
      <c r="H140" s="210">
        <v>1.792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216</v>
      </c>
      <c r="AU140" s="216" t="s">
        <v>86</v>
      </c>
      <c r="AV140" s="14" t="s">
        <v>86</v>
      </c>
      <c r="AW140" s="14" t="s">
        <v>37</v>
      </c>
      <c r="AX140" s="14" t="s">
        <v>76</v>
      </c>
      <c r="AY140" s="216" t="s">
        <v>202</v>
      </c>
    </row>
    <row r="141" spans="1:51" s="14" customFormat="1" ht="11.25">
      <c r="B141" s="206"/>
      <c r="C141" s="207"/>
      <c r="D141" s="190" t="s">
        <v>216</v>
      </c>
      <c r="E141" s="208" t="s">
        <v>19</v>
      </c>
      <c r="F141" s="209" t="s">
        <v>1340</v>
      </c>
      <c r="G141" s="207"/>
      <c r="H141" s="210">
        <v>8.8059999999999992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216</v>
      </c>
      <c r="AU141" s="216" t="s">
        <v>86</v>
      </c>
      <c r="AV141" s="14" t="s">
        <v>86</v>
      </c>
      <c r="AW141" s="14" t="s">
        <v>37</v>
      </c>
      <c r="AX141" s="14" t="s">
        <v>76</v>
      </c>
      <c r="AY141" s="216" t="s">
        <v>202</v>
      </c>
    </row>
    <row r="142" spans="1:51" s="14" customFormat="1" ht="11.25">
      <c r="B142" s="206"/>
      <c r="C142" s="207"/>
      <c r="D142" s="190" t="s">
        <v>216</v>
      </c>
      <c r="E142" s="208" t="s">
        <v>19</v>
      </c>
      <c r="F142" s="209" t="s">
        <v>1341</v>
      </c>
      <c r="G142" s="207"/>
      <c r="H142" s="210">
        <v>5.9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216</v>
      </c>
      <c r="AU142" s="216" t="s">
        <v>86</v>
      </c>
      <c r="AV142" s="14" t="s">
        <v>86</v>
      </c>
      <c r="AW142" s="14" t="s">
        <v>37</v>
      </c>
      <c r="AX142" s="14" t="s">
        <v>76</v>
      </c>
      <c r="AY142" s="216" t="s">
        <v>202</v>
      </c>
    </row>
    <row r="143" spans="1:51" s="14" customFormat="1" ht="11.25">
      <c r="B143" s="206"/>
      <c r="C143" s="207"/>
      <c r="D143" s="190" t="s">
        <v>216</v>
      </c>
      <c r="E143" s="208" t="s">
        <v>19</v>
      </c>
      <c r="F143" s="209" t="s">
        <v>1342</v>
      </c>
      <c r="G143" s="207"/>
      <c r="H143" s="210">
        <v>2.4489999999999998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216</v>
      </c>
      <c r="AU143" s="216" t="s">
        <v>86</v>
      </c>
      <c r="AV143" s="14" t="s">
        <v>86</v>
      </c>
      <c r="AW143" s="14" t="s">
        <v>37</v>
      </c>
      <c r="AX143" s="14" t="s">
        <v>76</v>
      </c>
      <c r="AY143" s="216" t="s">
        <v>202</v>
      </c>
    </row>
    <row r="144" spans="1:51" s="14" customFormat="1" ht="11.25">
      <c r="B144" s="206"/>
      <c r="C144" s="207"/>
      <c r="D144" s="190" t="s">
        <v>216</v>
      </c>
      <c r="E144" s="208" t="s">
        <v>19</v>
      </c>
      <c r="F144" s="209" t="s">
        <v>1343</v>
      </c>
      <c r="G144" s="207"/>
      <c r="H144" s="210">
        <v>6.8310000000000004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216</v>
      </c>
      <c r="AU144" s="216" t="s">
        <v>86</v>
      </c>
      <c r="AV144" s="14" t="s">
        <v>86</v>
      </c>
      <c r="AW144" s="14" t="s">
        <v>37</v>
      </c>
      <c r="AX144" s="14" t="s">
        <v>76</v>
      </c>
      <c r="AY144" s="216" t="s">
        <v>202</v>
      </c>
    </row>
    <row r="145" spans="2:51" s="14" customFormat="1" ht="11.25">
      <c r="B145" s="206"/>
      <c r="C145" s="207"/>
      <c r="D145" s="190" t="s">
        <v>216</v>
      </c>
      <c r="E145" s="208" t="s">
        <v>19</v>
      </c>
      <c r="F145" s="209" t="s">
        <v>1344</v>
      </c>
      <c r="G145" s="207"/>
      <c r="H145" s="210">
        <v>6.57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216</v>
      </c>
      <c r="AU145" s="216" t="s">
        <v>86</v>
      </c>
      <c r="AV145" s="14" t="s">
        <v>86</v>
      </c>
      <c r="AW145" s="14" t="s">
        <v>37</v>
      </c>
      <c r="AX145" s="14" t="s">
        <v>76</v>
      </c>
      <c r="AY145" s="216" t="s">
        <v>202</v>
      </c>
    </row>
    <row r="146" spans="2:51" s="14" customFormat="1" ht="11.25">
      <c r="B146" s="206"/>
      <c r="C146" s="207"/>
      <c r="D146" s="190" t="s">
        <v>216</v>
      </c>
      <c r="E146" s="208" t="s">
        <v>19</v>
      </c>
      <c r="F146" s="209" t="s">
        <v>1345</v>
      </c>
      <c r="G146" s="207"/>
      <c r="H146" s="210">
        <v>13.9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216</v>
      </c>
      <c r="AU146" s="216" t="s">
        <v>86</v>
      </c>
      <c r="AV146" s="14" t="s">
        <v>86</v>
      </c>
      <c r="AW146" s="14" t="s">
        <v>37</v>
      </c>
      <c r="AX146" s="14" t="s">
        <v>76</v>
      </c>
      <c r="AY146" s="216" t="s">
        <v>202</v>
      </c>
    </row>
    <row r="147" spans="2:51" s="15" customFormat="1" ht="11.25">
      <c r="B147" s="217"/>
      <c r="C147" s="218"/>
      <c r="D147" s="190" t="s">
        <v>216</v>
      </c>
      <c r="E147" s="219" t="s">
        <v>19</v>
      </c>
      <c r="F147" s="220" t="s">
        <v>219</v>
      </c>
      <c r="G147" s="218"/>
      <c r="H147" s="221">
        <v>267.23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216</v>
      </c>
      <c r="AU147" s="227" t="s">
        <v>86</v>
      </c>
      <c r="AV147" s="15" t="s">
        <v>220</v>
      </c>
      <c r="AW147" s="15" t="s">
        <v>37</v>
      </c>
      <c r="AX147" s="15" t="s">
        <v>76</v>
      </c>
      <c r="AY147" s="227" t="s">
        <v>202</v>
      </c>
    </row>
    <row r="148" spans="2:51" s="13" customFormat="1" ht="11.25">
      <c r="B148" s="196"/>
      <c r="C148" s="197"/>
      <c r="D148" s="190" t="s">
        <v>216</v>
      </c>
      <c r="E148" s="198" t="s">
        <v>19</v>
      </c>
      <c r="F148" s="199" t="s">
        <v>1308</v>
      </c>
      <c r="G148" s="197"/>
      <c r="H148" s="198" t="s">
        <v>19</v>
      </c>
      <c r="I148" s="200"/>
      <c r="J148" s="197"/>
      <c r="K148" s="197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216</v>
      </c>
      <c r="AU148" s="205" t="s">
        <v>86</v>
      </c>
      <c r="AV148" s="13" t="s">
        <v>84</v>
      </c>
      <c r="AW148" s="13" t="s">
        <v>37</v>
      </c>
      <c r="AX148" s="13" t="s">
        <v>76</v>
      </c>
      <c r="AY148" s="205" t="s">
        <v>202</v>
      </c>
    </row>
    <row r="149" spans="2:51" s="14" customFormat="1" ht="11.25">
      <c r="B149" s="206"/>
      <c r="C149" s="207"/>
      <c r="D149" s="190" t="s">
        <v>216</v>
      </c>
      <c r="E149" s="208" t="s">
        <v>19</v>
      </c>
      <c r="F149" s="209" t="s">
        <v>1346</v>
      </c>
      <c r="G149" s="207"/>
      <c r="H149" s="210">
        <v>11.603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216</v>
      </c>
      <c r="AU149" s="216" t="s">
        <v>86</v>
      </c>
      <c r="AV149" s="14" t="s">
        <v>86</v>
      </c>
      <c r="AW149" s="14" t="s">
        <v>37</v>
      </c>
      <c r="AX149" s="14" t="s">
        <v>76</v>
      </c>
      <c r="AY149" s="216" t="s">
        <v>202</v>
      </c>
    </row>
    <row r="150" spans="2:51" s="14" customFormat="1" ht="11.25">
      <c r="B150" s="206"/>
      <c r="C150" s="207"/>
      <c r="D150" s="190" t="s">
        <v>216</v>
      </c>
      <c r="E150" s="208" t="s">
        <v>19</v>
      </c>
      <c r="F150" s="209" t="s">
        <v>1347</v>
      </c>
      <c r="G150" s="207"/>
      <c r="H150" s="210">
        <v>7.468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216</v>
      </c>
      <c r="AU150" s="216" t="s">
        <v>86</v>
      </c>
      <c r="AV150" s="14" t="s">
        <v>86</v>
      </c>
      <c r="AW150" s="14" t="s">
        <v>37</v>
      </c>
      <c r="AX150" s="14" t="s">
        <v>76</v>
      </c>
      <c r="AY150" s="216" t="s">
        <v>202</v>
      </c>
    </row>
    <row r="151" spans="2:51" s="14" customFormat="1" ht="11.25">
      <c r="B151" s="206"/>
      <c r="C151" s="207"/>
      <c r="D151" s="190" t="s">
        <v>216</v>
      </c>
      <c r="E151" s="208" t="s">
        <v>19</v>
      </c>
      <c r="F151" s="209" t="s">
        <v>1348</v>
      </c>
      <c r="G151" s="207"/>
      <c r="H151" s="210">
        <v>89.838999999999999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216</v>
      </c>
      <c r="AU151" s="216" t="s">
        <v>86</v>
      </c>
      <c r="AV151" s="14" t="s">
        <v>86</v>
      </c>
      <c r="AW151" s="14" t="s">
        <v>37</v>
      </c>
      <c r="AX151" s="14" t="s">
        <v>76</v>
      </c>
      <c r="AY151" s="216" t="s">
        <v>202</v>
      </c>
    </row>
    <row r="152" spans="2:51" s="14" customFormat="1" ht="11.25">
      <c r="B152" s="206"/>
      <c r="C152" s="207"/>
      <c r="D152" s="190" t="s">
        <v>216</v>
      </c>
      <c r="E152" s="208" t="s">
        <v>19</v>
      </c>
      <c r="F152" s="209" t="s">
        <v>1349</v>
      </c>
      <c r="G152" s="207"/>
      <c r="H152" s="210">
        <v>8.859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216</v>
      </c>
      <c r="AU152" s="216" t="s">
        <v>86</v>
      </c>
      <c r="AV152" s="14" t="s">
        <v>86</v>
      </c>
      <c r="AW152" s="14" t="s">
        <v>37</v>
      </c>
      <c r="AX152" s="14" t="s">
        <v>76</v>
      </c>
      <c r="AY152" s="216" t="s">
        <v>202</v>
      </c>
    </row>
    <row r="153" spans="2:51" s="14" customFormat="1" ht="11.25">
      <c r="B153" s="206"/>
      <c r="C153" s="207"/>
      <c r="D153" s="190" t="s">
        <v>216</v>
      </c>
      <c r="E153" s="208" t="s">
        <v>19</v>
      </c>
      <c r="F153" s="209" t="s">
        <v>1350</v>
      </c>
      <c r="G153" s="207"/>
      <c r="H153" s="210">
        <v>28.52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216</v>
      </c>
      <c r="AU153" s="216" t="s">
        <v>86</v>
      </c>
      <c r="AV153" s="14" t="s">
        <v>86</v>
      </c>
      <c r="AW153" s="14" t="s">
        <v>37</v>
      </c>
      <c r="AX153" s="14" t="s">
        <v>76</v>
      </c>
      <c r="AY153" s="216" t="s">
        <v>202</v>
      </c>
    </row>
    <row r="154" spans="2:51" s="14" customFormat="1" ht="11.25">
      <c r="B154" s="206"/>
      <c r="C154" s="207"/>
      <c r="D154" s="190" t="s">
        <v>216</v>
      </c>
      <c r="E154" s="208" t="s">
        <v>19</v>
      </c>
      <c r="F154" s="209" t="s">
        <v>1351</v>
      </c>
      <c r="G154" s="207"/>
      <c r="H154" s="210">
        <v>48.235999999999997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216</v>
      </c>
      <c r="AU154" s="216" t="s">
        <v>86</v>
      </c>
      <c r="AV154" s="14" t="s">
        <v>86</v>
      </c>
      <c r="AW154" s="14" t="s">
        <v>37</v>
      </c>
      <c r="AX154" s="14" t="s">
        <v>76</v>
      </c>
      <c r="AY154" s="216" t="s">
        <v>202</v>
      </c>
    </row>
    <row r="155" spans="2:51" s="14" customFormat="1" ht="11.25">
      <c r="B155" s="206"/>
      <c r="C155" s="207"/>
      <c r="D155" s="190" t="s">
        <v>216</v>
      </c>
      <c r="E155" s="208" t="s">
        <v>19</v>
      </c>
      <c r="F155" s="209" t="s">
        <v>1352</v>
      </c>
      <c r="G155" s="207"/>
      <c r="H155" s="210">
        <v>8.5259999999999998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216</v>
      </c>
      <c r="AU155" s="216" t="s">
        <v>86</v>
      </c>
      <c r="AV155" s="14" t="s">
        <v>86</v>
      </c>
      <c r="AW155" s="14" t="s">
        <v>37</v>
      </c>
      <c r="AX155" s="14" t="s">
        <v>76</v>
      </c>
      <c r="AY155" s="216" t="s">
        <v>202</v>
      </c>
    </row>
    <row r="156" spans="2:51" s="14" customFormat="1" ht="11.25">
      <c r="B156" s="206"/>
      <c r="C156" s="207"/>
      <c r="D156" s="190" t="s">
        <v>216</v>
      </c>
      <c r="E156" s="208" t="s">
        <v>19</v>
      </c>
      <c r="F156" s="209" t="s">
        <v>1353</v>
      </c>
      <c r="G156" s="207"/>
      <c r="H156" s="210">
        <v>2.4359999999999999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216</v>
      </c>
      <c r="AU156" s="216" t="s">
        <v>86</v>
      </c>
      <c r="AV156" s="14" t="s">
        <v>86</v>
      </c>
      <c r="AW156" s="14" t="s">
        <v>37</v>
      </c>
      <c r="AX156" s="14" t="s">
        <v>76</v>
      </c>
      <c r="AY156" s="216" t="s">
        <v>202</v>
      </c>
    </row>
    <row r="157" spans="2:51" s="14" customFormat="1" ht="11.25">
      <c r="B157" s="206"/>
      <c r="C157" s="207"/>
      <c r="D157" s="190" t="s">
        <v>216</v>
      </c>
      <c r="E157" s="208" t="s">
        <v>19</v>
      </c>
      <c r="F157" s="209" t="s">
        <v>1354</v>
      </c>
      <c r="G157" s="207"/>
      <c r="H157" s="210">
        <v>6.1639999999999997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216</v>
      </c>
      <c r="AU157" s="216" t="s">
        <v>86</v>
      </c>
      <c r="AV157" s="14" t="s">
        <v>86</v>
      </c>
      <c r="AW157" s="14" t="s">
        <v>37</v>
      </c>
      <c r="AX157" s="14" t="s">
        <v>76</v>
      </c>
      <c r="AY157" s="216" t="s">
        <v>202</v>
      </c>
    </row>
    <row r="158" spans="2:51" s="14" customFormat="1" ht="11.25">
      <c r="B158" s="206"/>
      <c r="C158" s="207"/>
      <c r="D158" s="190" t="s">
        <v>216</v>
      </c>
      <c r="E158" s="208" t="s">
        <v>19</v>
      </c>
      <c r="F158" s="209" t="s">
        <v>1355</v>
      </c>
      <c r="G158" s="207"/>
      <c r="H158" s="210">
        <v>2.3039999999999998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216</v>
      </c>
      <c r="AU158" s="216" t="s">
        <v>86</v>
      </c>
      <c r="AV158" s="14" t="s">
        <v>86</v>
      </c>
      <c r="AW158" s="14" t="s">
        <v>37</v>
      </c>
      <c r="AX158" s="14" t="s">
        <v>76</v>
      </c>
      <c r="AY158" s="216" t="s">
        <v>202</v>
      </c>
    </row>
    <row r="159" spans="2:51" s="14" customFormat="1" ht="11.25">
      <c r="B159" s="206"/>
      <c r="C159" s="207"/>
      <c r="D159" s="190" t="s">
        <v>216</v>
      </c>
      <c r="E159" s="208" t="s">
        <v>19</v>
      </c>
      <c r="F159" s="209" t="s">
        <v>1356</v>
      </c>
      <c r="G159" s="207"/>
      <c r="H159" s="210">
        <v>6.4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216</v>
      </c>
      <c r="AU159" s="216" t="s">
        <v>86</v>
      </c>
      <c r="AV159" s="14" t="s">
        <v>86</v>
      </c>
      <c r="AW159" s="14" t="s">
        <v>37</v>
      </c>
      <c r="AX159" s="14" t="s">
        <v>76</v>
      </c>
      <c r="AY159" s="216" t="s">
        <v>202</v>
      </c>
    </row>
    <row r="160" spans="2:51" s="14" customFormat="1" ht="11.25">
      <c r="B160" s="206"/>
      <c r="C160" s="207"/>
      <c r="D160" s="190" t="s">
        <v>216</v>
      </c>
      <c r="E160" s="208" t="s">
        <v>19</v>
      </c>
      <c r="F160" s="209" t="s">
        <v>1357</v>
      </c>
      <c r="G160" s="207"/>
      <c r="H160" s="210">
        <v>4.6740000000000004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216</v>
      </c>
      <c r="AU160" s="216" t="s">
        <v>86</v>
      </c>
      <c r="AV160" s="14" t="s">
        <v>86</v>
      </c>
      <c r="AW160" s="14" t="s">
        <v>37</v>
      </c>
      <c r="AX160" s="14" t="s">
        <v>76</v>
      </c>
      <c r="AY160" s="216" t="s">
        <v>202</v>
      </c>
    </row>
    <row r="161" spans="2:51" s="14" customFormat="1" ht="11.25">
      <c r="B161" s="206"/>
      <c r="C161" s="207"/>
      <c r="D161" s="190" t="s">
        <v>216</v>
      </c>
      <c r="E161" s="208" t="s">
        <v>19</v>
      </c>
      <c r="F161" s="209" t="s">
        <v>1358</v>
      </c>
      <c r="G161" s="207"/>
      <c r="H161" s="210">
        <v>1.859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216</v>
      </c>
      <c r="AU161" s="216" t="s">
        <v>86</v>
      </c>
      <c r="AV161" s="14" t="s">
        <v>86</v>
      </c>
      <c r="AW161" s="14" t="s">
        <v>37</v>
      </c>
      <c r="AX161" s="14" t="s">
        <v>76</v>
      </c>
      <c r="AY161" s="216" t="s">
        <v>202</v>
      </c>
    </row>
    <row r="162" spans="2:51" s="14" customFormat="1" ht="11.25">
      <c r="B162" s="206"/>
      <c r="C162" s="207"/>
      <c r="D162" s="190" t="s">
        <v>216</v>
      </c>
      <c r="E162" s="208" t="s">
        <v>19</v>
      </c>
      <c r="F162" s="209" t="s">
        <v>1359</v>
      </c>
      <c r="G162" s="207"/>
      <c r="H162" s="210">
        <v>21.49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216</v>
      </c>
      <c r="AU162" s="216" t="s">
        <v>86</v>
      </c>
      <c r="AV162" s="14" t="s">
        <v>86</v>
      </c>
      <c r="AW162" s="14" t="s">
        <v>37</v>
      </c>
      <c r="AX162" s="14" t="s">
        <v>76</v>
      </c>
      <c r="AY162" s="216" t="s">
        <v>202</v>
      </c>
    </row>
    <row r="163" spans="2:51" s="15" customFormat="1" ht="11.25">
      <c r="B163" s="217"/>
      <c r="C163" s="218"/>
      <c r="D163" s="190" t="s">
        <v>216</v>
      </c>
      <c r="E163" s="219" t="s">
        <v>19</v>
      </c>
      <c r="F163" s="220" t="s">
        <v>219</v>
      </c>
      <c r="G163" s="218"/>
      <c r="H163" s="221">
        <v>248.37799999999999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216</v>
      </c>
      <c r="AU163" s="227" t="s">
        <v>86</v>
      </c>
      <c r="AV163" s="15" t="s">
        <v>220</v>
      </c>
      <c r="AW163" s="15" t="s">
        <v>37</v>
      </c>
      <c r="AX163" s="15" t="s">
        <v>76</v>
      </c>
      <c r="AY163" s="227" t="s">
        <v>202</v>
      </c>
    </row>
    <row r="164" spans="2:51" s="13" customFormat="1" ht="11.25">
      <c r="B164" s="196"/>
      <c r="C164" s="197"/>
      <c r="D164" s="190" t="s">
        <v>216</v>
      </c>
      <c r="E164" s="198" t="s">
        <v>19</v>
      </c>
      <c r="F164" s="199" t="s">
        <v>1360</v>
      </c>
      <c r="G164" s="197"/>
      <c r="H164" s="198" t="s">
        <v>19</v>
      </c>
      <c r="I164" s="200"/>
      <c r="J164" s="197"/>
      <c r="K164" s="197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216</v>
      </c>
      <c r="AU164" s="205" t="s">
        <v>86</v>
      </c>
      <c r="AV164" s="13" t="s">
        <v>84</v>
      </c>
      <c r="AW164" s="13" t="s">
        <v>37</v>
      </c>
      <c r="AX164" s="13" t="s">
        <v>76</v>
      </c>
      <c r="AY164" s="205" t="s">
        <v>202</v>
      </c>
    </row>
    <row r="165" spans="2:51" s="14" customFormat="1" ht="11.25">
      <c r="B165" s="206"/>
      <c r="C165" s="207"/>
      <c r="D165" s="190" t="s">
        <v>216</v>
      </c>
      <c r="E165" s="208" t="s">
        <v>19</v>
      </c>
      <c r="F165" s="209" t="s">
        <v>1361</v>
      </c>
      <c r="G165" s="207"/>
      <c r="H165" s="210">
        <v>7.08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216</v>
      </c>
      <c r="AU165" s="216" t="s">
        <v>86</v>
      </c>
      <c r="AV165" s="14" t="s">
        <v>86</v>
      </c>
      <c r="AW165" s="14" t="s">
        <v>37</v>
      </c>
      <c r="AX165" s="14" t="s">
        <v>76</v>
      </c>
      <c r="AY165" s="216" t="s">
        <v>202</v>
      </c>
    </row>
    <row r="166" spans="2:51" s="14" customFormat="1" ht="11.25">
      <c r="B166" s="206"/>
      <c r="C166" s="207"/>
      <c r="D166" s="190" t="s">
        <v>216</v>
      </c>
      <c r="E166" s="208" t="s">
        <v>19</v>
      </c>
      <c r="F166" s="209" t="s">
        <v>1362</v>
      </c>
      <c r="G166" s="207"/>
      <c r="H166" s="210">
        <v>25.199000000000002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216</v>
      </c>
      <c r="AU166" s="216" t="s">
        <v>86</v>
      </c>
      <c r="AV166" s="14" t="s">
        <v>86</v>
      </c>
      <c r="AW166" s="14" t="s">
        <v>37</v>
      </c>
      <c r="AX166" s="14" t="s">
        <v>76</v>
      </c>
      <c r="AY166" s="216" t="s">
        <v>202</v>
      </c>
    </row>
    <row r="167" spans="2:51" s="14" customFormat="1" ht="11.25">
      <c r="B167" s="206"/>
      <c r="C167" s="207"/>
      <c r="D167" s="190" t="s">
        <v>216</v>
      </c>
      <c r="E167" s="208" t="s">
        <v>19</v>
      </c>
      <c r="F167" s="209" t="s">
        <v>1363</v>
      </c>
      <c r="G167" s="207"/>
      <c r="H167" s="210">
        <v>62.604999999999997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216</v>
      </c>
      <c r="AU167" s="216" t="s">
        <v>86</v>
      </c>
      <c r="AV167" s="14" t="s">
        <v>86</v>
      </c>
      <c r="AW167" s="14" t="s">
        <v>37</v>
      </c>
      <c r="AX167" s="14" t="s">
        <v>76</v>
      </c>
      <c r="AY167" s="216" t="s">
        <v>202</v>
      </c>
    </row>
    <row r="168" spans="2:51" s="14" customFormat="1" ht="11.25">
      <c r="B168" s="206"/>
      <c r="C168" s="207"/>
      <c r="D168" s="190" t="s">
        <v>216</v>
      </c>
      <c r="E168" s="208" t="s">
        <v>19</v>
      </c>
      <c r="F168" s="209" t="s">
        <v>1364</v>
      </c>
      <c r="G168" s="207"/>
      <c r="H168" s="210">
        <v>2.3199999999999998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216</v>
      </c>
      <c r="AU168" s="216" t="s">
        <v>86</v>
      </c>
      <c r="AV168" s="14" t="s">
        <v>86</v>
      </c>
      <c r="AW168" s="14" t="s">
        <v>37</v>
      </c>
      <c r="AX168" s="14" t="s">
        <v>76</v>
      </c>
      <c r="AY168" s="216" t="s">
        <v>202</v>
      </c>
    </row>
    <row r="169" spans="2:51" s="14" customFormat="1" ht="11.25">
      <c r="B169" s="206"/>
      <c r="C169" s="207"/>
      <c r="D169" s="190" t="s">
        <v>216</v>
      </c>
      <c r="E169" s="208" t="s">
        <v>19</v>
      </c>
      <c r="F169" s="209" t="s">
        <v>1365</v>
      </c>
      <c r="G169" s="207"/>
      <c r="H169" s="210">
        <v>8.33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216</v>
      </c>
      <c r="AU169" s="216" t="s">
        <v>86</v>
      </c>
      <c r="AV169" s="14" t="s">
        <v>86</v>
      </c>
      <c r="AW169" s="14" t="s">
        <v>37</v>
      </c>
      <c r="AX169" s="14" t="s">
        <v>76</v>
      </c>
      <c r="AY169" s="216" t="s">
        <v>202</v>
      </c>
    </row>
    <row r="170" spans="2:51" s="14" customFormat="1" ht="11.25">
      <c r="B170" s="206"/>
      <c r="C170" s="207"/>
      <c r="D170" s="190" t="s">
        <v>216</v>
      </c>
      <c r="E170" s="208" t="s">
        <v>19</v>
      </c>
      <c r="F170" s="209" t="s">
        <v>1366</v>
      </c>
      <c r="G170" s="207"/>
      <c r="H170" s="210">
        <v>4.1159999999999997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216</v>
      </c>
      <c r="AU170" s="216" t="s">
        <v>86</v>
      </c>
      <c r="AV170" s="14" t="s">
        <v>86</v>
      </c>
      <c r="AW170" s="14" t="s">
        <v>37</v>
      </c>
      <c r="AX170" s="14" t="s">
        <v>76</v>
      </c>
      <c r="AY170" s="216" t="s">
        <v>202</v>
      </c>
    </row>
    <row r="171" spans="2:51" s="14" customFormat="1" ht="11.25">
      <c r="B171" s="206"/>
      <c r="C171" s="207"/>
      <c r="D171" s="190" t="s">
        <v>216</v>
      </c>
      <c r="E171" s="208" t="s">
        <v>19</v>
      </c>
      <c r="F171" s="209" t="s">
        <v>1367</v>
      </c>
      <c r="G171" s="207"/>
      <c r="H171" s="210">
        <v>4.9000000000000004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216</v>
      </c>
      <c r="AU171" s="216" t="s">
        <v>86</v>
      </c>
      <c r="AV171" s="14" t="s">
        <v>86</v>
      </c>
      <c r="AW171" s="14" t="s">
        <v>37</v>
      </c>
      <c r="AX171" s="14" t="s">
        <v>76</v>
      </c>
      <c r="AY171" s="216" t="s">
        <v>202</v>
      </c>
    </row>
    <row r="172" spans="2:51" s="14" customFormat="1" ht="11.25">
      <c r="B172" s="206"/>
      <c r="C172" s="207"/>
      <c r="D172" s="190" t="s">
        <v>216</v>
      </c>
      <c r="E172" s="208" t="s">
        <v>19</v>
      </c>
      <c r="F172" s="209" t="s">
        <v>1368</v>
      </c>
      <c r="G172" s="207"/>
      <c r="H172" s="210">
        <v>1.296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216</v>
      </c>
      <c r="AU172" s="216" t="s">
        <v>86</v>
      </c>
      <c r="AV172" s="14" t="s">
        <v>86</v>
      </c>
      <c r="AW172" s="14" t="s">
        <v>37</v>
      </c>
      <c r="AX172" s="14" t="s">
        <v>76</v>
      </c>
      <c r="AY172" s="216" t="s">
        <v>202</v>
      </c>
    </row>
    <row r="173" spans="2:51" s="14" customFormat="1" ht="11.25">
      <c r="B173" s="206"/>
      <c r="C173" s="207"/>
      <c r="D173" s="190" t="s">
        <v>216</v>
      </c>
      <c r="E173" s="208" t="s">
        <v>19</v>
      </c>
      <c r="F173" s="209" t="s">
        <v>1369</v>
      </c>
      <c r="G173" s="207"/>
      <c r="H173" s="210">
        <v>4.9880000000000004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216</v>
      </c>
      <c r="AU173" s="216" t="s">
        <v>86</v>
      </c>
      <c r="AV173" s="14" t="s">
        <v>86</v>
      </c>
      <c r="AW173" s="14" t="s">
        <v>37</v>
      </c>
      <c r="AX173" s="14" t="s">
        <v>76</v>
      </c>
      <c r="AY173" s="216" t="s">
        <v>202</v>
      </c>
    </row>
    <row r="174" spans="2:51" s="14" customFormat="1" ht="11.25">
      <c r="B174" s="206"/>
      <c r="C174" s="207"/>
      <c r="D174" s="190" t="s">
        <v>216</v>
      </c>
      <c r="E174" s="208" t="s">
        <v>19</v>
      </c>
      <c r="F174" s="209" t="s">
        <v>1370</v>
      </c>
      <c r="G174" s="207"/>
      <c r="H174" s="210">
        <v>8.6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216</v>
      </c>
      <c r="AU174" s="216" t="s">
        <v>86</v>
      </c>
      <c r="AV174" s="14" t="s">
        <v>86</v>
      </c>
      <c r="AW174" s="14" t="s">
        <v>37</v>
      </c>
      <c r="AX174" s="14" t="s">
        <v>76</v>
      </c>
      <c r="AY174" s="216" t="s">
        <v>202</v>
      </c>
    </row>
    <row r="175" spans="2:51" s="15" customFormat="1" ht="11.25">
      <c r="B175" s="217"/>
      <c r="C175" s="218"/>
      <c r="D175" s="190" t="s">
        <v>216</v>
      </c>
      <c r="E175" s="219" t="s">
        <v>19</v>
      </c>
      <c r="F175" s="220" t="s">
        <v>219</v>
      </c>
      <c r="G175" s="218"/>
      <c r="H175" s="221">
        <v>129.434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216</v>
      </c>
      <c r="AU175" s="227" t="s">
        <v>86</v>
      </c>
      <c r="AV175" s="15" t="s">
        <v>220</v>
      </c>
      <c r="AW175" s="15" t="s">
        <v>37</v>
      </c>
      <c r="AX175" s="15" t="s">
        <v>76</v>
      </c>
      <c r="AY175" s="227" t="s">
        <v>202</v>
      </c>
    </row>
    <row r="176" spans="2:51" s="13" customFormat="1" ht="11.25">
      <c r="B176" s="196"/>
      <c r="C176" s="197"/>
      <c r="D176" s="190" t="s">
        <v>216</v>
      </c>
      <c r="E176" s="198" t="s">
        <v>19</v>
      </c>
      <c r="F176" s="199" t="s">
        <v>1371</v>
      </c>
      <c r="G176" s="197"/>
      <c r="H176" s="198" t="s">
        <v>19</v>
      </c>
      <c r="I176" s="200"/>
      <c r="J176" s="197"/>
      <c r="K176" s="197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216</v>
      </c>
      <c r="AU176" s="205" t="s">
        <v>86</v>
      </c>
      <c r="AV176" s="13" t="s">
        <v>84</v>
      </c>
      <c r="AW176" s="13" t="s">
        <v>37</v>
      </c>
      <c r="AX176" s="13" t="s">
        <v>76</v>
      </c>
      <c r="AY176" s="205" t="s">
        <v>202</v>
      </c>
    </row>
    <row r="177" spans="2:51" s="14" customFormat="1" ht="11.25">
      <c r="B177" s="206"/>
      <c r="C177" s="207"/>
      <c r="D177" s="190" t="s">
        <v>216</v>
      </c>
      <c r="E177" s="208" t="s">
        <v>19</v>
      </c>
      <c r="F177" s="209" t="s">
        <v>1372</v>
      </c>
      <c r="G177" s="207"/>
      <c r="H177" s="210">
        <v>2.1059999999999999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216</v>
      </c>
      <c r="AU177" s="216" t="s">
        <v>86</v>
      </c>
      <c r="AV177" s="14" t="s">
        <v>86</v>
      </c>
      <c r="AW177" s="14" t="s">
        <v>37</v>
      </c>
      <c r="AX177" s="14" t="s">
        <v>76</v>
      </c>
      <c r="AY177" s="216" t="s">
        <v>202</v>
      </c>
    </row>
    <row r="178" spans="2:51" s="14" customFormat="1" ht="11.25">
      <c r="B178" s="206"/>
      <c r="C178" s="207"/>
      <c r="D178" s="190" t="s">
        <v>216</v>
      </c>
      <c r="E178" s="208" t="s">
        <v>19</v>
      </c>
      <c r="F178" s="209" t="s">
        <v>1373</v>
      </c>
      <c r="G178" s="207"/>
      <c r="H178" s="210">
        <v>7.6719999999999997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216</v>
      </c>
      <c r="AU178" s="216" t="s">
        <v>86</v>
      </c>
      <c r="AV178" s="14" t="s">
        <v>86</v>
      </c>
      <c r="AW178" s="14" t="s">
        <v>37</v>
      </c>
      <c r="AX178" s="14" t="s">
        <v>76</v>
      </c>
      <c r="AY178" s="216" t="s">
        <v>202</v>
      </c>
    </row>
    <row r="179" spans="2:51" s="14" customFormat="1" ht="11.25">
      <c r="B179" s="206"/>
      <c r="C179" s="207"/>
      <c r="D179" s="190" t="s">
        <v>216</v>
      </c>
      <c r="E179" s="208" t="s">
        <v>19</v>
      </c>
      <c r="F179" s="209" t="s">
        <v>1374</v>
      </c>
      <c r="G179" s="207"/>
      <c r="H179" s="210">
        <v>26.556000000000001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216</v>
      </c>
      <c r="AU179" s="216" t="s">
        <v>86</v>
      </c>
      <c r="AV179" s="14" t="s">
        <v>86</v>
      </c>
      <c r="AW179" s="14" t="s">
        <v>37</v>
      </c>
      <c r="AX179" s="14" t="s">
        <v>76</v>
      </c>
      <c r="AY179" s="216" t="s">
        <v>202</v>
      </c>
    </row>
    <row r="180" spans="2:51" s="14" customFormat="1" ht="11.25">
      <c r="B180" s="206"/>
      <c r="C180" s="207"/>
      <c r="D180" s="190" t="s">
        <v>216</v>
      </c>
      <c r="E180" s="208" t="s">
        <v>19</v>
      </c>
      <c r="F180" s="209" t="s">
        <v>1375</v>
      </c>
      <c r="G180" s="207"/>
      <c r="H180" s="210">
        <v>28.576000000000001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216</v>
      </c>
      <c r="AU180" s="216" t="s">
        <v>86</v>
      </c>
      <c r="AV180" s="14" t="s">
        <v>86</v>
      </c>
      <c r="AW180" s="14" t="s">
        <v>37</v>
      </c>
      <c r="AX180" s="14" t="s">
        <v>76</v>
      </c>
      <c r="AY180" s="216" t="s">
        <v>202</v>
      </c>
    </row>
    <row r="181" spans="2:51" s="14" customFormat="1" ht="11.25">
      <c r="B181" s="206"/>
      <c r="C181" s="207"/>
      <c r="D181" s="190" t="s">
        <v>216</v>
      </c>
      <c r="E181" s="208" t="s">
        <v>19</v>
      </c>
      <c r="F181" s="209" t="s">
        <v>1376</v>
      </c>
      <c r="G181" s="207"/>
      <c r="H181" s="210">
        <v>1.4219999999999999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216</v>
      </c>
      <c r="AU181" s="216" t="s">
        <v>86</v>
      </c>
      <c r="AV181" s="14" t="s">
        <v>86</v>
      </c>
      <c r="AW181" s="14" t="s">
        <v>37</v>
      </c>
      <c r="AX181" s="14" t="s">
        <v>76</v>
      </c>
      <c r="AY181" s="216" t="s">
        <v>202</v>
      </c>
    </row>
    <row r="182" spans="2:51" s="14" customFormat="1" ht="11.25">
      <c r="B182" s="206"/>
      <c r="C182" s="207"/>
      <c r="D182" s="190" t="s">
        <v>216</v>
      </c>
      <c r="E182" s="208" t="s">
        <v>19</v>
      </c>
      <c r="F182" s="209" t="s">
        <v>1377</v>
      </c>
      <c r="G182" s="207"/>
      <c r="H182" s="210">
        <v>6.1619999999999999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216</v>
      </c>
      <c r="AU182" s="216" t="s">
        <v>86</v>
      </c>
      <c r="AV182" s="14" t="s">
        <v>86</v>
      </c>
      <c r="AW182" s="14" t="s">
        <v>37</v>
      </c>
      <c r="AX182" s="14" t="s">
        <v>76</v>
      </c>
      <c r="AY182" s="216" t="s">
        <v>202</v>
      </c>
    </row>
    <row r="183" spans="2:51" s="14" customFormat="1" ht="11.25">
      <c r="B183" s="206"/>
      <c r="C183" s="207"/>
      <c r="D183" s="190" t="s">
        <v>216</v>
      </c>
      <c r="E183" s="208" t="s">
        <v>19</v>
      </c>
      <c r="F183" s="209" t="s">
        <v>1378</v>
      </c>
      <c r="G183" s="207"/>
      <c r="H183" s="210">
        <v>3.5640000000000001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216</v>
      </c>
      <c r="AU183" s="216" t="s">
        <v>86</v>
      </c>
      <c r="AV183" s="14" t="s">
        <v>86</v>
      </c>
      <c r="AW183" s="14" t="s">
        <v>37</v>
      </c>
      <c r="AX183" s="14" t="s">
        <v>76</v>
      </c>
      <c r="AY183" s="216" t="s">
        <v>202</v>
      </c>
    </row>
    <row r="184" spans="2:51" s="14" customFormat="1" ht="11.25">
      <c r="B184" s="206"/>
      <c r="C184" s="207"/>
      <c r="D184" s="190" t="s">
        <v>216</v>
      </c>
      <c r="E184" s="208" t="s">
        <v>19</v>
      </c>
      <c r="F184" s="209" t="s">
        <v>1379</v>
      </c>
      <c r="G184" s="207"/>
      <c r="H184" s="210">
        <v>9.8000000000000007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216</v>
      </c>
      <c r="AU184" s="216" t="s">
        <v>86</v>
      </c>
      <c r="AV184" s="14" t="s">
        <v>86</v>
      </c>
      <c r="AW184" s="14" t="s">
        <v>37</v>
      </c>
      <c r="AX184" s="14" t="s">
        <v>76</v>
      </c>
      <c r="AY184" s="216" t="s">
        <v>202</v>
      </c>
    </row>
    <row r="185" spans="2:51" s="15" customFormat="1" ht="11.25">
      <c r="B185" s="217"/>
      <c r="C185" s="218"/>
      <c r="D185" s="190" t="s">
        <v>216</v>
      </c>
      <c r="E185" s="219" t="s">
        <v>19</v>
      </c>
      <c r="F185" s="220" t="s">
        <v>219</v>
      </c>
      <c r="G185" s="218"/>
      <c r="H185" s="221">
        <v>85.858000000000004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216</v>
      </c>
      <c r="AU185" s="227" t="s">
        <v>86</v>
      </c>
      <c r="AV185" s="15" t="s">
        <v>220</v>
      </c>
      <c r="AW185" s="15" t="s">
        <v>37</v>
      </c>
      <c r="AX185" s="15" t="s">
        <v>76</v>
      </c>
      <c r="AY185" s="227" t="s">
        <v>202</v>
      </c>
    </row>
    <row r="186" spans="2:51" s="13" customFormat="1" ht="11.25">
      <c r="B186" s="196"/>
      <c r="C186" s="197"/>
      <c r="D186" s="190" t="s">
        <v>216</v>
      </c>
      <c r="E186" s="198" t="s">
        <v>19</v>
      </c>
      <c r="F186" s="199" t="s">
        <v>1311</v>
      </c>
      <c r="G186" s="197"/>
      <c r="H186" s="198" t="s">
        <v>19</v>
      </c>
      <c r="I186" s="200"/>
      <c r="J186" s="197"/>
      <c r="K186" s="197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216</v>
      </c>
      <c r="AU186" s="205" t="s">
        <v>86</v>
      </c>
      <c r="AV186" s="13" t="s">
        <v>84</v>
      </c>
      <c r="AW186" s="13" t="s">
        <v>37</v>
      </c>
      <c r="AX186" s="13" t="s">
        <v>76</v>
      </c>
      <c r="AY186" s="205" t="s">
        <v>202</v>
      </c>
    </row>
    <row r="187" spans="2:51" s="14" customFormat="1" ht="11.25">
      <c r="B187" s="206"/>
      <c r="C187" s="207"/>
      <c r="D187" s="190" t="s">
        <v>216</v>
      </c>
      <c r="E187" s="208" t="s">
        <v>19</v>
      </c>
      <c r="F187" s="209" t="s">
        <v>1380</v>
      </c>
      <c r="G187" s="207"/>
      <c r="H187" s="210">
        <v>3.8119999999999998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216</v>
      </c>
      <c r="AU187" s="216" t="s">
        <v>86</v>
      </c>
      <c r="AV187" s="14" t="s">
        <v>86</v>
      </c>
      <c r="AW187" s="14" t="s">
        <v>37</v>
      </c>
      <c r="AX187" s="14" t="s">
        <v>76</v>
      </c>
      <c r="AY187" s="216" t="s">
        <v>202</v>
      </c>
    </row>
    <row r="188" spans="2:51" s="14" customFormat="1" ht="11.25">
      <c r="B188" s="206"/>
      <c r="C188" s="207"/>
      <c r="D188" s="190" t="s">
        <v>216</v>
      </c>
      <c r="E188" s="208" t="s">
        <v>19</v>
      </c>
      <c r="F188" s="209" t="s">
        <v>1381</v>
      </c>
      <c r="G188" s="207"/>
      <c r="H188" s="210">
        <v>22.329000000000001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216</v>
      </c>
      <c r="AU188" s="216" t="s">
        <v>86</v>
      </c>
      <c r="AV188" s="14" t="s">
        <v>86</v>
      </c>
      <c r="AW188" s="14" t="s">
        <v>37</v>
      </c>
      <c r="AX188" s="14" t="s">
        <v>76</v>
      </c>
      <c r="AY188" s="216" t="s">
        <v>202</v>
      </c>
    </row>
    <row r="189" spans="2:51" s="14" customFormat="1" ht="11.25">
      <c r="B189" s="206"/>
      <c r="C189" s="207"/>
      <c r="D189" s="190" t="s">
        <v>216</v>
      </c>
      <c r="E189" s="208" t="s">
        <v>19</v>
      </c>
      <c r="F189" s="209" t="s">
        <v>1382</v>
      </c>
      <c r="G189" s="207"/>
      <c r="H189" s="210">
        <v>215.32499999999999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216</v>
      </c>
      <c r="AU189" s="216" t="s">
        <v>86</v>
      </c>
      <c r="AV189" s="14" t="s">
        <v>86</v>
      </c>
      <c r="AW189" s="14" t="s">
        <v>37</v>
      </c>
      <c r="AX189" s="14" t="s">
        <v>76</v>
      </c>
      <c r="AY189" s="216" t="s">
        <v>202</v>
      </c>
    </row>
    <row r="190" spans="2:51" s="14" customFormat="1" ht="11.25">
      <c r="B190" s="206"/>
      <c r="C190" s="207"/>
      <c r="D190" s="190" t="s">
        <v>216</v>
      </c>
      <c r="E190" s="208" t="s">
        <v>19</v>
      </c>
      <c r="F190" s="209" t="s">
        <v>1383</v>
      </c>
      <c r="G190" s="207"/>
      <c r="H190" s="210">
        <v>32.462000000000003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216</v>
      </c>
      <c r="AU190" s="216" t="s">
        <v>86</v>
      </c>
      <c r="AV190" s="14" t="s">
        <v>86</v>
      </c>
      <c r="AW190" s="14" t="s">
        <v>37</v>
      </c>
      <c r="AX190" s="14" t="s">
        <v>76</v>
      </c>
      <c r="AY190" s="216" t="s">
        <v>202</v>
      </c>
    </row>
    <row r="191" spans="2:51" s="14" customFormat="1" ht="11.25">
      <c r="B191" s="206"/>
      <c r="C191" s="207"/>
      <c r="D191" s="190" t="s">
        <v>216</v>
      </c>
      <c r="E191" s="208" t="s">
        <v>19</v>
      </c>
      <c r="F191" s="209" t="s">
        <v>1384</v>
      </c>
      <c r="G191" s="207"/>
      <c r="H191" s="210">
        <v>16.951000000000001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216</v>
      </c>
      <c r="AU191" s="216" t="s">
        <v>86</v>
      </c>
      <c r="AV191" s="14" t="s">
        <v>86</v>
      </c>
      <c r="AW191" s="14" t="s">
        <v>37</v>
      </c>
      <c r="AX191" s="14" t="s">
        <v>76</v>
      </c>
      <c r="AY191" s="216" t="s">
        <v>202</v>
      </c>
    </row>
    <row r="192" spans="2:51" s="14" customFormat="1" ht="11.25">
      <c r="B192" s="206"/>
      <c r="C192" s="207"/>
      <c r="D192" s="190" t="s">
        <v>216</v>
      </c>
      <c r="E192" s="208" t="s">
        <v>19</v>
      </c>
      <c r="F192" s="209" t="s">
        <v>1385</v>
      </c>
      <c r="G192" s="207"/>
      <c r="H192" s="210">
        <v>29.382000000000001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216</v>
      </c>
      <c r="AU192" s="216" t="s">
        <v>86</v>
      </c>
      <c r="AV192" s="14" t="s">
        <v>86</v>
      </c>
      <c r="AW192" s="14" t="s">
        <v>37</v>
      </c>
      <c r="AX192" s="14" t="s">
        <v>76</v>
      </c>
      <c r="AY192" s="216" t="s">
        <v>202</v>
      </c>
    </row>
    <row r="193" spans="2:51" s="14" customFormat="1" ht="11.25">
      <c r="B193" s="206"/>
      <c r="C193" s="207"/>
      <c r="D193" s="190" t="s">
        <v>216</v>
      </c>
      <c r="E193" s="208" t="s">
        <v>19</v>
      </c>
      <c r="F193" s="209" t="s">
        <v>1386</v>
      </c>
      <c r="G193" s="207"/>
      <c r="H193" s="210">
        <v>2.4359999999999999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216</v>
      </c>
      <c r="AU193" s="216" t="s">
        <v>86</v>
      </c>
      <c r="AV193" s="14" t="s">
        <v>86</v>
      </c>
      <c r="AW193" s="14" t="s">
        <v>37</v>
      </c>
      <c r="AX193" s="14" t="s">
        <v>76</v>
      </c>
      <c r="AY193" s="216" t="s">
        <v>202</v>
      </c>
    </row>
    <row r="194" spans="2:51" s="14" customFormat="1" ht="11.25">
      <c r="B194" s="206"/>
      <c r="C194" s="207"/>
      <c r="D194" s="190" t="s">
        <v>216</v>
      </c>
      <c r="E194" s="208" t="s">
        <v>19</v>
      </c>
      <c r="F194" s="209" t="s">
        <v>1387</v>
      </c>
      <c r="G194" s="207"/>
      <c r="H194" s="210">
        <v>2.0880000000000001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216</v>
      </c>
      <c r="AU194" s="216" t="s">
        <v>86</v>
      </c>
      <c r="AV194" s="14" t="s">
        <v>86</v>
      </c>
      <c r="AW194" s="14" t="s">
        <v>37</v>
      </c>
      <c r="AX194" s="14" t="s">
        <v>76</v>
      </c>
      <c r="AY194" s="216" t="s">
        <v>202</v>
      </c>
    </row>
    <row r="195" spans="2:51" s="14" customFormat="1" ht="11.25">
      <c r="B195" s="206"/>
      <c r="C195" s="207"/>
      <c r="D195" s="190" t="s">
        <v>216</v>
      </c>
      <c r="E195" s="208" t="s">
        <v>19</v>
      </c>
      <c r="F195" s="209" t="s">
        <v>1388</v>
      </c>
      <c r="G195" s="207"/>
      <c r="H195" s="210">
        <v>2.6349999999999998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216</v>
      </c>
      <c r="AU195" s="216" t="s">
        <v>86</v>
      </c>
      <c r="AV195" s="14" t="s">
        <v>86</v>
      </c>
      <c r="AW195" s="14" t="s">
        <v>37</v>
      </c>
      <c r="AX195" s="14" t="s">
        <v>76</v>
      </c>
      <c r="AY195" s="216" t="s">
        <v>202</v>
      </c>
    </row>
    <row r="196" spans="2:51" s="14" customFormat="1" ht="11.25">
      <c r="B196" s="206"/>
      <c r="C196" s="207"/>
      <c r="D196" s="190" t="s">
        <v>216</v>
      </c>
      <c r="E196" s="208" t="s">
        <v>19</v>
      </c>
      <c r="F196" s="209" t="s">
        <v>1389</v>
      </c>
      <c r="G196" s="207"/>
      <c r="H196" s="210">
        <v>8.5250000000000004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216</v>
      </c>
      <c r="AU196" s="216" t="s">
        <v>86</v>
      </c>
      <c r="AV196" s="14" t="s">
        <v>86</v>
      </c>
      <c r="AW196" s="14" t="s">
        <v>37</v>
      </c>
      <c r="AX196" s="14" t="s">
        <v>76</v>
      </c>
      <c r="AY196" s="216" t="s">
        <v>202</v>
      </c>
    </row>
    <row r="197" spans="2:51" s="14" customFormat="1" ht="11.25">
      <c r="B197" s="206"/>
      <c r="C197" s="207"/>
      <c r="D197" s="190" t="s">
        <v>216</v>
      </c>
      <c r="E197" s="208" t="s">
        <v>19</v>
      </c>
      <c r="F197" s="209" t="s">
        <v>1390</v>
      </c>
      <c r="G197" s="207"/>
      <c r="H197" s="210">
        <v>3.55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216</v>
      </c>
      <c r="AU197" s="216" t="s">
        <v>86</v>
      </c>
      <c r="AV197" s="14" t="s">
        <v>86</v>
      </c>
      <c r="AW197" s="14" t="s">
        <v>37</v>
      </c>
      <c r="AX197" s="14" t="s">
        <v>76</v>
      </c>
      <c r="AY197" s="216" t="s">
        <v>202</v>
      </c>
    </row>
    <row r="198" spans="2:51" s="14" customFormat="1" ht="11.25">
      <c r="B198" s="206"/>
      <c r="C198" s="207"/>
      <c r="D198" s="190" t="s">
        <v>216</v>
      </c>
      <c r="E198" s="208" t="s">
        <v>19</v>
      </c>
      <c r="F198" s="209" t="s">
        <v>1391</v>
      </c>
      <c r="G198" s="207"/>
      <c r="H198" s="210">
        <v>11.045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216</v>
      </c>
      <c r="AU198" s="216" t="s">
        <v>86</v>
      </c>
      <c r="AV198" s="14" t="s">
        <v>86</v>
      </c>
      <c r="AW198" s="14" t="s">
        <v>37</v>
      </c>
      <c r="AX198" s="14" t="s">
        <v>76</v>
      </c>
      <c r="AY198" s="216" t="s">
        <v>202</v>
      </c>
    </row>
    <row r="199" spans="2:51" s="14" customFormat="1" ht="11.25">
      <c r="B199" s="206"/>
      <c r="C199" s="207"/>
      <c r="D199" s="190" t="s">
        <v>216</v>
      </c>
      <c r="E199" s="208" t="s">
        <v>19</v>
      </c>
      <c r="F199" s="209" t="s">
        <v>1392</v>
      </c>
      <c r="G199" s="207"/>
      <c r="H199" s="210">
        <v>14.96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216</v>
      </c>
      <c r="AU199" s="216" t="s">
        <v>86</v>
      </c>
      <c r="AV199" s="14" t="s">
        <v>86</v>
      </c>
      <c r="AW199" s="14" t="s">
        <v>37</v>
      </c>
      <c r="AX199" s="14" t="s">
        <v>76</v>
      </c>
      <c r="AY199" s="216" t="s">
        <v>202</v>
      </c>
    </row>
    <row r="200" spans="2:51" s="14" customFormat="1" ht="11.25">
      <c r="B200" s="206"/>
      <c r="C200" s="207"/>
      <c r="D200" s="190" t="s">
        <v>216</v>
      </c>
      <c r="E200" s="208" t="s">
        <v>19</v>
      </c>
      <c r="F200" s="209" t="s">
        <v>1393</v>
      </c>
      <c r="G200" s="207"/>
      <c r="H200" s="210">
        <v>5.01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216</v>
      </c>
      <c r="AU200" s="216" t="s">
        <v>86</v>
      </c>
      <c r="AV200" s="14" t="s">
        <v>86</v>
      </c>
      <c r="AW200" s="14" t="s">
        <v>37</v>
      </c>
      <c r="AX200" s="14" t="s">
        <v>76</v>
      </c>
      <c r="AY200" s="216" t="s">
        <v>202</v>
      </c>
    </row>
    <row r="201" spans="2:51" s="15" customFormat="1" ht="11.25">
      <c r="B201" s="217"/>
      <c r="C201" s="218"/>
      <c r="D201" s="190" t="s">
        <v>216</v>
      </c>
      <c r="E201" s="219" t="s">
        <v>19</v>
      </c>
      <c r="F201" s="220" t="s">
        <v>219</v>
      </c>
      <c r="G201" s="218"/>
      <c r="H201" s="221">
        <v>370.51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216</v>
      </c>
      <c r="AU201" s="227" t="s">
        <v>86</v>
      </c>
      <c r="AV201" s="15" t="s">
        <v>220</v>
      </c>
      <c r="AW201" s="15" t="s">
        <v>37</v>
      </c>
      <c r="AX201" s="15" t="s">
        <v>76</v>
      </c>
      <c r="AY201" s="227" t="s">
        <v>202</v>
      </c>
    </row>
    <row r="202" spans="2:51" s="13" customFormat="1" ht="11.25">
      <c r="B202" s="196"/>
      <c r="C202" s="197"/>
      <c r="D202" s="190" t="s">
        <v>216</v>
      </c>
      <c r="E202" s="198" t="s">
        <v>19</v>
      </c>
      <c r="F202" s="199" t="s">
        <v>1314</v>
      </c>
      <c r="G202" s="197"/>
      <c r="H202" s="198" t="s">
        <v>19</v>
      </c>
      <c r="I202" s="200"/>
      <c r="J202" s="197"/>
      <c r="K202" s="197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216</v>
      </c>
      <c r="AU202" s="205" t="s">
        <v>86</v>
      </c>
      <c r="AV202" s="13" t="s">
        <v>84</v>
      </c>
      <c r="AW202" s="13" t="s">
        <v>37</v>
      </c>
      <c r="AX202" s="13" t="s">
        <v>76</v>
      </c>
      <c r="AY202" s="205" t="s">
        <v>202</v>
      </c>
    </row>
    <row r="203" spans="2:51" s="14" customFormat="1" ht="11.25">
      <c r="B203" s="206"/>
      <c r="C203" s="207"/>
      <c r="D203" s="190" t="s">
        <v>216</v>
      </c>
      <c r="E203" s="208" t="s">
        <v>19</v>
      </c>
      <c r="F203" s="209" t="s">
        <v>1394</v>
      </c>
      <c r="G203" s="207"/>
      <c r="H203" s="210">
        <v>6.6429999999999998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216</v>
      </c>
      <c r="AU203" s="216" t="s">
        <v>86</v>
      </c>
      <c r="AV203" s="14" t="s">
        <v>86</v>
      </c>
      <c r="AW203" s="14" t="s">
        <v>37</v>
      </c>
      <c r="AX203" s="14" t="s">
        <v>76</v>
      </c>
      <c r="AY203" s="216" t="s">
        <v>202</v>
      </c>
    </row>
    <row r="204" spans="2:51" s="14" customFormat="1" ht="11.25">
      <c r="B204" s="206"/>
      <c r="C204" s="207"/>
      <c r="D204" s="190" t="s">
        <v>216</v>
      </c>
      <c r="E204" s="208" t="s">
        <v>19</v>
      </c>
      <c r="F204" s="209" t="s">
        <v>1395</v>
      </c>
      <c r="G204" s="207"/>
      <c r="H204" s="210">
        <v>57.872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216</v>
      </c>
      <c r="AU204" s="216" t="s">
        <v>86</v>
      </c>
      <c r="AV204" s="14" t="s">
        <v>86</v>
      </c>
      <c r="AW204" s="14" t="s">
        <v>37</v>
      </c>
      <c r="AX204" s="14" t="s">
        <v>76</v>
      </c>
      <c r="AY204" s="216" t="s">
        <v>202</v>
      </c>
    </row>
    <row r="205" spans="2:51" s="14" customFormat="1" ht="11.25">
      <c r="B205" s="206"/>
      <c r="C205" s="207"/>
      <c r="D205" s="190" t="s">
        <v>216</v>
      </c>
      <c r="E205" s="208" t="s">
        <v>19</v>
      </c>
      <c r="F205" s="209" t="s">
        <v>1396</v>
      </c>
      <c r="G205" s="207"/>
      <c r="H205" s="210">
        <v>14.403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216</v>
      </c>
      <c r="AU205" s="216" t="s">
        <v>86</v>
      </c>
      <c r="AV205" s="14" t="s">
        <v>86</v>
      </c>
      <c r="AW205" s="14" t="s">
        <v>37</v>
      </c>
      <c r="AX205" s="14" t="s">
        <v>76</v>
      </c>
      <c r="AY205" s="216" t="s">
        <v>202</v>
      </c>
    </row>
    <row r="206" spans="2:51" s="14" customFormat="1" ht="11.25">
      <c r="B206" s="206"/>
      <c r="C206" s="207"/>
      <c r="D206" s="190" t="s">
        <v>216</v>
      </c>
      <c r="E206" s="208" t="s">
        <v>19</v>
      </c>
      <c r="F206" s="209" t="s">
        <v>1397</v>
      </c>
      <c r="G206" s="207"/>
      <c r="H206" s="210">
        <v>41.087000000000003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216</v>
      </c>
      <c r="AU206" s="216" t="s">
        <v>86</v>
      </c>
      <c r="AV206" s="14" t="s">
        <v>86</v>
      </c>
      <c r="AW206" s="14" t="s">
        <v>37</v>
      </c>
      <c r="AX206" s="14" t="s">
        <v>76</v>
      </c>
      <c r="AY206" s="216" t="s">
        <v>202</v>
      </c>
    </row>
    <row r="207" spans="2:51" s="14" customFormat="1" ht="11.25">
      <c r="B207" s="206"/>
      <c r="C207" s="207"/>
      <c r="D207" s="190" t="s">
        <v>216</v>
      </c>
      <c r="E207" s="208" t="s">
        <v>19</v>
      </c>
      <c r="F207" s="209" t="s">
        <v>1398</v>
      </c>
      <c r="G207" s="207"/>
      <c r="H207" s="210">
        <v>39.104999999999997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216</v>
      </c>
      <c r="AU207" s="216" t="s">
        <v>86</v>
      </c>
      <c r="AV207" s="14" t="s">
        <v>86</v>
      </c>
      <c r="AW207" s="14" t="s">
        <v>37</v>
      </c>
      <c r="AX207" s="14" t="s">
        <v>76</v>
      </c>
      <c r="AY207" s="216" t="s">
        <v>202</v>
      </c>
    </row>
    <row r="208" spans="2:51" s="14" customFormat="1" ht="11.25">
      <c r="B208" s="206"/>
      <c r="C208" s="207"/>
      <c r="D208" s="190" t="s">
        <v>216</v>
      </c>
      <c r="E208" s="208" t="s">
        <v>19</v>
      </c>
      <c r="F208" s="209" t="s">
        <v>1399</v>
      </c>
      <c r="G208" s="207"/>
      <c r="H208" s="210">
        <v>22.23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216</v>
      </c>
      <c r="AU208" s="216" t="s">
        <v>86</v>
      </c>
      <c r="AV208" s="14" t="s">
        <v>86</v>
      </c>
      <c r="AW208" s="14" t="s">
        <v>37</v>
      </c>
      <c r="AX208" s="14" t="s">
        <v>76</v>
      </c>
      <c r="AY208" s="216" t="s">
        <v>202</v>
      </c>
    </row>
    <row r="209" spans="2:51" s="14" customFormat="1" ht="11.25">
      <c r="B209" s="206"/>
      <c r="C209" s="207"/>
      <c r="D209" s="190" t="s">
        <v>216</v>
      </c>
      <c r="E209" s="208" t="s">
        <v>19</v>
      </c>
      <c r="F209" s="209" t="s">
        <v>1400</v>
      </c>
      <c r="G209" s="207"/>
      <c r="H209" s="210">
        <v>26.163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216</v>
      </c>
      <c r="AU209" s="216" t="s">
        <v>86</v>
      </c>
      <c r="AV209" s="14" t="s">
        <v>86</v>
      </c>
      <c r="AW209" s="14" t="s">
        <v>37</v>
      </c>
      <c r="AX209" s="14" t="s">
        <v>76</v>
      </c>
      <c r="AY209" s="216" t="s">
        <v>202</v>
      </c>
    </row>
    <row r="210" spans="2:51" s="14" customFormat="1" ht="11.25">
      <c r="B210" s="206"/>
      <c r="C210" s="207"/>
      <c r="D210" s="190" t="s">
        <v>216</v>
      </c>
      <c r="E210" s="208" t="s">
        <v>19</v>
      </c>
      <c r="F210" s="209" t="s">
        <v>1401</v>
      </c>
      <c r="G210" s="207"/>
      <c r="H210" s="210">
        <v>57.96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216</v>
      </c>
      <c r="AU210" s="216" t="s">
        <v>86</v>
      </c>
      <c r="AV210" s="14" t="s">
        <v>86</v>
      </c>
      <c r="AW210" s="14" t="s">
        <v>37</v>
      </c>
      <c r="AX210" s="14" t="s">
        <v>76</v>
      </c>
      <c r="AY210" s="216" t="s">
        <v>202</v>
      </c>
    </row>
    <row r="211" spans="2:51" s="14" customFormat="1" ht="11.25">
      <c r="B211" s="206"/>
      <c r="C211" s="207"/>
      <c r="D211" s="190" t="s">
        <v>216</v>
      </c>
      <c r="E211" s="208" t="s">
        <v>19</v>
      </c>
      <c r="F211" s="209" t="s">
        <v>1402</v>
      </c>
      <c r="G211" s="207"/>
      <c r="H211" s="210">
        <v>18.274999999999999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216</v>
      </c>
      <c r="AU211" s="216" t="s">
        <v>86</v>
      </c>
      <c r="AV211" s="14" t="s">
        <v>86</v>
      </c>
      <c r="AW211" s="14" t="s">
        <v>37</v>
      </c>
      <c r="AX211" s="14" t="s">
        <v>76</v>
      </c>
      <c r="AY211" s="216" t="s">
        <v>202</v>
      </c>
    </row>
    <row r="212" spans="2:51" s="14" customFormat="1" ht="11.25">
      <c r="B212" s="206"/>
      <c r="C212" s="207"/>
      <c r="D212" s="190" t="s">
        <v>216</v>
      </c>
      <c r="E212" s="208" t="s">
        <v>19</v>
      </c>
      <c r="F212" s="209" t="s">
        <v>1403</v>
      </c>
      <c r="G212" s="207"/>
      <c r="H212" s="210">
        <v>2.7250000000000001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216</v>
      </c>
      <c r="AU212" s="216" t="s">
        <v>86</v>
      </c>
      <c r="AV212" s="14" t="s">
        <v>86</v>
      </c>
      <c r="AW212" s="14" t="s">
        <v>37</v>
      </c>
      <c r="AX212" s="14" t="s">
        <v>76</v>
      </c>
      <c r="AY212" s="216" t="s">
        <v>202</v>
      </c>
    </row>
    <row r="213" spans="2:51" s="14" customFormat="1" ht="11.25">
      <c r="B213" s="206"/>
      <c r="C213" s="207"/>
      <c r="D213" s="190" t="s">
        <v>216</v>
      </c>
      <c r="E213" s="208" t="s">
        <v>19</v>
      </c>
      <c r="F213" s="209" t="s">
        <v>1404</v>
      </c>
      <c r="G213" s="207"/>
      <c r="H213" s="210">
        <v>8.0559999999999992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216</v>
      </c>
      <c r="AU213" s="216" t="s">
        <v>86</v>
      </c>
      <c r="AV213" s="14" t="s">
        <v>86</v>
      </c>
      <c r="AW213" s="14" t="s">
        <v>37</v>
      </c>
      <c r="AX213" s="14" t="s">
        <v>76</v>
      </c>
      <c r="AY213" s="216" t="s">
        <v>202</v>
      </c>
    </row>
    <row r="214" spans="2:51" s="14" customFormat="1" ht="11.25">
      <c r="B214" s="206"/>
      <c r="C214" s="207"/>
      <c r="D214" s="190" t="s">
        <v>216</v>
      </c>
      <c r="E214" s="208" t="s">
        <v>19</v>
      </c>
      <c r="F214" s="209" t="s">
        <v>1405</v>
      </c>
      <c r="G214" s="207"/>
      <c r="H214" s="210">
        <v>1.88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216</v>
      </c>
      <c r="AU214" s="216" t="s">
        <v>86</v>
      </c>
      <c r="AV214" s="14" t="s">
        <v>86</v>
      </c>
      <c r="AW214" s="14" t="s">
        <v>37</v>
      </c>
      <c r="AX214" s="14" t="s">
        <v>76</v>
      </c>
      <c r="AY214" s="216" t="s">
        <v>202</v>
      </c>
    </row>
    <row r="215" spans="2:51" s="14" customFormat="1" ht="11.25">
      <c r="B215" s="206"/>
      <c r="C215" s="207"/>
      <c r="D215" s="190" t="s">
        <v>216</v>
      </c>
      <c r="E215" s="208" t="s">
        <v>19</v>
      </c>
      <c r="F215" s="209" t="s">
        <v>1406</v>
      </c>
      <c r="G215" s="207"/>
      <c r="H215" s="210">
        <v>4.2300000000000004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216</v>
      </c>
      <c r="AU215" s="216" t="s">
        <v>86</v>
      </c>
      <c r="AV215" s="14" t="s">
        <v>86</v>
      </c>
      <c r="AW215" s="14" t="s">
        <v>37</v>
      </c>
      <c r="AX215" s="14" t="s">
        <v>76</v>
      </c>
      <c r="AY215" s="216" t="s">
        <v>202</v>
      </c>
    </row>
    <row r="216" spans="2:51" s="14" customFormat="1" ht="11.25">
      <c r="B216" s="206"/>
      <c r="C216" s="207"/>
      <c r="D216" s="190" t="s">
        <v>216</v>
      </c>
      <c r="E216" s="208" t="s">
        <v>19</v>
      </c>
      <c r="F216" s="209" t="s">
        <v>1407</v>
      </c>
      <c r="G216" s="207"/>
      <c r="H216" s="210">
        <v>1.5660000000000001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216</v>
      </c>
      <c r="AU216" s="216" t="s">
        <v>86</v>
      </c>
      <c r="AV216" s="14" t="s">
        <v>86</v>
      </c>
      <c r="AW216" s="14" t="s">
        <v>37</v>
      </c>
      <c r="AX216" s="14" t="s">
        <v>76</v>
      </c>
      <c r="AY216" s="216" t="s">
        <v>202</v>
      </c>
    </row>
    <row r="217" spans="2:51" s="14" customFormat="1" ht="11.25">
      <c r="B217" s="206"/>
      <c r="C217" s="207"/>
      <c r="D217" s="190" t="s">
        <v>216</v>
      </c>
      <c r="E217" s="208" t="s">
        <v>19</v>
      </c>
      <c r="F217" s="209" t="s">
        <v>1408</v>
      </c>
      <c r="G217" s="207"/>
      <c r="H217" s="210">
        <v>4.6980000000000004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216</v>
      </c>
      <c r="AU217" s="216" t="s">
        <v>86</v>
      </c>
      <c r="AV217" s="14" t="s">
        <v>86</v>
      </c>
      <c r="AW217" s="14" t="s">
        <v>37</v>
      </c>
      <c r="AX217" s="14" t="s">
        <v>76</v>
      </c>
      <c r="AY217" s="216" t="s">
        <v>202</v>
      </c>
    </row>
    <row r="218" spans="2:51" s="14" customFormat="1" ht="11.25">
      <c r="B218" s="206"/>
      <c r="C218" s="207"/>
      <c r="D218" s="190" t="s">
        <v>216</v>
      </c>
      <c r="E218" s="208" t="s">
        <v>19</v>
      </c>
      <c r="F218" s="209" t="s">
        <v>1409</v>
      </c>
      <c r="G218" s="207"/>
      <c r="H218" s="210">
        <v>1.1200000000000001</v>
      </c>
      <c r="I218" s="211"/>
      <c r="J218" s="207"/>
      <c r="K218" s="207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216</v>
      </c>
      <c r="AU218" s="216" t="s">
        <v>86</v>
      </c>
      <c r="AV218" s="14" t="s">
        <v>86</v>
      </c>
      <c r="AW218" s="14" t="s">
        <v>37</v>
      </c>
      <c r="AX218" s="14" t="s">
        <v>76</v>
      </c>
      <c r="AY218" s="216" t="s">
        <v>202</v>
      </c>
    </row>
    <row r="219" spans="2:51" s="14" customFormat="1" ht="11.25">
      <c r="B219" s="206"/>
      <c r="C219" s="207"/>
      <c r="D219" s="190" t="s">
        <v>216</v>
      </c>
      <c r="E219" s="208" t="s">
        <v>19</v>
      </c>
      <c r="F219" s="209" t="s">
        <v>1410</v>
      </c>
      <c r="G219" s="207"/>
      <c r="H219" s="210">
        <v>0.91800000000000004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216</v>
      </c>
      <c r="AU219" s="216" t="s">
        <v>86</v>
      </c>
      <c r="AV219" s="14" t="s">
        <v>86</v>
      </c>
      <c r="AW219" s="14" t="s">
        <v>37</v>
      </c>
      <c r="AX219" s="14" t="s">
        <v>76</v>
      </c>
      <c r="AY219" s="216" t="s">
        <v>202</v>
      </c>
    </row>
    <row r="220" spans="2:51" s="14" customFormat="1" ht="11.25">
      <c r="B220" s="206"/>
      <c r="C220" s="207"/>
      <c r="D220" s="190" t="s">
        <v>216</v>
      </c>
      <c r="E220" s="208" t="s">
        <v>19</v>
      </c>
      <c r="F220" s="209" t="s">
        <v>1411</v>
      </c>
      <c r="G220" s="207"/>
      <c r="H220" s="210">
        <v>2.0299999999999998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216</v>
      </c>
      <c r="AU220" s="216" t="s">
        <v>86</v>
      </c>
      <c r="AV220" s="14" t="s">
        <v>86</v>
      </c>
      <c r="AW220" s="14" t="s">
        <v>37</v>
      </c>
      <c r="AX220" s="14" t="s">
        <v>76</v>
      </c>
      <c r="AY220" s="216" t="s">
        <v>202</v>
      </c>
    </row>
    <row r="221" spans="2:51" s="14" customFormat="1" ht="11.25">
      <c r="B221" s="206"/>
      <c r="C221" s="207"/>
      <c r="D221" s="190" t="s">
        <v>216</v>
      </c>
      <c r="E221" s="208" t="s">
        <v>19</v>
      </c>
      <c r="F221" s="209" t="s">
        <v>1412</v>
      </c>
      <c r="G221" s="207"/>
      <c r="H221" s="210">
        <v>1.919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216</v>
      </c>
      <c r="AU221" s="216" t="s">
        <v>86</v>
      </c>
      <c r="AV221" s="14" t="s">
        <v>86</v>
      </c>
      <c r="AW221" s="14" t="s">
        <v>37</v>
      </c>
      <c r="AX221" s="14" t="s">
        <v>76</v>
      </c>
      <c r="AY221" s="216" t="s">
        <v>202</v>
      </c>
    </row>
    <row r="222" spans="2:51" s="14" customFormat="1" ht="11.25">
      <c r="B222" s="206"/>
      <c r="C222" s="207"/>
      <c r="D222" s="190" t="s">
        <v>216</v>
      </c>
      <c r="E222" s="208" t="s">
        <v>19</v>
      </c>
      <c r="F222" s="209" t="s">
        <v>1413</v>
      </c>
      <c r="G222" s="207"/>
      <c r="H222" s="210">
        <v>8.52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216</v>
      </c>
      <c r="AU222" s="216" t="s">
        <v>86</v>
      </c>
      <c r="AV222" s="14" t="s">
        <v>86</v>
      </c>
      <c r="AW222" s="14" t="s">
        <v>37</v>
      </c>
      <c r="AX222" s="14" t="s">
        <v>76</v>
      </c>
      <c r="AY222" s="216" t="s">
        <v>202</v>
      </c>
    </row>
    <row r="223" spans="2:51" s="14" customFormat="1" ht="11.25">
      <c r="B223" s="206"/>
      <c r="C223" s="207"/>
      <c r="D223" s="190" t="s">
        <v>216</v>
      </c>
      <c r="E223" s="208" t="s">
        <v>19</v>
      </c>
      <c r="F223" s="209" t="s">
        <v>1414</v>
      </c>
      <c r="G223" s="207"/>
      <c r="H223" s="210">
        <v>9.48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216</v>
      </c>
      <c r="AU223" s="216" t="s">
        <v>86</v>
      </c>
      <c r="AV223" s="14" t="s">
        <v>86</v>
      </c>
      <c r="AW223" s="14" t="s">
        <v>37</v>
      </c>
      <c r="AX223" s="14" t="s">
        <v>76</v>
      </c>
      <c r="AY223" s="216" t="s">
        <v>202</v>
      </c>
    </row>
    <row r="224" spans="2:51" s="15" customFormat="1" ht="11.25">
      <c r="B224" s="217"/>
      <c r="C224" s="218"/>
      <c r="D224" s="190" t="s">
        <v>216</v>
      </c>
      <c r="E224" s="219" t="s">
        <v>19</v>
      </c>
      <c r="F224" s="220" t="s">
        <v>219</v>
      </c>
      <c r="G224" s="218"/>
      <c r="H224" s="221">
        <v>330.88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216</v>
      </c>
      <c r="AU224" s="227" t="s">
        <v>86</v>
      </c>
      <c r="AV224" s="15" t="s">
        <v>220</v>
      </c>
      <c r="AW224" s="15" t="s">
        <v>37</v>
      </c>
      <c r="AX224" s="15" t="s">
        <v>76</v>
      </c>
      <c r="AY224" s="227" t="s">
        <v>202</v>
      </c>
    </row>
    <row r="225" spans="2:51" s="13" customFormat="1" ht="11.25">
      <c r="B225" s="196"/>
      <c r="C225" s="197"/>
      <c r="D225" s="190" t="s">
        <v>216</v>
      </c>
      <c r="E225" s="198" t="s">
        <v>19</v>
      </c>
      <c r="F225" s="199" t="s">
        <v>1316</v>
      </c>
      <c r="G225" s="197"/>
      <c r="H225" s="198" t="s">
        <v>19</v>
      </c>
      <c r="I225" s="200"/>
      <c r="J225" s="197"/>
      <c r="K225" s="197"/>
      <c r="L225" s="201"/>
      <c r="M225" s="202"/>
      <c r="N225" s="203"/>
      <c r="O225" s="203"/>
      <c r="P225" s="203"/>
      <c r="Q225" s="203"/>
      <c r="R225" s="203"/>
      <c r="S225" s="203"/>
      <c r="T225" s="204"/>
      <c r="AT225" s="205" t="s">
        <v>216</v>
      </c>
      <c r="AU225" s="205" t="s">
        <v>86</v>
      </c>
      <c r="AV225" s="13" t="s">
        <v>84</v>
      </c>
      <c r="AW225" s="13" t="s">
        <v>37</v>
      </c>
      <c r="AX225" s="13" t="s">
        <v>76</v>
      </c>
      <c r="AY225" s="205" t="s">
        <v>202</v>
      </c>
    </row>
    <row r="226" spans="2:51" s="14" customFormat="1" ht="11.25">
      <c r="B226" s="206"/>
      <c r="C226" s="207"/>
      <c r="D226" s="190" t="s">
        <v>216</v>
      </c>
      <c r="E226" s="208" t="s">
        <v>19</v>
      </c>
      <c r="F226" s="209" t="s">
        <v>1415</v>
      </c>
      <c r="G226" s="207"/>
      <c r="H226" s="210">
        <v>6.7640000000000002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216</v>
      </c>
      <c r="AU226" s="216" t="s">
        <v>86</v>
      </c>
      <c r="AV226" s="14" t="s">
        <v>86</v>
      </c>
      <c r="AW226" s="14" t="s">
        <v>37</v>
      </c>
      <c r="AX226" s="14" t="s">
        <v>76</v>
      </c>
      <c r="AY226" s="216" t="s">
        <v>202</v>
      </c>
    </row>
    <row r="227" spans="2:51" s="14" customFormat="1" ht="11.25">
      <c r="B227" s="206"/>
      <c r="C227" s="207"/>
      <c r="D227" s="190" t="s">
        <v>216</v>
      </c>
      <c r="E227" s="208" t="s">
        <v>19</v>
      </c>
      <c r="F227" s="209" t="s">
        <v>1416</v>
      </c>
      <c r="G227" s="207"/>
      <c r="H227" s="210">
        <v>113.111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216</v>
      </c>
      <c r="AU227" s="216" t="s">
        <v>86</v>
      </c>
      <c r="AV227" s="14" t="s">
        <v>86</v>
      </c>
      <c r="AW227" s="14" t="s">
        <v>37</v>
      </c>
      <c r="AX227" s="14" t="s">
        <v>76</v>
      </c>
      <c r="AY227" s="216" t="s">
        <v>202</v>
      </c>
    </row>
    <row r="228" spans="2:51" s="14" customFormat="1" ht="11.25">
      <c r="B228" s="206"/>
      <c r="C228" s="207"/>
      <c r="D228" s="190" t="s">
        <v>216</v>
      </c>
      <c r="E228" s="208" t="s">
        <v>19</v>
      </c>
      <c r="F228" s="209" t="s">
        <v>1417</v>
      </c>
      <c r="G228" s="207"/>
      <c r="H228" s="210">
        <v>37.695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216</v>
      </c>
      <c r="AU228" s="216" t="s">
        <v>86</v>
      </c>
      <c r="AV228" s="14" t="s">
        <v>86</v>
      </c>
      <c r="AW228" s="14" t="s">
        <v>37</v>
      </c>
      <c r="AX228" s="14" t="s">
        <v>76</v>
      </c>
      <c r="AY228" s="216" t="s">
        <v>202</v>
      </c>
    </row>
    <row r="229" spans="2:51" s="14" customFormat="1" ht="11.25">
      <c r="B229" s="206"/>
      <c r="C229" s="207"/>
      <c r="D229" s="190" t="s">
        <v>216</v>
      </c>
      <c r="E229" s="208" t="s">
        <v>19</v>
      </c>
      <c r="F229" s="209" t="s">
        <v>1418</v>
      </c>
      <c r="G229" s="207"/>
      <c r="H229" s="210">
        <v>1.5549999999999999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216</v>
      </c>
      <c r="AU229" s="216" t="s">
        <v>86</v>
      </c>
      <c r="AV229" s="14" t="s">
        <v>86</v>
      </c>
      <c r="AW229" s="14" t="s">
        <v>37</v>
      </c>
      <c r="AX229" s="14" t="s">
        <v>76</v>
      </c>
      <c r="AY229" s="216" t="s">
        <v>202</v>
      </c>
    </row>
    <row r="230" spans="2:51" s="14" customFormat="1" ht="11.25">
      <c r="B230" s="206"/>
      <c r="C230" s="207"/>
      <c r="D230" s="190" t="s">
        <v>216</v>
      </c>
      <c r="E230" s="208" t="s">
        <v>19</v>
      </c>
      <c r="F230" s="209" t="s">
        <v>1419</v>
      </c>
      <c r="G230" s="207"/>
      <c r="H230" s="210">
        <v>40.442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216</v>
      </c>
      <c r="AU230" s="216" t="s">
        <v>86</v>
      </c>
      <c r="AV230" s="14" t="s">
        <v>86</v>
      </c>
      <c r="AW230" s="14" t="s">
        <v>37</v>
      </c>
      <c r="AX230" s="14" t="s">
        <v>76</v>
      </c>
      <c r="AY230" s="216" t="s">
        <v>202</v>
      </c>
    </row>
    <row r="231" spans="2:51" s="14" customFormat="1" ht="11.25">
      <c r="B231" s="206"/>
      <c r="C231" s="207"/>
      <c r="D231" s="190" t="s">
        <v>216</v>
      </c>
      <c r="E231" s="208" t="s">
        <v>19</v>
      </c>
      <c r="F231" s="209" t="s">
        <v>1420</v>
      </c>
      <c r="G231" s="207"/>
      <c r="H231" s="210">
        <v>45.012999999999998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216</v>
      </c>
      <c r="AU231" s="216" t="s">
        <v>86</v>
      </c>
      <c r="AV231" s="14" t="s">
        <v>86</v>
      </c>
      <c r="AW231" s="14" t="s">
        <v>37</v>
      </c>
      <c r="AX231" s="14" t="s">
        <v>76</v>
      </c>
      <c r="AY231" s="216" t="s">
        <v>202</v>
      </c>
    </row>
    <row r="232" spans="2:51" s="14" customFormat="1" ht="11.25">
      <c r="B232" s="206"/>
      <c r="C232" s="207"/>
      <c r="D232" s="190" t="s">
        <v>216</v>
      </c>
      <c r="E232" s="208" t="s">
        <v>19</v>
      </c>
      <c r="F232" s="209" t="s">
        <v>1421</v>
      </c>
      <c r="G232" s="207"/>
      <c r="H232" s="210">
        <v>31.667999999999999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216</v>
      </c>
      <c r="AU232" s="216" t="s">
        <v>86</v>
      </c>
      <c r="AV232" s="14" t="s">
        <v>86</v>
      </c>
      <c r="AW232" s="14" t="s">
        <v>37</v>
      </c>
      <c r="AX232" s="14" t="s">
        <v>76</v>
      </c>
      <c r="AY232" s="216" t="s">
        <v>202</v>
      </c>
    </row>
    <row r="233" spans="2:51" s="14" customFormat="1" ht="11.25">
      <c r="B233" s="206"/>
      <c r="C233" s="207"/>
      <c r="D233" s="190" t="s">
        <v>216</v>
      </c>
      <c r="E233" s="208" t="s">
        <v>19</v>
      </c>
      <c r="F233" s="209" t="s">
        <v>1422</v>
      </c>
      <c r="G233" s="207"/>
      <c r="H233" s="210">
        <v>74.378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216</v>
      </c>
      <c r="AU233" s="216" t="s">
        <v>86</v>
      </c>
      <c r="AV233" s="14" t="s">
        <v>86</v>
      </c>
      <c r="AW233" s="14" t="s">
        <v>37</v>
      </c>
      <c r="AX233" s="14" t="s">
        <v>76</v>
      </c>
      <c r="AY233" s="216" t="s">
        <v>202</v>
      </c>
    </row>
    <row r="234" spans="2:51" s="14" customFormat="1" ht="11.25">
      <c r="B234" s="206"/>
      <c r="C234" s="207"/>
      <c r="D234" s="190" t="s">
        <v>216</v>
      </c>
      <c r="E234" s="208" t="s">
        <v>19</v>
      </c>
      <c r="F234" s="209" t="s">
        <v>1423</v>
      </c>
      <c r="G234" s="207"/>
      <c r="H234" s="210">
        <v>1.712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216</v>
      </c>
      <c r="AU234" s="216" t="s">
        <v>86</v>
      </c>
      <c r="AV234" s="14" t="s">
        <v>86</v>
      </c>
      <c r="AW234" s="14" t="s">
        <v>37</v>
      </c>
      <c r="AX234" s="14" t="s">
        <v>76</v>
      </c>
      <c r="AY234" s="216" t="s">
        <v>202</v>
      </c>
    </row>
    <row r="235" spans="2:51" s="14" customFormat="1" ht="11.25">
      <c r="B235" s="206"/>
      <c r="C235" s="207"/>
      <c r="D235" s="190" t="s">
        <v>216</v>
      </c>
      <c r="E235" s="208" t="s">
        <v>19</v>
      </c>
      <c r="F235" s="209" t="s">
        <v>1424</v>
      </c>
      <c r="G235" s="207"/>
      <c r="H235" s="210">
        <v>4.5579999999999998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216</v>
      </c>
      <c r="AU235" s="216" t="s">
        <v>86</v>
      </c>
      <c r="AV235" s="14" t="s">
        <v>86</v>
      </c>
      <c r="AW235" s="14" t="s">
        <v>37</v>
      </c>
      <c r="AX235" s="14" t="s">
        <v>76</v>
      </c>
      <c r="AY235" s="216" t="s">
        <v>202</v>
      </c>
    </row>
    <row r="236" spans="2:51" s="14" customFormat="1" ht="11.25">
      <c r="B236" s="206"/>
      <c r="C236" s="207"/>
      <c r="D236" s="190" t="s">
        <v>216</v>
      </c>
      <c r="E236" s="208" t="s">
        <v>19</v>
      </c>
      <c r="F236" s="209" t="s">
        <v>1425</v>
      </c>
      <c r="G236" s="207"/>
      <c r="H236" s="210">
        <v>3.7949999999999999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216</v>
      </c>
      <c r="AU236" s="216" t="s">
        <v>86</v>
      </c>
      <c r="AV236" s="14" t="s">
        <v>86</v>
      </c>
      <c r="AW236" s="14" t="s">
        <v>37</v>
      </c>
      <c r="AX236" s="14" t="s">
        <v>76</v>
      </c>
      <c r="AY236" s="216" t="s">
        <v>202</v>
      </c>
    </row>
    <row r="237" spans="2:51" s="14" customFormat="1" ht="11.25">
      <c r="B237" s="206"/>
      <c r="C237" s="207"/>
      <c r="D237" s="190" t="s">
        <v>216</v>
      </c>
      <c r="E237" s="208" t="s">
        <v>19</v>
      </c>
      <c r="F237" s="209" t="s">
        <v>1426</v>
      </c>
      <c r="G237" s="207"/>
      <c r="H237" s="210">
        <v>7.4980000000000002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216</v>
      </c>
      <c r="AU237" s="216" t="s">
        <v>86</v>
      </c>
      <c r="AV237" s="14" t="s">
        <v>86</v>
      </c>
      <c r="AW237" s="14" t="s">
        <v>37</v>
      </c>
      <c r="AX237" s="14" t="s">
        <v>76</v>
      </c>
      <c r="AY237" s="216" t="s">
        <v>202</v>
      </c>
    </row>
    <row r="238" spans="2:51" s="14" customFormat="1" ht="11.25">
      <c r="B238" s="206"/>
      <c r="C238" s="207"/>
      <c r="D238" s="190" t="s">
        <v>216</v>
      </c>
      <c r="E238" s="208" t="s">
        <v>19</v>
      </c>
      <c r="F238" s="209" t="s">
        <v>1427</v>
      </c>
      <c r="G238" s="207"/>
      <c r="H238" s="210">
        <v>2.3980000000000001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216</v>
      </c>
      <c r="AU238" s="216" t="s">
        <v>86</v>
      </c>
      <c r="AV238" s="14" t="s">
        <v>86</v>
      </c>
      <c r="AW238" s="14" t="s">
        <v>37</v>
      </c>
      <c r="AX238" s="14" t="s">
        <v>76</v>
      </c>
      <c r="AY238" s="216" t="s">
        <v>202</v>
      </c>
    </row>
    <row r="239" spans="2:51" s="14" customFormat="1" ht="11.25">
      <c r="B239" s="206"/>
      <c r="C239" s="207"/>
      <c r="D239" s="190" t="s">
        <v>216</v>
      </c>
      <c r="E239" s="208" t="s">
        <v>19</v>
      </c>
      <c r="F239" s="209" t="s">
        <v>1428</v>
      </c>
      <c r="G239" s="207"/>
      <c r="H239" s="210">
        <v>6.1479999999999997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216</v>
      </c>
      <c r="AU239" s="216" t="s">
        <v>86</v>
      </c>
      <c r="AV239" s="14" t="s">
        <v>86</v>
      </c>
      <c r="AW239" s="14" t="s">
        <v>37</v>
      </c>
      <c r="AX239" s="14" t="s">
        <v>76</v>
      </c>
      <c r="AY239" s="216" t="s">
        <v>202</v>
      </c>
    </row>
    <row r="240" spans="2:51" s="14" customFormat="1" ht="11.25">
      <c r="B240" s="206"/>
      <c r="C240" s="207"/>
      <c r="D240" s="190" t="s">
        <v>216</v>
      </c>
      <c r="E240" s="208" t="s">
        <v>19</v>
      </c>
      <c r="F240" s="209" t="s">
        <v>1429</v>
      </c>
      <c r="G240" s="207"/>
      <c r="H240" s="210">
        <v>1.881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216</v>
      </c>
      <c r="AU240" s="216" t="s">
        <v>86</v>
      </c>
      <c r="AV240" s="14" t="s">
        <v>86</v>
      </c>
      <c r="AW240" s="14" t="s">
        <v>37</v>
      </c>
      <c r="AX240" s="14" t="s">
        <v>76</v>
      </c>
      <c r="AY240" s="216" t="s">
        <v>202</v>
      </c>
    </row>
    <row r="241" spans="2:51" s="14" customFormat="1" ht="11.25">
      <c r="B241" s="206"/>
      <c r="C241" s="207"/>
      <c r="D241" s="190" t="s">
        <v>216</v>
      </c>
      <c r="E241" s="208" t="s">
        <v>19</v>
      </c>
      <c r="F241" s="209" t="s">
        <v>1430</v>
      </c>
      <c r="G241" s="207"/>
      <c r="H241" s="210">
        <v>1.59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216</v>
      </c>
      <c r="AU241" s="216" t="s">
        <v>86</v>
      </c>
      <c r="AV241" s="14" t="s">
        <v>86</v>
      </c>
      <c r="AW241" s="14" t="s">
        <v>37</v>
      </c>
      <c r="AX241" s="14" t="s">
        <v>76</v>
      </c>
      <c r="AY241" s="216" t="s">
        <v>202</v>
      </c>
    </row>
    <row r="242" spans="2:51" s="14" customFormat="1" ht="11.25">
      <c r="B242" s="206"/>
      <c r="C242" s="207"/>
      <c r="D242" s="190" t="s">
        <v>216</v>
      </c>
      <c r="E242" s="208" t="s">
        <v>19</v>
      </c>
      <c r="F242" s="209" t="s">
        <v>1431</v>
      </c>
      <c r="G242" s="207"/>
      <c r="H242" s="210">
        <v>2.1419999999999999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216</v>
      </c>
      <c r="AU242" s="216" t="s">
        <v>86</v>
      </c>
      <c r="AV242" s="14" t="s">
        <v>86</v>
      </c>
      <c r="AW242" s="14" t="s">
        <v>37</v>
      </c>
      <c r="AX242" s="14" t="s">
        <v>76</v>
      </c>
      <c r="AY242" s="216" t="s">
        <v>202</v>
      </c>
    </row>
    <row r="243" spans="2:51" s="14" customFormat="1" ht="11.25">
      <c r="B243" s="206"/>
      <c r="C243" s="207"/>
      <c r="D243" s="190" t="s">
        <v>216</v>
      </c>
      <c r="E243" s="208" t="s">
        <v>19</v>
      </c>
      <c r="F243" s="209" t="s">
        <v>1432</v>
      </c>
      <c r="G243" s="207"/>
      <c r="H243" s="210">
        <v>8.2620000000000005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216</v>
      </c>
      <c r="AU243" s="216" t="s">
        <v>86</v>
      </c>
      <c r="AV243" s="14" t="s">
        <v>86</v>
      </c>
      <c r="AW243" s="14" t="s">
        <v>37</v>
      </c>
      <c r="AX243" s="14" t="s">
        <v>76</v>
      </c>
      <c r="AY243" s="216" t="s">
        <v>202</v>
      </c>
    </row>
    <row r="244" spans="2:51" s="14" customFormat="1" ht="11.25">
      <c r="B244" s="206"/>
      <c r="C244" s="207"/>
      <c r="D244" s="190" t="s">
        <v>216</v>
      </c>
      <c r="E244" s="208" t="s">
        <v>19</v>
      </c>
      <c r="F244" s="209" t="s">
        <v>1433</v>
      </c>
      <c r="G244" s="207"/>
      <c r="H244" s="210">
        <v>6.5789999999999997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216</v>
      </c>
      <c r="AU244" s="216" t="s">
        <v>86</v>
      </c>
      <c r="AV244" s="14" t="s">
        <v>86</v>
      </c>
      <c r="AW244" s="14" t="s">
        <v>37</v>
      </c>
      <c r="AX244" s="14" t="s">
        <v>76</v>
      </c>
      <c r="AY244" s="216" t="s">
        <v>202</v>
      </c>
    </row>
    <row r="245" spans="2:51" s="14" customFormat="1" ht="11.25">
      <c r="B245" s="206"/>
      <c r="C245" s="207"/>
      <c r="D245" s="190" t="s">
        <v>216</v>
      </c>
      <c r="E245" s="208" t="s">
        <v>19</v>
      </c>
      <c r="F245" s="209" t="s">
        <v>1434</v>
      </c>
      <c r="G245" s="207"/>
      <c r="H245" s="210">
        <v>9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216</v>
      </c>
      <c r="AU245" s="216" t="s">
        <v>86</v>
      </c>
      <c r="AV245" s="14" t="s">
        <v>86</v>
      </c>
      <c r="AW245" s="14" t="s">
        <v>37</v>
      </c>
      <c r="AX245" s="14" t="s">
        <v>76</v>
      </c>
      <c r="AY245" s="216" t="s">
        <v>202</v>
      </c>
    </row>
    <row r="246" spans="2:51" s="14" customFormat="1" ht="11.25">
      <c r="B246" s="206"/>
      <c r="C246" s="207"/>
      <c r="D246" s="190" t="s">
        <v>216</v>
      </c>
      <c r="E246" s="208" t="s">
        <v>19</v>
      </c>
      <c r="F246" s="209" t="s">
        <v>1435</v>
      </c>
      <c r="G246" s="207"/>
      <c r="H246" s="210">
        <v>15.84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216</v>
      </c>
      <c r="AU246" s="216" t="s">
        <v>86</v>
      </c>
      <c r="AV246" s="14" t="s">
        <v>86</v>
      </c>
      <c r="AW246" s="14" t="s">
        <v>37</v>
      </c>
      <c r="AX246" s="14" t="s">
        <v>76</v>
      </c>
      <c r="AY246" s="216" t="s">
        <v>202</v>
      </c>
    </row>
    <row r="247" spans="2:51" s="15" customFormat="1" ht="11.25">
      <c r="B247" s="217"/>
      <c r="C247" s="218"/>
      <c r="D247" s="190" t="s">
        <v>216</v>
      </c>
      <c r="E247" s="219" t="s">
        <v>19</v>
      </c>
      <c r="F247" s="220" t="s">
        <v>219</v>
      </c>
      <c r="G247" s="218"/>
      <c r="H247" s="221">
        <v>422.029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216</v>
      </c>
      <c r="AU247" s="227" t="s">
        <v>86</v>
      </c>
      <c r="AV247" s="15" t="s">
        <v>220</v>
      </c>
      <c r="AW247" s="15" t="s">
        <v>37</v>
      </c>
      <c r="AX247" s="15" t="s">
        <v>76</v>
      </c>
      <c r="AY247" s="227" t="s">
        <v>202</v>
      </c>
    </row>
    <row r="248" spans="2:51" s="13" customFormat="1" ht="11.25">
      <c r="B248" s="196"/>
      <c r="C248" s="197"/>
      <c r="D248" s="190" t="s">
        <v>216</v>
      </c>
      <c r="E248" s="198" t="s">
        <v>19</v>
      </c>
      <c r="F248" s="199" t="s">
        <v>1318</v>
      </c>
      <c r="G248" s="197"/>
      <c r="H248" s="198" t="s">
        <v>19</v>
      </c>
      <c r="I248" s="200"/>
      <c r="J248" s="197"/>
      <c r="K248" s="197"/>
      <c r="L248" s="201"/>
      <c r="M248" s="202"/>
      <c r="N248" s="203"/>
      <c r="O248" s="203"/>
      <c r="P248" s="203"/>
      <c r="Q248" s="203"/>
      <c r="R248" s="203"/>
      <c r="S248" s="203"/>
      <c r="T248" s="204"/>
      <c r="AT248" s="205" t="s">
        <v>216</v>
      </c>
      <c r="AU248" s="205" t="s">
        <v>86</v>
      </c>
      <c r="AV248" s="13" t="s">
        <v>84</v>
      </c>
      <c r="AW248" s="13" t="s">
        <v>37</v>
      </c>
      <c r="AX248" s="13" t="s">
        <v>76</v>
      </c>
      <c r="AY248" s="205" t="s">
        <v>202</v>
      </c>
    </row>
    <row r="249" spans="2:51" s="14" customFormat="1" ht="11.25">
      <c r="B249" s="206"/>
      <c r="C249" s="207"/>
      <c r="D249" s="190" t="s">
        <v>216</v>
      </c>
      <c r="E249" s="208" t="s">
        <v>19</v>
      </c>
      <c r="F249" s="209" t="s">
        <v>1436</v>
      </c>
      <c r="G249" s="207"/>
      <c r="H249" s="210">
        <v>5.4020000000000001</v>
      </c>
      <c r="I249" s="211"/>
      <c r="J249" s="207"/>
      <c r="K249" s="207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216</v>
      </c>
      <c r="AU249" s="216" t="s">
        <v>86</v>
      </c>
      <c r="AV249" s="14" t="s">
        <v>86</v>
      </c>
      <c r="AW249" s="14" t="s">
        <v>37</v>
      </c>
      <c r="AX249" s="14" t="s">
        <v>76</v>
      </c>
      <c r="AY249" s="216" t="s">
        <v>202</v>
      </c>
    </row>
    <row r="250" spans="2:51" s="14" customFormat="1" ht="11.25">
      <c r="B250" s="206"/>
      <c r="C250" s="207"/>
      <c r="D250" s="190" t="s">
        <v>216</v>
      </c>
      <c r="E250" s="208" t="s">
        <v>19</v>
      </c>
      <c r="F250" s="209" t="s">
        <v>1437</v>
      </c>
      <c r="G250" s="207"/>
      <c r="H250" s="210">
        <v>8.1029999999999998</v>
      </c>
      <c r="I250" s="211"/>
      <c r="J250" s="207"/>
      <c r="K250" s="207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216</v>
      </c>
      <c r="AU250" s="216" t="s">
        <v>86</v>
      </c>
      <c r="AV250" s="14" t="s">
        <v>86</v>
      </c>
      <c r="AW250" s="14" t="s">
        <v>37</v>
      </c>
      <c r="AX250" s="14" t="s">
        <v>76</v>
      </c>
      <c r="AY250" s="216" t="s">
        <v>202</v>
      </c>
    </row>
    <row r="251" spans="2:51" s="14" customFormat="1" ht="11.25">
      <c r="B251" s="206"/>
      <c r="C251" s="207"/>
      <c r="D251" s="190" t="s">
        <v>216</v>
      </c>
      <c r="E251" s="208" t="s">
        <v>19</v>
      </c>
      <c r="F251" s="209" t="s">
        <v>1438</v>
      </c>
      <c r="G251" s="207"/>
      <c r="H251" s="210">
        <v>5.5579999999999998</v>
      </c>
      <c r="I251" s="211"/>
      <c r="J251" s="207"/>
      <c r="K251" s="207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216</v>
      </c>
      <c r="AU251" s="216" t="s">
        <v>86</v>
      </c>
      <c r="AV251" s="14" t="s">
        <v>86</v>
      </c>
      <c r="AW251" s="14" t="s">
        <v>37</v>
      </c>
      <c r="AX251" s="14" t="s">
        <v>76</v>
      </c>
      <c r="AY251" s="216" t="s">
        <v>202</v>
      </c>
    </row>
    <row r="252" spans="2:51" s="14" customFormat="1" ht="11.25">
      <c r="B252" s="206"/>
      <c r="C252" s="207"/>
      <c r="D252" s="190" t="s">
        <v>216</v>
      </c>
      <c r="E252" s="208" t="s">
        <v>19</v>
      </c>
      <c r="F252" s="209" t="s">
        <v>1439</v>
      </c>
      <c r="G252" s="207"/>
      <c r="H252" s="210">
        <v>22.562000000000001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216</v>
      </c>
      <c r="AU252" s="216" t="s">
        <v>86</v>
      </c>
      <c r="AV252" s="14" t="s">
        <v>86</v>
      </c>
      <c r="AW252" s="14" t="s">
        <v>37</v>
      </c>
      <c r="AX252" s="14" t="s">
        <v>76</v>
      </c>
      <c r="AY252" s="216" t="s">
        <v>202</v>
      </c>
    </row>
    <row r="253" spans="2:51" s="14" customFormat="1" ht="11.25">
      <c r="B253" s="206"/>
      <c r="C253" s="207"/>
      <c r="D253" s="190" t="s">
        <v>216</v>
      </c>
      <c r="E253" s="208" t="s">
        <v>19</v>
      </c>
      <c r="F253" s="209" t="s">
        <v>1440</v>
      </c>
      <c r="G253" s="207"/>
      <c r="H253" s="210">
        <v>2.4940000000000002</v>
      </c>
      <c r="I253" s="211"/>
      <c r="J253" s="207"/>
      <c r="K253" s="207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216</v>
      </c>
      <c r="AU253" s="216" t="s">
        <v>86</v>
      </c>
      <c r="AV253" s="14" t="s">
        <v>86</v>
      </c>
      <c r="AW253" s="14" t="s">
        <v>37</v>
      </c>
      <c r="AX253" s="14" t="s">
        <v>76</v>
      </c>
      <c r="AY253" s="216" t="s">
        <v>202</v>
      </c>
    </row>
    <row r="254" spans="2:51" s="14" customFormat="1" ht="11.25">
      <c r="B254" s="206"/>
      <c r="C254" s="207"/>
      <c r="D254" s="190" t="s">
        <v>216</v>
      </c>
      <c r="E254" s="208" t="s">
        <v>19</v>
      </c>
      <c r="F254" s="209" t="s">
        <v>1441</v>
      </c>
      <c r="G254" s="207"/>
      <c r="H254" s="210">
        <v>1.512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216</v>
      </c>
      <c r="AU254" s="216" t="s">
        <v>86</v>
      </c>
      <c r="AV254" s="14" t="s">
        <v>86</v>
      </c>
      <c r="AW254" s="14" t="s">
        <v>37</v>
      </c>
      <c r="AX254" s="14" t="s">
        <v>76</v>
      </c>
      <c r="AY254" s="216" t="s">
        <v>202</v>
      </c>
    </row>
    <row r="255" spans="2:51" s="14" customFormat="1" ht="11.25">
      <c r="B255" s="206"/>
      <c r="C255" s="207"/>
      <c r="D255" s="190" t="s">
        <v>216</v>
      </c>
      <c r="E255" s="208" t="s">
        <v>19</v>
      </c>
      <c r="F255" s="209" t="s">
        <v>1442</v>
      </c>
      <c r="G255" s="207"/>
      <c r="H255" s="210">
        <v>4.3600000000000003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216</v>
      </c>
      <c r="AU255" s="216" t="s">
        <v>86</v>
      </c>
      <c r="AV255" s="14" t="s">
        <v>86</v>
      </c>
      <c r="AW255" s="14" t="s">
        <v>37</v>
      </c>
      <c r="AX255" s="14" t="s">
        <v>76</v>
      </c>
      <c r="AY255" s="216" t="s">
        <v>202</v>
      </c>
    </row>
    <row r="256" spans="2:51" s="15" customFormat="1" ht="11.25">
      <c r="B256" s="217"/>
      <c r="C256" s="218"/>
      <c r="D256" s="190" t="s">
        <v>216</v>
      </c>
      <c r="E256" s="219" t="s">
        <v>19</v>
      </c>
      <c r="F256" s="220" t="s">
        <v>219</v>
      </c>
      <c r="G256" s="218"/>
      <c r="H256" s="221">
        <v>49.991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216</v>
      </c>
      <c r="AU256" s="227" t="s">
        <v>86</v>
      </c>
      <c r="AV256" s="15" t="s">
        <v>220</v>
      </c>
      <c r="AW256" s="15" t="s">
        <v>37</v>
      </c>
      <c r="AX256" s="15" t="s">
        <v>76</v>
      </c>
      <c r="AY256" s="227" t="s">
        <v>202</v>
      </c>
    </row>
    <row r="257" spans="2:51" s="13" customFormat="1" ht="11.25">
      <c r="B257" s="196"/>
      <c r="C257" s="197"/>
      <c r="D257" s="190" t="s">
        <v>216</v>
      </c>
      <c r="E257" s="198" t="s">
        <v>19</v>
      </c>
      <c r="F257" s="199" t="s">
        <v>1320</v>
      </c>
      <c r="G257" s="197"/>
      <c r="H257" s="198" t="s">
        <v>19</v>
      </c>
      <c r="I257" s="200"/>
      <c r="J257" s="197"/>
      <c r="K257" s="197"/>
      <c r="L257" s="201"/>
      <c r="M257" s="202"/>
      <c r="N257" s="203"/>
      <c r="O257" s="203"/>
      <c r="P257" s="203"/>
      <c r="Q257" s="203"/>
      <c r="R257" s="203"/>
      <c r="S257" s="203"/>
      <c r="T257" s="204"/>
      <c r="AT257" s="205" t="s">
        <v>216</v>
      </c>
      <c r="AU257" s="205" t="s">
        <v>86</v>
      </c>
      <c r="AV257" s="13" t="s">
        <v>84</v>
      </c>
      <c r="AW257" s="13" t="s">
        <v>37</v>
      </c>
      <c r="AX257" s="13" t="s">
        <v>76</v>
      </c>
      <c r="AY257" s="205" t="s">
        <v>202</v>
      </c>
    </row>
    <row r="258" spans="2:51" s="14" customFormat="1" ht="11.25">
      <c r="B258" s="206"/>
      <c r="C258" s="207"/>
      <c r="D258" s="190" t="s">
        <v>216</v>
      </c>
      <c r="E258" s="208" t="s">
        <v>19</v>
      </c>
      <c r="F258" s="209" t="s">
        <v>1443</v>
      </c>
      <c r="G258" s="207"/>
      <c r="H258" s="210">
        <v>6.6470000000000002</v>
      </c>
      <c r="I258" s="211"/>
      <c r="J258" s="207"/>
      <c r="K258" s="207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216</v>
      </c>
      <c r="AU258" s="216" t="s">
        <v>86</v>
      </c>
      <c r="AV258" s="14" t="s">
        <v>86</v>
      </c>
      <c r="AW258" s="14" t="s">
        <v>37</v>
      </c>
      <c r="AX258" s="14" t="s">
        <v>76</v>
      </c>
      <c r="AY258" s="216" t="s">
        <v>202</v>
      </c>
    </row>
    <row r="259" spans="2:51" s="14" customFormat="1" ht="11.25">
      <c r="B259" s="206"/>
      <c r="C259" s="207"/>
      <c r="D259" s="190" t="s">
        <v>216</v>
      </c>
      <c r="E259" s="208" t="s">
        <v>19</v>
      </c>
      <c r="F259" s="209" t="s">
        <v>1444</v>
      </c>
      <c r="G259" s="207"/>
      <c r="H259" s="210">
        <v>25.544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216</v>
      </c>
      <c r="AU259" s="216" t="s">
        <v>86</v>
      </c>
      <c r="AV259" s="14" t="s">
        <v>86</v>
      </c>
      <c r="AW259" s="14" t="s">
        <v>37</v>
      </c>
      <c r="AX259" s="14" t="s">
        <v>76</v>
      </c>
      <c r="AY259" s="216" t="s">
        <v>202</v>
      </c>
    </row>
    <row r="260" spans="2:51" s="14" customFormat="1" ht="11.25">
      <c r="B260" s="206"/>
      <c r="C260" s="207"/>
      <c r="D260" s="190" t="s">
        <v>216</v>
      </c>
      <c r="E260" s="208" t="s">
        <v>19</v>
      </c>
      <c r="F260" s="209" t="s">
        <v>1445</v>
      </c>
      <c r="G260" s="207"/>
      <c r="H260" s="210">
        <v>12.6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216</v>
      </c>
      <c r="AU260" s="216" t="s">
        <v>86</v>
      </c>
      <c r="AV260" s="14" t="s">
        <v>86</v>
      </c>
      <c r="AW260" s="14" t="s">
        <v>37</v>
      </c>
      <c r="AX260" s="14" t="s">
        <v>76</v>
      </c>
      <c r="AY260" s="216" t="s">
        <v>202</v>
      </c>
    </row>
    <row r="261" spans="2:51" s="14" customFormat="1" ht="11.25">
      <c r="B261" s="206"/>
      <c r="C261" s="207"/>
      <c r="D261" s="190" t="s">
        <v>216</v>
      </c>
      <c r="E261" s="208" t="s">
        <v>19</v>
      </c>
      <c r="F261" s="209" t="s">
        <v>1446</v>
      </c>
      <c r="G261" s="207"/>
      <c r="H261" s="210">
        <v>33.472999999999999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216</v>
      </c>
      <c r="AU261" s="216" t="s">
        <v>86</v>
      </c>
      <c r="AV261" s="14" t="s">
        <v>86</v>
      </c>
      <c r="AW261" s="14" t="s">
        <v>37</v>
      </c>
      <c r="AX261" s="14" t="s">
        <v>76</v>
      </c>
      <c r="AY261" s="216" t="s">
        <v>202</v>
      </c>
    </row>
    <row r="262" spans="2:51" s="14" customFormat="1" ht="11.25">
      <c r="B262" s="206"/>
      <c r="C262" s="207"/>
      <c r="D262" s="190" t="s">
        <v>216</v>
      </c>
      <c r="E262" s="208" t="s">
        <v>19</v>
      </c>
      <c r="F262" s="209" t="s">
        <v>1447</v>
      </c>
      <c r="G262" s="207"/>
      <c r="H262" s="210">
        <v>6.375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216</v>
      </c>
      <c r="AU262" s="216" t="s">
        <v>86</v>
      </c>
      <c r="AV262" s="14" t="s">
        <v>86</v>
      </c>
      <c r="AW262" s="14" t="s">
        <v>37</v>
      </c>
      <c r="AX262" s="14" t="s">
        <v>76</v>
      </c>
      <c r="AY262" s="216" t="s">
        <v>202</v>
      </c>
    </row>
    <row r="263" spans="2:51" s="14" customFormat="1" ht="11.25">
      <c r="B263" s="206"/>
      <c r="C263" s="207"/>
      <c r="D263" s="190" t="s">
        <v>216</v>
      </c>
      <c r="E263" s="208" t="s">
        <v>19</v>
      </c>
      <c r="F263" s="209" t="s">
        <v>1448</v>
      </c>
      <c r="G263" s="207"/>
      <c r="H263" s="210">
        <v>1.246</v>
      </c>
      <c r="I263" s="211"/>
      <c r="J263" s="207"/>
      <c r="K263" s="207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216</v>
      </c>
      <c r="AU263" s="216" t="s">
        <v>86</v>
      </c>
      <c r="AV263" s="14" t="s">
        <v>86</v>
      </c>
      <c r="AW263" s="14" t="s">
        <v>37</v>
      </c>
      <c r="AX263" s="14" t="s">
        <v>76</v>
      </c>
      <c r="AY263" s="216" t="s">
        <v>202</v>
      </c>
    </row>
    <row r="264" spans="2:51" s="14" customFormat="1" ht="11.25">
      <c r="B264" s="206"/>
      <c r="C264" s="207"/>
      <c r="D264" s="190" t="s">
        <v>216</v>
      </c>
      <c r="E264" s="208" t="s">
        <v>19</v>
      </c>
      <c r="F264" s="209" t="s">
        <v>1449</v>
      </c>
      <c r="G264" s="207"/>
      <c r="H264" s="210">
        <v>1.2150000000000001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216</v>
      </c>
      <c r="AU264" s="216" t="s">
        <v>86</v>
      </c>
      <c r="AV264" s="14" t="s">
        <v>86</v>
      </c>
      <c r="AW264" s="14" t="s">
        <v>37</v>
      </c>
      <c r="AX264" s="14" t="s">
        <v>76</v>
      </c>
      <c r="AY264" s="216" t="s">
        <v>202</v>
      </c>
    </row>
    <row r="265" spans="2:51" s="14" customFormat="1" ht="11.25">
      <c r="B265" s="206"/>
      <c r="C265" s="207"/>
      <c r="D265" s="190" t="s">
        <v>216</v>
      </c>
      <c r="E265" s="208" t="s">
        <v>19</v>
      </c>
      <c r="F265" s="209" t="s">
        <v>1450</v>
      </c>
      <c r="G265" s="207"/>
      <c r="H265" s="210">
        <v>3.56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216</v>
      </c>
      <c r="AU265" s="216" t="s">
        <v>86</v>
      </c>
      <c r="AV265" s="14" t="s">
        <v>86</v>
      </c>
      <c r="AW265" s="14" t="s">
        <v>37</v>
      </c>
      <c r="AX265" s="14" t="s">
        <v>76</v>
      </c>
      <c r="AY265" s="216" t="s">
        <v>202</v>
      </c>
    </row>
    <row r="266" spans="2:51" s="14" customFormat="1" ht="11.25">
      <c r="B266" s="206"/>
      <c r="C266" s="207"/>
      <c r="D266" s="190" t="s">
        <v>216</v>
      </c>
      <c r="E266" s="208" t="s">
        <v>19</v>
      </c>
      <c r="F266" s="209" t="s">
        <v>1451</v>
      </c>
      <c r="G266" s="207"/>
      <c r="H266" s="210">
        <v>3.16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216</v>
      </c>
      <c r="AU266" s="216" t="s">
        <v>86</v>
      </c>
      <c r="AV266" s="14" t="s">
        <v>86</v>
      </c>
      <c r="AW266" s="14" t="s">
        <v>37</v>
      </c>
      <c r="AX266" s="14" t="s">
        <v>76</v>
      </c>
      <c r="AY266" s="216" t="s">
        <v>202</v>
      </c>
    </row>
    <row r="267" spans="2:51" s="14" customFormat="1" ht="11.25">
      <c r="B267" s="206"/>
      <c r="C267" s="207"/>
      <c r="D267" s="190" t="s">
        <v>216</v>
      </c>
      <c r="E267" s="208" t="s">
        <v>19</v>
      </c>
      <c r="F267" s="209" t="s">
        <v>1452</v>
      </c>
      <c r="G267" s="207"/>
      <c r="H267" s="210">
        <v>8.4</v>
      </c>
      <c r="I267" s="211"/>
      <c r="J267" s="207"/>
      <c r="K267" s="207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216</v>
      </c>
      <c r="AU267" s="216" t="s">
        <v>86</v>
      </c>
      <c r="AV267" s="14" t="s">
        <v>86</v>
      </c>
      <c r="AW267" s="14" t="s">
        <v>37</v>
      </c>
      <c r="AX267" s="14" t="s">
        <v>76</v>
      </c>
      <c r="AY267" s="216" t="s">
        <v>202</v>
      </c>
    </row>
    <row r="268" spans="2:51" s="15" customFormat="1" ht="11.25">
      <c r="B268" s="217"/>
      <c r="C268" s="218"/>
      <c r="D268" s="190" t="s">
        <v>216</v>
      </c>
      <c r="E268" s="219" t="s">
        <v>19</v>
      </c>
      <c r="F268" s="220" t="s">
        <v>219</v>
      </c>
      <c r="G268" s="218"/>
      <c r="H268" s="221">
        <v>102.22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216</v>
      </c>
      <c r="AU268" s="227" t="s">
        <v>86</v>
      </c>
      <c r="AV268" s="15" t="s">
        <v>220</v>
      </c>
      <c r="AW268" s="15" t="s">
        <v>37</v>
      </c>
      <c r="AX268" s="15" t="s">
        <v>76</v>
      </c>
      <c r="AY268" s="227" t="s">
        <v>202</v>
      </c>
    </row>
    <row r="269" spans="2:51" s="13" customFormat="1" ht="11.25">
      <c r="B269" s="196"/>
      <c r="C269" s="197"/>
      <c r="D269" s="190" t="s">
        <v>216</v>
      </c>
      <c r="E269" s="198" t="s">
        <v>19</v>
      </c>
      <c r="F269" s="199" t="s">
        <v>1323</v>
      </c>
      <c r="G269" s="197"/>
      <c r="H269" s="198" t="s">
        <v>19</v>
      </c>
      <c r="I269" s="200"/>
      <c r="J269" s="197"/>
      <c r="K269" s="197"/>
      <c r="L269" s="201"/>
      <c r="M269" s="202"/>
      <c r="N269" s="203"/>
      <c r="O269" s="203"/>
      <c r="P269" s="203"/>
      <c r="Q269" s="203"/>
      <c r="R269" s="203"/>
      <c r="S269" s="203"/>
      <c r="T269" s="204"/>
      <c r="AT269" s="205" t="s">
        <v>216</v>
      </c>
      <c r="AU269" s="205" t="s">
        <v>86</v>
      </c>
      <c r="AV269" s="13" t="s">
        <v>84</v>
      </c>
      <c r="AW269" s="13" t="s">
        <v>37</v>
      </c>
      <c r="AX269" s="13" t="s">
        <v>76</v>
      </c>
      <c r="AY269" s="205" t="s">
        <v>202</v>
      </c>
    </row>
    <row r="270" spans="2:51" s="14" customFormat="1" ht="11.25">
      <c r="B270" s="206"/>
      <c r="C270" s="207"/>
      <c r="D270" s="190" t="s">
        <v>216</v>
      </c>
      <c r="E270" s="208" t="s">
        <v>19</v>
      </c>
      <c r="F270" s="209" t="s">
        <v>1453</v>
      </c>
      <c r="G270" s="207"/>
      <c r="H270" s="210">
        <v>15.872999999999999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216</v>
      </c>
      <c r="AU270" s="216" t="s">
        <v>86</v>
      </c>
      <c r="AV270" s="14" t="s">
        <v>86</v>
      </c>
      <c r="AW270" s="14" t="s">
        <v>37</v>
      </c>
      <c r="AX270" s="14" t="s">
        <v>76</v>
      </c>
      <c r="AY270" s="216" t="s">
        <v>202</v>
      </c>
    </row>
    <row r="271" spans="2:51" s="14" customFormat="1" ht="11.25">
      <c r="B271" s="206"/>
      <c r="C271" s="207"/>
      <c r="D271" s="190" t="s">
        <v>216</v>
      </c>
      <c r="E271" s="208" t="s">
        <v>19</v>
      </c>
      <c r="F271" s="209" t="s">
        <v>1454</v>
      </c>
      <c r="G271" s="207"/>
      <c r="H271" s="210">
        <v>2.5270000000000001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216</v>
      </c>
      <c r="AU271" s="216" t="s">
        <v>86</v>
      </c>
      <c r="AV271" s="14" t="s">
        <v>86</v>
      </c>
      <c r="AW271" s="14" t="s">
        <v>37</v>
      </c>
      <c r="AX271" s="14" t="s">
        <v>76</v>
      </c>
      <c r="AY271" s="216" t="s">
        <v>202</v>
      </c>
    </row>
    <row r="272" spans="2:51" s="14" customFormat="1" ht="11.25">
      <c r="B272" s="206"/>
      <c r="C272" s="207"/>
      <c r="D272" s="190" t="s">
        <v>216</v>
      </c>
      <c r="E272" s="208" t="s">
        <v>19</v>
      </c>
      <c r="F272" s="209" t="s">
        <v>1455</v>
      </c>
      <c r="G272" s="207"/>
      <c r="H272" s="210">
        <v>14.917999999999999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216</v>
      </c>
      <c r="AU272" s="216" t="s">
        <v>86</v>
      </c>
      <c r="AV272" s="14" t="s">
        <v>86</v>
      </c>
      <c r="AW272" s="14" t="s">
        <v>37</v>
      </c>
      <c r="AX272" s="14" t="s">
        <v>76</v>
      </c>
      <c r="AY272" s="216" t="s">
        <v>202</v>
      </c>
    </row>
    <row r="273" spans="2:51" s="14" customFormat="1" ht="11.25">
      <c r="B273" s="206"/>
      <c r="C273" s="207"/>
      <c r="D273" s="190" t="s">
        <v>216</v>
      </c>
      <c r="E273" s="208" t="s">
        <v>19</v>
      </c>
      <c r="F273" s="209" t="s">
        <v>1456</v>
      </c>
      <c r="G273" s="207"/>
      <c r="H273" s="210">
        <v>4.0599999999999996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216</v>
      </c>
      <c r="AU273" s="216" t="s">
        <v>86</v>
      </c>
      <c r="AV273" s="14" t="s">
        <v>86</v>
      </c>
      <c r="AW273" s="14" t="s">
        <v>37</v>
      </c>
      <c r="AX273" s="14" t="s">
        <v>76</v>
      </c>
      <c r="AY273" s="216" t="s">
        <v>202</v>
      </c>
    </row>
    <row r="274" spans="2:51" s="14" customFormat="1" ht="11.25">
      <c r="B274" s="206"/>
      <c r="C274" s="207"/>
      <c r="D274" s="190" t="s">
        <v>216</v>
      </c>
      <c r="E274" s="208" t="s">
        <v>19</v>
      </c>
      <c r="F274" s="209" t="s">
        <v>1457</v>
      </c>
      <c r="G274" s="207"/>
      <c r="H274" s="210">
        <v>5.51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216</v>
      </c>
      <c r="AU274" s="216" t="s">
        <v>86</v>
      </c>
      <c r="AV274" s="14" t="s">
        <v>86</v>
      </c>
      <c r="AW274" s="14" t="s">
        <v>37</v>
      </c>
      <c r="AX274" s="14" t="s">
        <v>76</v>
      </c>
      <c r="AY274" s="216" t="s">
        <v>202</v>
      </c>
    </row>
    <row r="275" spans="2:51" s="14" customFormat="1" ht="11.25">
      <c r="B275" s="206"/>
      <c r="C275" s="207"/>
      <c r="D275" s="190" t="s">
        <v>216</v>
      </c>
      <c r="E275" s="208" t="s">
        <v>19</v>
      </c>
      <c r="F275" s="209" t="s">
        <v>1458</v>
      </c>
      <c r="G275" s="207"/>
      <c r="H275" s="210">
        <v>5.9850000000000003</v>
      </c>
      <c r="I275" s="211"/>
      <c r="J275" s="207"/>
      <c r="K275" s="207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216</v>
      </c>
      <c r="AU275" s="216" t="s">
        <v>86</v>
      </c>
      <c r="AV275" s="14" t="s">
        <v>86</v>
      </c>
      <c r="AW275" s="14" t="s">
        <v>37</v>
      </c>
      <c r="AX275" s="14" t="s">
        <v>76</v>
      </c>
      <c r="AY275" s="216" t="s">
        <v>202</v>
      </c>
    </row>
    <row r="276" spans="2:51" s="14" customFormat="1" ht="11.25">
      <c r="B276" s="206"/>
      <c r="C276" s="207"/>
      <c r="D276" s="190" t="s">
        <v>216</v>
      </c>
      <c r="E276" s="208" t="s">
        <v>19</v>
      </c>
      <c r="F276" s="209" t="s">
        <v>1459</v>
      </c>
      <c r="G276" s="207"/>
      <c r="H276" s="210">
        <v>1.659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216</v>
      </c>
      <c r="AU276" s="216" t="s">
        <v>86</v>
      </c>
      <c r="AV276" s="14" t="s">
        <v>86</v>
      </c>
      <c r="AW276" s="14" t="s">
        <v>37</v>
      </c>
      <c r="AX276" s="14" t="s">
        <v>76</v>
      </c>
      <c r="AY276" s="216" t="s">
        <v>202</v>
      </c>
    </row>
    <row r="277" spans="2:51" s="14" customFormat="1" ht="11.25">
      <c r="B277" s="206"/>
      <c r="C277" s="207"/>
      <c r="D277" s="190" t="s">
        <v>216</v>
      </c>
      <c r="E277" s="208" t="s">
        <v>19</v>
      </c>
      <c r="F277" s="209" t="s">
        <v>1460</v>
      </c>
      <c r="G277" s="207"/>
      <c r="H277" s="210">
        <v>2.74</v>
      </c>
      <c r="I277" s="211"/>
      <c r="J277" s="207"/>
      <c r="K277" s="207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216</v>
      </c>
      <c r="AU277" s="216" t="s">
        <v>86</v>
      </c>
      <c r="AV277" s="14" t="s">
        <v>86</v>
      </c>
      <c r="AW277" s="14" t="s">
        <v>37</v>
      </c>
      <c r="AX277" s="14" t="s">
        <v>76</v>
      </c>
      <c r="AY277" s="216" t="s">
        <v>202</v>
      </c>
    </row>
    <row r="278" spans="2:51" s="14" customFormat="1" ht="11.25">
      <c r="B278" s="206"/>
      <c r="C278" s="207"/>
      <c r="D278" s="190" t="s">
        <v>216</v>
      </c>
      <c r="E278" s="208" t="s">
        <v>19</v>
      </c>
      <c r="F278" s="209" t="s">
        <v>1461</v>
      </c>
      <c r="G278" s="207"/>
      <c r="H278" s="210">
        <v>4.24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216</v>
      </c>
      <c r="AU278" s="216" t="s">
        <v>86</v>
      </c>
      <c r="AV278" s="14" t="s">
        <v>86</v>
      </c>
      <c r="AW278" s="14" t="s">
        <v>37</v>
      </c>
      <c r="AX278" s="14" t="s">
        <v>76</v>
      </c>
      <c r="AY278" s="216" t="s">
        <v>202</v>
      </c>
    </row>
    <row r="279" spans="2:51" s="15" customFormat="1" ht="11.25">
      <c r="B279" s="217"/>
      <c r="C279" s="218"/>
      <c r="D279" s="190" t="s">
        <v>216</v>
      </c>
      <c r="E279" s="219" t="s">
        <v>19</v>
      </c>
      <c r="F279" s="220" t="s">
        <v>219</v>
      </c>
      <c r="G279" s="218"/>
      <c r="H279" s="221">
        <v>57.512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216</v>
      </c>
      <c r="AU279" s="227" t="s">
        <v>86</v>
      </c>
      <c r="AV279" s="15" t="s">
        <v>220</v>
      </c>
      <c r="AW279" s="15" t="s">
        <v>37</v>
      </c>
      <c r="AX279" s="15" t="s">
        <v>76</v>
      </c>
      <c r="AY279" s="227" t="s">
        <v>202</v>
      </c>
    </row>
    <row r="280" spans="2:51" s="13" customFormat="1" ht="11.25">
      <c r="B280" s="196"/>
      <c r="C280" s="197"/>
      <c r="D280" s="190" t="s">
        <v>216</v>
      </c>
      <c r="E280" s="198" t="s">
        <v>19</v>
      </c>
      <c r="F280" s="199" t="s">
        <v>1328</v>
      </c>
      <c r="G280" s="197"/>
      <c r="H280" s="198" t="s">
        <v>19</v>
      </c>
      <c r="I280" s="200"/>
      <c r="J280" s="197"/>
      <c r="K280" s="197"/>
      <c r="L280" s="201"/>
      <c r="M280" s="202"/>
      <c r="N280" s="203"/>
      <c r="O280" s="203"/>
      <c r="P280" s="203"/>
      <c r="Q280" s="203"/>
      <c r="R280" s="203"/>
      <c r="S280" s="203"/>
      <c r="T280" s="204"/>
      <c r="AT280" s="205" t="s">
        <v>216</v>
      </c>
      <c r="AU280" s="205" t="s">
        <v>86</v>
      </c>
      <c r="AV280" s="13" t="s">
        <v>84</v>
      </c>
      <c r="AW280" s="13" t="s">
        <v>37</v>
      </c>
      <c r="AX280" s="13" t="s">
        <v>76</v>
      </c>
      <c r="AY280" s="205" t="s">
        <v>202</v>
      </c>
    </row>
    <row r="281" spans="2:51" s="14" customFormat="1" ht="11.25">
      <c r="B281" s="206"/>
      <c r="C281" s="207"/>
      <c r="D281" s="190" t="s">
        <v>216</v>
      </c>
      <c r="E281" s="208" t="s">
        <v>19</v>
      </c>
      <c r="F281" s="209" t="s">
        <v>1462</v>
      </c>
      <c r="G281" s="207"/>
      <c r="H281" s="210">
        <v>4.0019999999999998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216</v>
      </c>
      <c r="AU281" s="216" t="s">
        <v>86</v>
      </c>
      <c r="AV281" s="14" t="s">
        <v>86</v>
      </c>
      <c r="AW281" s="14" t="s">
        <v>37</v>
      </c>
      <c r="AX281" s="14" t="s">
        <v>76</v>
      </c>
      <c r="AY281" s="216" t="s">
        <v>202</v>
      </c>
    </row>
    <row r="282" spans="2:51" s="14" customFormat="1" ht="11.25">
      <c r="B282" s="206"/>
      <c r="C282" s="207"/>
      <c r="D282" s="190" t="s">
        <v>216</v>
      </c>
      <c r="E282" s="208" t="s">
        <v>19</v>
      </c>
      <c r="F282" s="209" t="s">
        <v>1463</v>
      </c>
      <c r="G282" s="207"/>
      <c r="H282" s="210">
        <v>31.538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216</v>
      </c>
      <c r="AU282" s="216" t="s">
        <v>86</v>
      </c>
      <c r="AV282" s="14" t="s">
        <v>86</v>
      </c>
      <c r="AW282" s="14" t="s">
        <v>37</v>
      </c>
      <c r="AX282" s="14" t="s">
        <v>76</v>
      </c>
      <c r="AY282" s="216" t="s">
        <v>202</v>
      </c>
    </row>
    <row r="283" spans="2:51" s="14" customFormat="1" ht="11.25">
      <c r="B283" s="206"/>
      <c r="C283" s="207"/>
      <c r="D283" s="190" t="s">
        <v>216</v>
      </c>
      <c r="E283" s="208" t="s">
        <v>19</v>
      </c>
      <c r="F283" s="209" t="s">
        <v>1464</v>
      </c>
      <c r="G283" s="207"/>
      <c r="H283" s="210">
        <v>24.178000000000001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216</v>
      </c>
      <c r="AU283" s="216" t="s">
        <v>86</v>
      </c>
      <c r="AV283" s="14" t="s">
        <v>86</v>
      </c>
      <c r="AW283" s="14" t="s">
        <v>37</v>
      </c>
      <c r="AX283" s="14" t="s">
        <v>76</v>
      </c>
      <c r="AY283" s="216" t="s">
        <v>202</v>
      </c>
    </row>
    <row r="284" spans="2:51" s="14" customFormat="1" ht="11.25">
      <c r="B284" s="206"/>
      <c r="C284" s="207"/>
      <c r="D284" s="190" t="s">
        <v>216</v>
      </c>
      <c r="E284" s="208" t="s">
        <v>19</v>
      </c>
      <c r="F284" s="209" t="s">
        <v>1465</v>
      </c>
      <c r="G284" s="207"/>
      <c r="H284" s="210">
        <v>33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216</v>
      </c>
      <c r="AU284" s="216" t="s">
        <v>86</v>
      </c>
      <c r="AV284" s="14" t="s">
        <v>86</v>
      </c>
      <c r="AW284" s="14" t="s">
        <v>37</v>
      </c>
      <c r="AX284" s="14" t="s">
        <v>76</v>
      </c>
      <c r="AY284" s="216" t="s">
        <v>202</v>
      </c>
    </row>
    <row r="285" spans="2:51" s="14" customFormat="1" ht="11.25">
      <c r="B285" s="206"/>
      <c r="C285" s="207"/>
      <c r="D285" s="190" t="s">
        <v>216</v>
      </c>
      <c r="E285" s="208" t="s">
        <v>19</v>
      </c>
      <c r="F285" s="209" t="s">
        <v>1466</v>
      </c>
      <c r="G285" s="207"/>
      <c r="H285" s="210">
        <v>26.045000000000002</v>
      </c>
      <c r="I285" s="211"/>
      <c r="J285" s="207"/>
      <c r="K285" s="207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216</v>
      </c>
      <c r="AU285" s="216" t="s">
        <v>86</v>
      </c>
      <c r="AV285" s="14" t="s">
        <v>86</v>
      </c>
      <c r="AW285" s="14" t="s">
        <v>37</v>
      </c>
      <c r="AX285" s="14" t="s">
        <v>76</v>
      </c>
      <c r="AY285" s="216" t="s">
        <v>202</v>
      </c>
    </row>
    <row r="286" spans="2:51" s="14" customFormat="1" ht="11.25">
      <c r="B286" s="206"/>
      <c r="C286" s="207"/>
      <c r="D286" s="190" t="s">
        <v>216</v>
      </c>
      <c r="E286" s="208" t="s">
        <v>19</v>
      </c>
      <c r="F286" s="209" t="s">
        <v>1467</v>
      </c>
      <c r="G286" s="207"/>
      <c r="H286" s="210">
        <v>1.1339999999999999</v>
      </c>
      <c r="I286" s="211"/>
      <c r="J286" s="207"/>
      <c r="K286" s="207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216</v>
      </c>
      <c r="AU286" s="216" t="s">
        <v>86</v>
      </c>
      <c r="AV286" s="14" t="s">
        <v>86</v>
      </c>
      <c r="AW286" s="14" t="s">
        <v>37</v>
      </c>
      <c r="AX286" s="14" t="s">
        <v>76</v>
      </c>
      <c r="AY286" s="216" t="s">
        <v>202</v>
      </c>
    </row>
    <row r="287" spans="2:51" s="14" customFormat="1" ht="11.25">
      <c r="B287" s="206"/>
      <c r="C287" s="207"/>
      <c r="D287" s="190" t="s">
        <v>216</v>
      </c>
      <c r="E287" s="208" t="s">
        <v>19</v>
      </c>
      <c r="F287" s="209" t="s">
        <v>1468</v>
      </c>
      <c r="G287" s="207"/>
      <c r="H287" s="210">
        <v>1.2150000000000001</v>
      </c>
      <c r="I287" s="211"/>
      <c r="J287" s="207"/>
      <c r="K287" s="207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216</v>
      </c>
      <c r="AU287" s="216" t="s">
        <v>86</v>
      </c>
      <c r="AV287" s="14" t="s">
        <v>86</v>
      </c>
      <c r="AW287" s="14" t="s">
        <v>37</v>
      </c>
      <c r="AX287" s="14" t="s">
        <v>76</v>
      </c>
      <c r="AY287" s="216" t="s">
        <v>202</v>
      </c>
    </row>
    <row r="288" spans="2:51" s="14" customFormat="1" ht="11.25">
      <c r="B288" s="206"/>
      <c r="C288" s="207"/>
      <c r="D288" s="190" t="s">
        <v>216</v>
      </c>
      <c r="E288" s="208" t="s">
        <v>19</v>
      </c>
      <c r="F288" s="209" t="s">
        <v>1469</v>
      </c>
      <c r="G288" s="207"/>
      <c r="H288" s="210">
        <v>2.66</v>
      </c>
      <c r="I288" s="211"/>
      <c r="J288" s="207"/>
      <c r="K288" s="207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216</v>
      </c>
      <c r="AU288" s="216" t="s">
        <v>86</v>
      </c>
      <c r="AV288" s="14" t="s">
        <v>86</v>
      </c>
      <c r="AW288" s="14" t="s">
        <v>37</v>
      </c>
      <c r="AX288" s="14" t="s">
        <v>76</v>
      </c>
      <c r="AY288" s="216" t="s">
        <v>202</v>
      </c>
    </row>
    <row r="289" spans="1:65" s="14" customFormat="1" ht="11.25">
      <c r="B289" s="206"/>
      <c r="C289" s="207"/>
      <c r="D289" s="190" t="s">
        <v>216</v>
      </c>
      <c r="E289" s="208" t="s">
        <v>19</v>
      </c>
      <c r="F289" s="209" t="s">
        <v>1470</v>
      </c>
      <c r="G289" s="207"/>
      <c r="H289" s="210">
        <v>3.4580000000000002</v>
      </c>
      <c r="I289" s="211"/>
      <c r="J289" s="207"/>
      <c r="K289" s="207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216</v>
      </c>
      <c r="AU289" s="216" t="s">
        <v>86</v>
      </c>
      <c r="AV289" s="14" t="s">
        <v>86</v>
      </c>
      <c r="AW289" s="14" t="s">
        <v>37</v>
      </c>
      <c r="AX289" s="14" t="s">
        <v>76</v>
      </c>
      <c r="AY289" s="216" t="s">
        <v>202</v>
      </c>
    </row>
    <row r="290" spans="1:65" s="14" customFormat="1" ht="11.25">
      <c r="B290" s="206"/>
      <c r="C290" s="207"/>
      <c r="D290" s="190" t="s">
        <v>216</v>
      </c>
      <c r="E290" s="208" t="s">
        <v>19</v>
      </c>
      <c r="F290" s="209" t="s">
        <v>1471</v>
      </c>
      <c r="G290" s="207"/>
      <c r="H290" s="210">
        <v>5.1520000000000001</v>
      </c>
      <c r="I290" s="211"/>
      <c r="J290" s="207"/>
      <c r="K290" s="207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216</v>
      </c>
      <c r="AU290" s="216" t="s">
        <v>86</v>
      </c>
      <c r="AV290" s="14" t="s">
        <v>86</v>
      </c>
      <c r="AW290" s="14" t="s">
        <v>37</v>
      </c>
      <c r="AX290" s="14" t="s">
        <v>76</v>
      </c>
      <c r="AY290" s="216" t="s">
        <v>202</v>
      </c>
    </row>
    <row r="291" spans="1:65" s="14" customFormat="1" ht="11.25">
      <c r="B291" s="206"/>
      <c r="C291" s="207"/>
      <c r="D291" s="190" t="s">
        <v>216</v>
      </c>
      <c r="E291" s="208" t="s">
        <v>19</v>
      </c>
      <c r="F291" s="209" t="s">
        <v>1472</v>
      </c>
      <c r="G291" s="207"/>
      <c r="H291" s="210">
        <v>6.48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216</v>
      </c>
      <c r="AU291" s="216" t="s">
        <v>86</v>
      </c>
      <c r="AV291" s="14" t="s">
        <v>86</v>
      </c>
      <c r="AW291" s="14" t="s">
        <v>37</v>
      </c>
      <c r="AX291" s="14" t="s">
        <v>76</v>
      </c>
      <c r="AY291" s="216" t="s">
        <v>202</v>
      </c>
    </row>
    <row r="292" spans="1:65" s="14" customFormat="1" ht="11.25">
      <c r="B292" s="206"/>
      <c r="C292" s="207"/>
      <c r="D292" s="190" t="s">
        <v>216</v>
      </c>
      <c r="E292" s="208" t="s">
        <v>19</v>
      </c>
      <c r="F292" s="209" t="s">
        <v>1473</v>
      </c>
      <c r="G292" s="207"/>
      <c r="H292" s="210">
        <v>3.7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216</v>
      </c>
      <c r="AU292" s="216" t="s">
        <v>86</v>
      </c>
      <c r="AV292" s="14" t="s">
        <v>86</v>
      </c>
      <c r="AW292" s="14" t="s">
        <v>37</v>
      </c>
      <c r="AX292" s="14" t="s">
        <v>76</v>
      </c>
      <c r="AY292" s="216" t="s">
        <v>202</v>
      </c>
    </row>
    <row r="293" spans="1:65" s="15" customFormat="1" ht="11.25">
      <c r="B293" s="217"/>
      <c r="C293" s="218"/>
      <c r="D293" s="190" t="s">
        <v>216</v>
      </c>
      <c r="E293" s="219" t="s">
        <v>19</v>
      </c>
      <c r="F293" s="220" t="s">
        <v>219</v>
      </c>
      <c r="G293" s="218"/>
      <c r="H293" s="221">
        <v>142.56200000000001</v>
      </c>
      <c r="I293" s="222"/>
      <c r="J293" s="218"/>
      <c r="K293" s="218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216</v>
      </c>
      <c r="AU293" s="227" t="s">
        <v>86</v>
      </c>
      <c r="AV293" s="15" t="s">
        <v>220</v>
      </c>
      <c r="AW293" s="15" t="s">
        <v>37</v>
      </c>
      <c r="AX293" s="15" t="s">
        <v>76</v>
      </c>
      <c r="AY293" s="227" t="s">
        <v>202</v>
      </c>
    </row>
    <row r="294" spans="1:65" s="13" customFormat="1" ht="11.25">
      <c r="B294" s="196"/>
      <c r="C294" s="197"/>
      <c r="D294" s="190" t="s">
        <v>216</v>
      </c>
      <c r="E294" s="198" t="s">
        <v>19</v>
      </c>
      <c r="F294" s="199" t="s">
        <v>347</v>
      </c>
      <c r="G294" s="197"/>
      <c r="H294" s="198" t="s">
        <v>19</v>
      </c>
      <c r="I294" s="200"/>
      <c r="J294" s="197"/>
      <c r="K294" s="197"/>
      <c r="L294" s="201"/>
      <c r="M294" s="202"/>
      <c r="N294" s="203"/>
      <c r="O294" s="203"/>
      <c r="P294" s="203"/>
      <c r="Q294" s="203"/>
      <c r="R294" s="203"/>
      <c r="S294" s="203"/>
      <c r="T294" s="204"/>
      <c r="AT294" s="205" t="s">
        <v>216</v>
      </c>
      <c r="AU294" s="205" t="s">
        <v>86</v>
      </c>
      <c r="AV294" s="13" t="s">
        <v>84</v>
      </c>
      <c r="AW294" s="13" t="s">
        <v>37</v>
      </c>
      <c r="AX294" s="13" t="s">
        <v>76</v>
      </c>
      <c r="AY294" s="205" t="s">
        <v>202</v>
      </c>
    </row>
    <row r="295" spans="1:65" s="14" customFormat="1" ht="11.25">
      <c r="B295" s="206"/>
      <c r="C295" s="207"/>
      <c r="D295" s="190" t="s">
        <v>216</v>
      </c>
      <c r="E295" s="208" t="s">
        <v>19</v>
      </c>
      <c r="F295" s="209" t="s">
        <v>348</v>
      </c>
      <c r="G295" s="207"/>
      <c r="H295" s="210">
        <v>-135.11600000000001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216</v>
      </c>
      <c r="AU295" s="216" t="s">
        <v>86</v>
      </c>
      <c r="AV295" s="14" t="s">
        <v>86</v>
      </c>
      <c r="AW295" s="14" t="s">
        <v>37</v>
      </c>
      <c r="AX295" s="14" t="s">
        <v>76</v>
      </c>
      <c r="AY295" s="216" t="s">
        <v>202</v>
      </c>
    </row>
    <row r="296" spans="1:65" s="16" customFormat="1" ht="11.25">
      <c r="B296" s="228"/>
      <c r="C296" s="229"/>
      <c r="D296" s="190" t="s">
        <v>216</v>
      </c>
      <c r="E296" s="230" t="s">
        <v>164</v>
      </c>
      <c r="F296" s="231" t="s">
        <v>235</v>
      </c>
      <c r="G296" s="229"/>
      <c r="H296" s="232">
        <v>2071.4879999999998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216</v>
      </c>
      <c r="AU296" s="238" t="s">
        <v>86</v>
      </c>
      <c r="AV296" s="16" t="s">
        <v>208</v>
      </c>
      <c r="AW296" s="16" t="s">
        <v>37</v>
      </c>
      <c r="AX296" s="16" t="s">
        <v>76</v>
      </c>
      <c r="AY296" s="238" t="s">
        <v>202</v>
      </c>
    </row>
    <row r="297" spans="1:65" s="14" customFormat="1" ht="11.25">
      <c r="B297" s="206"/>
      <c r="C297" s="207"/>
      <c r="D297" s="190" t="s">
        <v>216</v>
      </c>
      <c r="E297" s="208" t="s">
        <v>19</v>
      </c>
      <c r="F297" s="209" t="s">
        <v>349</v>
      </c>
      <c r="G297" s="207"/>
      <c r="H297" s="210">
        <v>1450.0419999999999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216</v>
      </c>
      <c r="AU297" s="216" t="s">
        <v>86</v>
      </c>
      <c r="AV297" s="14" t="s">
        <v>86</v>
      </c>
      <c r="AW297" s="14" t="s">
        <v>37</v>
      </c>
      <c r="AX297" s="14" t="s">
        <v>84</v>
      </c>
      <c r="AY297" s="216" t="s">
        <v>202</v>
      </c>
    </row>
    <row r="298" spans="1:65" s="2" customFormat="1" ht="14.45" customHeight="1">
      <c r="A298" s="36"/>
      <c r="B298" s="37"/>
      <c r="C298" s="177" t="s">
        <v>220</v>
      </c>
      <c r="D298" s="177" t="s">
        <v>204</v>
      </c>
      <c r="E298" s="178" t="s">
        <v>350</v>
      </c>
      <c r="F298" s="179" t="s">
        <v>351</v>
      </c>
      <c r="G298" s="180" t="s">
        <v>115</v>
      </c>
      <c r="H298" s="181">
        <v>94.581000000000003</v>
      </c>
      <c r="I298" s="182"/>
      <c r="J298" s="183">
        <f>ROUND(I298*H298,2)</f>
        <v>0</v>
      </c>
      <c r="K298" s="179" t="s">
        <v>207</v>
      </c>
      <c r="L298" s="41"/>
      <c r="M298" s="184" t="s">
        <v>19</v>
      </c>
      <c r="N298" s="185" t="s">
        <v>47</v>
      </c>
      <c r="O298" s="66"/>
      <c r="P298" s="186">
        <f>O298*H298</f>
        <v>0</v>
      </c>
      <c r="Q298" s="186">
        <v>0</v>
      </c>
      <c r="R298" s="186">
        <f>Q298*H298</f>
        <v>0</v>
      </c>
      <c r="S298" s="186">
        <v>0</v>
      </c>
      <c r="T298" s="187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8" t="s">
        <v>208</v>
      </c>
      <c r="AT298" s="188" t="s">
        <v>204</v>
      </c>
      <c r="AU298" s="188" t="s">
        <v>86</v>
      </c>
      <c r="AY298" s="19" t="s">
        <v>202</v>
      </c>
      <c r="BE298" s="189">
        <f>IF(N298="základní",J298,0)</f>
        <v>0</v>
      </c>
      <c r="BF298" s="189">
        <f>IF(N298="snížená",J298,0)</f>
        <v>0</v>
      </c>
      <c r="BG298" s="189">
        <f>IF(N298="zákl. přenesená",J298,0)</f>
        <v>0</v>
      </c>
      <c r="BH298" s="189">
        <f>IF(N298="sníž. přenesená",J298,0)</f>
        <v>0</v>
      </c>
      <c r="BI298" s="189">
        <f>IF(N298="nulová",J298,0)</f>
        <v>0</v>
      </c>
      <c r="BJ298" s="19" t="s">
        <v>84</v>
      </c>
      <c r="BK298" s="189">
        <f>ROUND(I298*H298,2)</f>
        <v>0</v>
      </c>
      <c r="BL298" s="19" t="s">
        <v>208</v>
      </c>
      <c r="BM298" s="188" t="s">
        <v>1474</v>
      </c>
    </row>
    <row r="299" spans="1:65" s="2" customFormat="1" ht="19.5">
      <c r="A299" s="36"/>
      <c r="B299" s="37"/>
      <c r="C299" s="38"/>
      <c r="D299" s="190" t="s">
        <v>210</v>
      </c>
      <c r="E299" s="38"/>
      <c r="F299" s="191" t="s">
        <v>353</v>
      </c>
      <c r="G299" s="38"/>
      <c r="H299" s="38"/>
      <c r="I299" s="192"/>
      <c r="J299" s="38"/>
      <c r="K299" s="38"/>
      <c r="L299" s="41"/>
      <c r="M299" s="193"/>
      <c r="N299" s="194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210</v>
      </c>
      <c r="AU299" s="19" t="s">
        <v>86</v>
      </c>
    </row>
    <row r="300" spans="1:65" s="2" customFormat="1" ht="39">
      <c r="A300" s="36"/>
      <c r="B300" s="37"/>
      <c r="C300" s="38"/>
      <c r="D300" s="190" t="s">
        <v>212</v>
      </c>
      <c r="E300" s="38"/>
      <c r="F300" s="195" t="s">
        <v>354</v>
      </c>
      <c r="G300" s="38"/>
      <c r="H300" s="38"/>
      <c r="I300" s="192"/>
      <c r="J300" s="38"/>
      <c r="K300" s="38"/>
      <c r="L300" s="41"/>
      <c r="M300" s="193"/>
      <c r="N300" s="194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212</v>
      </c>
      <c r="AU300" s="19" t="s">
        <v>86</v>
      </c>
    </row>
    <row r="301" spans="1:65" s="13" customFormat="1" ht="11.25">
      <c r="B301" s="196"/>
      <c r="C301" s="197"/>
      <c r="D301" s="190" t="s">
        <v>216</v>
      </c>
      <c r="E301" s="198" t="s">
        <v>19</v>
      </c>
      <c r="F301" s="199" t="s">
        <v>355</v>
      </c>
      <c r="G301" s="197"/>
      <c r="H301" s="198" t="s">
        <v>19</v>
      </c>
      <c r="I301" s="200"/>
      <c r="J301" s="197"/>
      <c r="K301" s="197"/>
      <c r="L301" s="201"/>
      <c r="M301" s="202"/>
      <c r="N301" s="203"/>
      <c r="O301" s="203"/>
      <c r="P301" s="203"/>
      <c r="Q301" s="203"/>
      <c r="R301" s="203"/>
      <c r="S301" s="203"/>
      <c r="T301" s="204"/>
      <c r="AT301" s="205" t="s">
        <v>216</v>
      </c>
      <c r="AU301" s="205" t="s">
        <v>86</v>
      </c>
      <c r="AV301" s="13" t="s">
        <v>84</v>
      </c>
      <c r="AW301" s="13" t="s">
        <v>37</v>
      </c>
      <c r="AX301" s="13" t="s">
        <v>76</v>
      </c>
      <c r="AY301" s="205" t="s">
        <v>202</v>
      </c>
    </row>
    <row r="302" spans="1:65" s="13" customFormat="1" ht="11.25">
      <c r="B302" s="196"/>
      <c r="C302" s="197"/>
      <c r="D302" s="190" t="s">
        <v>216</v>
      </c>
      <c r="E302" s="198" t="s">
        <v>19</v>
      </c>
      <c r="F302" s="199" t="s">
        <v>1304</v>
      </c>
      <c r="G302" s="197"/>
      <c r="H302" s="198" t="s">
        <v>19</v>
      </c>
      <c r="I302" s="200"/>
      <c r="J302" s="197"/>
      <c r="K302" s="197"/>
      <c r="L302" s="201"/>
      <c r="M302" s="202"/>
      <c r="N302" s="203"/>
      <c r="O302" s="203"/>
      <c r="P302" s="203"/>
      <c r="Q302" s="203"/>
      <c r="R302" s="203"/>
      <c r="S302" s="203"/>
      <c r="T302" s="204"/>
      <c r="AT302" s="205" t="s">
        <v>216</v>
      </c>
      <c r="AU302" s="205" t="s">
        <v>86</v>
      </c>
      <c r="AV302" s="13" t="s">
        <v>84</v>
      </c>
      <c r="AW302" s="13" t="s">
        <v>37</v>
      </c>
      <c r="AX302" s="13" t="s">
        <v>76</v>
      </c>
      <c r="AY302" s="205" t="s">
        <v>202</v>
      </c>
    </row>
    <row r="303" spans="1:65" s="14" customFormat="1" ht="11.25">
      <c r="B303" s="206"/>
      <c r="C303" s="207"/>
      <c r="D303" s="190" t="s">
        <v>216</v>
      </c>
      <c r="E303" s="208" t="s">
        <v>19</v>
      </c>
      <c r="F303" s="209" t="s">
        <v>1475</v>
      </c>
      <c r="G303" s="207"/>
      <c r="H303" s="210">
        <v>2.6840000000000002</v>
      </c>
      <c r="I303" s="211"/>
      <c r="J303" s="207"/>
      <c r="K303" s="207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216</v>
      </c>
      <c r="AU303" s="216" t="s">
        <v>86</v>
      </c>
      <c r="AV303" s="14" t="s">
        <v>86</v>
      </c>
      <c r="AW303" s="14" t="s">
        <v>37</v>
      </c>
      <c r="AX303" s="14" t="s">
        <v>76</v>
      </c>
      <c r="AY303" s="216" t="s">
        <v>202</v>
      </c>
    </row>
    <row r="304" spans="1:65" s="14" customFormat="1" ht="11.25">
      <c r="B304" s="206"/>
      <c r="C304" s="207"/>
      <c r="D304" s="190" t="s">
        <v>216</v>
      </c>
      <c r="E304" s="208" t="s">
        <v>19</v>
      </c>
      <c r="F304" s="209" t="s">
        <v>1476</v>
      </c>
      <c r="G304" s="207"/>
      <c r="H304" s="210">
        <v>3.718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216</v>
      </c>
      <c r="AU304" s="216" t="s">
        <v>86</v>
      </c>
      <c r="AV304" s="14" t="s">
        <v>86</v>
      </c>
      <c r="AW304" s="14" t="s">
        <v>37</v>
      </c>
      <c r="AX304" s="14" t="s">
        <v>76</v>
      </c>
      <c r="AY304" s="216" t="s">
        <v>202</v>
      </c>
    </row>
    <row r="305" spans="2:51" s="14" customFormat="1" ht="11.25">
      <c r="B305" s="206"/>
      <c r="C305" s="207"/>
      <c r="D305" s="190" t="s">
        <v>216</v>
      </c>
      <c r="E305" s="208" t="s">
        <v>19</v>
      </c>
      <c r="F305" s="209" t="s">
        <v>1477</v>
      </c>
      <c r="G305" s="207"/>
      <c r="H305" s="210">
        <v>2.86</v>
      </c>
      <c r="I305" s="211"/>
      <c r="J305" s="207"/>
      <c r="K305" s="207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216</v>
      </c>
      <c r="AU305" s="216" t="s">
        <v>86</v>
      </c>
      <c r="AV305" s="14" t="s">
        <v>86</v>
      </c>
      <c r="AW305" s="14" t="s">
        <v>37</v>
      </c>
      <c r="AX305" s="14" t="s">
        <v>76</v>
      </c>
      <c r="AY305" s="216" t="s">
        <v>202</v>
      </c>
    </row>
    <row r="306" spans="2:51" s="14" customFormat="1" ht="11.25">
      <c r="B306" s="206"/>
      <c r="C306" s="207"/>
      <c r="D306" s="190" t="s">
        <v>216</v>
      </c>
      <c r="E306" s="208" t="s">
        <v>19</v>
      </c>
      <c r="F306" s="209" t="s">
        <v>1478</v>
      </c>
      <c r="G306" s="207"/>
      <c r="H306" s="210">
        <v>2.6179999999999999</v>
      </c>
      <c r="I306" s="211"/>
      <c r="J306" s="207"/>
      <c r="K306" s="207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216</v>
      </c>
      <c r="AU306" s="216" t="s">
        <v>86</v>
      </c>
      <c r="AV306" s="14" t="s">
        <v>86</v>
      </c>
      <c r="AW306" s="14" t="s">
        <v>37</v>
      </c>
      <c r="AX306" s="14" t="s">
        <v>76</v>
      </c>
      <c r="AY306" s="216" t="s">
        <v>202</v>
      </c>
    </row>
    <row r="307" spans="2:51" s="15" customFormat="1" ht="11.25">
      <c r="B307" s="217"/>
      <c r="C307" s="218"/>
      <c r="D307" s="190" t="s">
        <v>216</v>
      </c>
      <c r="E307" s="219" t="s">
        <v>19</v>
      </c>
      <c r="F307" s="220" t="s">
        <v>219</v>
      </c>
      <c r="G307" s="218"/>
      <c r="H307" s="221">
        <v>11.88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216</v>
      </c>
      <c r="AU307" s="227" t="s">
        <v>86</v>
      </c>
      <c r="AV307" s="15" t="s">
        <v>220</v>
      </c>
      <c r="AW307" s="15" t="s">
        <v>37</v>
      </c>
      <c r="AX307" s="15" t="s">
        <v>76</v>
      </c>
      <c r="AY307" s="227" t="s">
        <v>202</v>
      </c>
    </row>
    <row r="308" spans="2:51" s="13" customFormat="1" ht="11.25">
      <c r="B308" s="196"/>
      <c r="C308" s="197"/>
      <c r="D308" s="190" t="s">
        <v>216</v>
      </c>
      <c r="E308" s="198" t="s">
        <v>19</v>
      </c>
      <c r="F308" s="199" t="s">
        <v>1308</v>
      </c>
      <c r="G308" s="197"/>
      <c r="H308" s="198" t="s">
        <v>19</v>
      </c>
      <c r="I308" s="200"/>
      <c r="J308" s="197"/>
      <c r="K308" s="197"/>
      <c r="L308" s="201"/>
      <c r="M308" s="202"/>
      <c r="N308" s="203"/>
      <c r="O308" s="203"/>
      <c r="P308" s="203"/>
      <c r="Q308" s="203"/>
      <c r="R308" s="203"/>
      <c r="S308" s="203"/>
      <c r="T308" s="204"/>
      <c r="AT308" s="205" t="s">
        <v>216</v>
      </c>
      <c r="AU308" s="205" t="s">
        <v>86</v>
      </c>
      <c r="AV308" s="13" t="s">
        <v>84</v>
      </c>
      <c r="AW308" s="13" t="s">
        <v>37</v>
      </c>
      <c r="AX308" s="13" t="s">
        <v>76</v>
      </c>
      <c r="AY308" s="205" t="s">
        <v>202</v>
      </c>
    </row>
    <row r="309" spans="2:51" s="14" customFormat="1" ht="11.25">
      <c r="B309" s="206"/>
      <c r="C309" s="207"/>
      <c r="D309" s="190" t="s">
        <v>216</v>
      </c>
      <c r="E309" s="208" t="s">
        <v>19</v>
      </c>
      <c r="F309" s="209" t="s">
        <v>1479</v>
      </c>
      <c r="G309" s="207"/>
      <c r="H309" s="210">
        <v>3.8279999999999998</v>
      </c>
      <c r="I309" s="211"/>
      <c r="J309" s="207"/>
      <c r="K309" s="207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216</v>
      </c>
      <c r="AU309" s="216" t="s">
        <v>86</v>
      </c>
      <c r="AV309" s="14" t="s">
        <v>86</v>
      </c>
      <c r="AW309" s="14" t="s">
        <v>37</v>
      </c>
      <c r="AX309" s="14" t="s">
        <v>76</v>
      </c>
      <c r="AY309" s="216" t="s">
        <v>202</v>
      </c>
    </row>
    <row r="310" spans="2:51" s="14" customFormat="1" ht="11.25">
      <c r="B310" s="206"/>
      <c r="C310" s="207"/>
      <c r="D310" s="190" t="s">
        <v>216</v>
      </c>
      <c r="E310" s="208" t="s">
        <v>19</v>
      </c>
      <c r="F310" s="209" t="s">
        <v>1480</v>
      </c>
      <c r="G310" s="207"/>
      <c r="H310" s="210">
        <v>3.8279999999999998</v>
      </c>
      <c r="I310" s="211"/>
      <c r="J310" s="207"/>
      <c r="K310" s="207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216</v>
      </c>
      <c r="AU310" s="216" t="s">
        <v>86</v>
      </c>
      <c r="AV310" s="14" t="s">
        <v>86</v>
      </c>
      <c r="AW310" s="14" t="s">
        <v>37</v>
      </c>
      <c r="AX310" s="14" t="s">
        <v>76</v>
      </c>
      <c r="AY310" s="216" t="s">
        <v>202</v>
      </c>
    </row>
    <row r="311" spans="2:51" s="14" customFormat="1" ht="11.25">
      <c r="B311" s="206"/>
      <c r="C311" s="207"/>
      <c r="D311" s="190" t="s">
        <v>216</v>
      </c>
      <c r="E311" s="208" t="s">
        <v>19</v>
      </c>
      <c r="F311" s="209" t="s">
        <v>1481</v>
      </c>
      <c r="G311" s="207"/>
      <c r="H311" s="210">
        <v>3.63</v>
      </c>
      <c r="I311" s="211"/>
      <c r="J311" s="207"/>
      <c r="K311" s="207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216</v>
      </c>
      <c r="AU311" s="216" t="s">
        <v>86</v>
      </c>
      <c r="AV311" s="14" t="s">
        <v>86</v>
      </c>
      <c r="AW311" s="14" t="s">
        <v>37</v>
      </c>
      <c r="AX311" s="14" t="s">
        <v>76</v>
      </c>
      <c r="AY311" s="216" t="s">
        <v>202</v>
      </c>
    </row>
    <row r="312" spans="2:51" s="14" customFormat="1" ht="11.25">
      <c r="B312" s="206"/>
      <c r="C312" s="207"/>
      <c r="D312" s="190" t="s">
        <v>216</v>
      </c>
      <c r="E312" s="208" t="s">
        <v>19</v>
      </c>
      <c r="F312" s="209" t="s">
        <v>1482</v>
      </c>
      <c r="G312" s="207"/>
      <c r="H312" s="210">
        <v>3.1680000000000001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216</v>
      </c>
      <c r="AU312" s="216" t="s">
        <v>86</v>
      </c>
      <c r="AV312" s="14" t="s">
        <v>86</v>
      </c>
      <c r="AW312" s="14" t="s">
        <v>37</v>
      </c>
      <c r="AX312" s="14" t="s">
        <v>76</v>
      </c>
      <c r="AY312" s="216" t="s">
        <v>202</v>
      </c>
    </row>
    <row r="313" spans="2:51" s="14" customFormat="1" ht="11.25">
      <c r="B313" s="206"/>
      <c r="C313" s="207"/>
      <c r="D313" s="190" t="s">
        <v>216</v>
      </c>
      <c r="E313" s="208" t="s">
        <v>19</v>
      </c>
      <c r="F313" s="209" t="s">
        <v>1483</v>
      </c>
      <c r="G313" s="207"/>
      <c r="H313" s="210">
        <v>3.1680000000000001</v>
      </c>
      <c r="I313" s="211"/>
      <c r="J313" s="207"/>
      <c r="K313" s="207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216</v>
      </c>
      <c r="AU313" s="216" t="s">
        <v>86</v>
      </c>
      <c r="AV313" s="14" t="s">
        <v>86</v>
      </c>
      <c r="AW313" s="14" t="s">
        <v>37</v>
      </c>
      <c r="AX313" s="14" t="s">
        <v>76</v>
      </c>
      <c r="AY313" s="216" t="s">
        <v>202</v>
      </c>
    </row>
    <row r="314" spans="2:51" s="14" customFormat="1" ht="11.25">
      <c r="B314" s="206"/>
      <c r="C314" s="207"/>
      <c r="D314" s="190" t="s">
        <v>216</v>
      </c>
      <c r="E314" s="208" t="s">
        <v>19</v>
      </c>
      <c r="F314" s="209" t="s">
        <v>1484</v>
      </c>
      <c r="G314" s="207"/>
      <c r="H314" s="210">
        <v>1.8</v>
      </c>
      <c r="I314" s="211"/>
      <c r="J314" s="207"/>
      <c r="K314" s="207"/>
      <c r="L314" s="212"/>
      <c r="M314" s="213"/>
      <c r="N314" s="214"/>
      <c r="O314" s="214"/>
      <c r="P314" s="214"/>
      <c r="Q314" s="214"/>
      <c r="R314" s="214"/>
      <c r="S314" s="214"/>
      <c r="T314" s="215"/>
      <c r="AT314" s="216" t="s">
        <v>216</v>
      </c>
      <c r="AU314" s="216" t="s">
        <v>86</v>
      </c>
      <c r="AV314" s="14" t="s">
        <v>86</v>
      </c>
      <c r="AW314" s="14" t="s">
        <v>37</v>
      </c>
      <c r="AX314" s="14" t="s">
        <v>76</v>
      </c>
      <c r="AY314" s="216" t="s">
        <v>202</v>
      </c>
    </row>
    <row r="315" spans="2:51" s="14" customFormat="1" ht="11.25">
      <c r="B315" s="206"/>
      <c r="C315" s="207"/>
      <c r="D315" s="190" t="s">
        <v>216</v>
      </c>
      <c r="E315" s="208" t="s">
        <v>19</v>
      </c>
      <c r="F315" s="209" t="s">
        <v>1485</v>
      </c>
      <c r="G315" s="207"/>
      <c r="H315" s="210">
        <v>2.2799999999999998</v>
      </c>
      <c r="I315" s="211"/>
      <c r="J315" s="207"/>
      <c r="K315" s="207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216</v>
      </c>
      <c r="AU315" s="216" t="s">
        <v>86</v>
      </c>
      <c r="AV315" s="14" t="s">
        <v>86</v>
      </c>
      <c r="AW315" s="14" t="s">
        <v>37</v>
      </c>
      <c r="AX315" s="14" t="s">
        <v>76</v>
      </c>
      <c r="AY315" s="216" t="s">
        <v>202</v>
      </c>
    </row>
    <row r="316" spans="2:51" s="15" customFormat="1" ht="11.25">
      <c r="B316" s="217"/>
      <c r="C316" s="218"/>
      <c r="D316" s="190" t="s">
        <v>216</v>
      </c>
      <c r="E316" s="219" t="s">
        <v>19</v>
      </c>
      <c r="F316" s="220" t="s">
        <v>219</v>
      </c>
      <c r="G316" s="218"/>
      <c r="H316" s="221">
        <v>21.702000000000002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216</v>
      </c>
      <c r="AU316" s="227" t="s">
        <v>86</v>
      </c>
      <c r="AV316" s="15" t="s">
        <v>220</v>
      </c>
      <c r="AW316" s="15" t="s">
        <v>37</v>
      </c>
      <c r="AX316" s="15" t="s">
        <v>76</v>
      </c>
      <c r="AY316" s="227" t="s">
        <v>202</v>
      </c>
    </row>
    <row r="317" spans="2:51" s="13" customFormat="1" ht="11.25">
      <c r="B317" s="196"/>
      <c r="C317" s="197"/>
      <c r="D317" s="190" t="s">
        <v>216</v>
      </c>
      <c r="E317" s="198" t="s">
        <v>19</v>
      </c>
      <c r="F317" s="199" t="s">
        <v>1360</v>
      </c>
      <c r="G317" s="197"/>
      <c r="H317" s="198" t="s">
        <v>19</v>
      </c>
      <c r="I317" s="200"/>
      <c r="J317" s="197"/>
      <c r="K317" s="197"/>
      <c r="L317" s="201"/>
      <c r="M317" s="202"/>
      <c r="N317" s="203"/>
      <c r="O317" s="203"/>
      <c r="P317" s="203"/>
      <c r="Q317" s="203"/>
      <c r="R317" s="203"/>
      <c r="S317" s="203"/>
      <c r="T317" s="204"/>
      <c r="AT317" s="205" t="s">
        <v>216</v>
      </c>
      <c r="AU317" s="205" t="s">
        <v>86</v>
      </c>
      <c r="AV317" s="13" t="s">
        <v>84</v>
      </c>
      <c r="AW317" s="13" t="s">
        <v>37</v>
      </c>
      <c r="AX317" s="13" t="s">
        <v>76</v>
      </c>
      <c r="AY317" s="205" t="s">
        <v>202</v>
      </c>
    </row>
    <row r="318" spans="2:51" s="14" customFormat="1" ht="11.25">
      <c r="B318" s="206"/>
      <c r="C318" s="207"/>
      <c r="D318" s="190" t="s">
        <v>216</v>
      </c>
      <c r="E318" s="208" t="s">
        <v>19</v>
      </c>
      <c r="F318" s="209" t="s">
        <v>1486</v>
      </c>
      <c r="G318" s="207"/>
      <c r="H318" s="210">
        <v>1.605</v>
      </c>
      <c r="I318" s="211"/>
      <c r="J318" s="207"/>
      <c r="K318" s="207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216</v>
      </c>
      <c r="AU318" s="216" t="s">
        <v>86</v>
      </c>
      <c r="AV318" s="14" t="s">
        <v>86</v>
      </c>
      <c r="AW318" s="14" t="s">
        <v>37</v>
      </c>
      <c r="AX318" s="14" t="s">
        <v>76</v>
      </c>
      <c r="AY318" s="216" t="s">
        <v>202</v>
      </c>
    </row>
    <row r="319" spans="2:51" s="14" customFormat="1" ht="11.25">
      <c r="B319" s="206"/>
      <c r="C319" s="207"/>
      <c r="D319" s="190" t="s">
        <v>216</v>
      </c>
      <c r="E319" s="208" t="s">
        <v>19</v>
      </c>
      <c r="F319" s="209" t="s">
        <v>1487</v>
      </c>
      <c r="G319" s="207"/>
      <c r="H319" s="210">
        <v>2.9</v>
      </c>
      <c r="I319" s="211"/>
      <c r="J319" s="207"/>
      <c r="K319" s="207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216</v>
      </c>
      <c r="AU319" s="216" t="s">
        <v>86</v>
      </c>
      <c r="AV319" s="14" t="s">
        <v>86</v>
      </c>
      <c r="AW319" s="14" t="s">
        <v>37</v>
      </c>
      <c r="AX319" s="14" t="s">
        <v>76</v>
      </c>
      <c r="AY319" s="216" t="s">
        <v>202</v>
      </c>
    </row>
    <row r="320" spans="2:51" s="14" customFormat="1" ht="11.25">
      <c r="B320" s="206"/>
      <c r="C320" s="207"/>
      <c r="D320" s="190" t="s">
        <v>216</v>
      </c>
      <c r="E320" s="208" t="s">
        <v>19</v>
      </c>
      <c r="F320" s="209" t="s">
        <v>1488</v>
      </c>
      <c r="G320" s="207"/>
      <c r="H320" s="210">
        <v>2.875</v>
      </c>
      <c r="I320" s="211"/>
      <c r="J320" s="207"/>
      <c r="K320" s="207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216</v>
      </c>
      <c r="AU320" s="216" t="s">
        <v>86</v>
      </c>
      <c r="AV320" s="14" t="s">
        <v>86</v>
      </c>
      <c r="AW320" s="14" t="s">
        <v>37</v>
      </c>
      <c r="AX320" s="14" t="s">
        <v>76</v>
      </c>
      <c r="AY320" s="216" t="s">
        <v>202</v>
      </c>
    </row>
    <row r="321" spans="2:51" s="14" customFormat="1" ht="11.25">
      <c r="B321" s="206"/>
      <c r="C321" s="207"/>
      <c r="D321" s="190" t="s">
        <v>216</v>
      </c>
      <c r="E321" s="208" t="s">
        <v>19</v>
      </c>
      <c r="F321" s="209" t="s">
        <v>1489</v>
      </c>
      <c r="G321" s="207"/>
      <c r="H321" s="210">
        <v>2.02</v>
      </c>
      <c r="I321" s="211"/>
      <c r="J321" s="207"/>
      <c r="K321" s="207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216</v>
      </c>
      <c r="AU321" s="216" t="s">
        <v>86</v>
      </c>
      <c r="AV321" s="14" t="s">
        <v>86</v>
      </c>
      <c r="AW321" s="14" t="s">
        <v>37</v>
      </c>
      <c r="AX321" s="14" t="s">
        <v>76</v>
      </c>
      <c r="AY321" s="216" t="s">
        <v>202</v>
      </c>
    </row>
    <row r="322" spans="2:51" s="14" customFormat="1" ht="11.25">
      <c r="B322" s="206"/>
      <c r="C322" s="207"/>
      <c r="D322" s="190" t="s">
        <v>216</v>
      </c>
      <c r="E322" s="208" t="s">
        <v>19</v>
      </c>
      <c r="F322" s="209" t="s">
        <v>1490</v>
      </c>
      <c r="G322" s="207"/>
      <c r="H322" s="210">
        <v>3.48</v>
      </c>
      <c r="I322" s="211"/>
      <c r="J322" s="207"/>
      <c r="K322" s="207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216</v>
      </c>
      <c r="AU322" s="216" t="s">
        <v>86</v>
      </c>
      <c r="AV322" s="14" t="s">
        <v>86</v>
      </c>
      <c r="AW322" s="14" t="s">
        <v>37</v>
      </c>
      <c r="AX322" s="14" t="s">
        <v>76</v>
      </c>
      <c r="AY322" s="216" t="s">
        <v>202</v>
      </c>
    </row>
    <row r="323" spans="2:51" s="15" customFormat="1" ht="11.25">
      <c r="B323" s="217"/>
      <c r="C323" s="218"/>
      <c r="D323" s="190" t="s">
        <v>216</v>
      </c>
      <c r="E323" s="219" t="s">
        <v>19</v>
      </c>
      <c r="F323" s="220" t="s">
        <v>219</v>
      </c>
      <c r="G323" s="218"/>
      <c r="H323" s="221">
        <v>12.88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216</v>
      </c>
      <c r="AU323" s="227" t="s">
        <v>86</v>
      </c>
      <c r="AV323" s="15" t="s">
        <v>220</v>
      </c>
      <c r="AW323" s="15" t="s">
        <v>37</v>
      </c>
      <c r="AX323" s="15" t="s">
        <v>76</v>
      </c>
      <c r="AY323" s="227" t="s">
        <v>202</v>
      </c>
    </row>
    <row r="324" spans="2:51" s="13" customFormat="1" ht="11.25">
      <c r="B324" s="196"/>
      <c r="C324" s="197"/>
      <c r="D324" s="190" t="s">
        <v>216</v>
      </c>
      <c r="E324" s="198" t="s">
        <v>19</v>
      </c>
      <c r="F324" s="199" t="s">
        <v>1371</v>
      </c>
      <c r="G324" s="197"/>
      <c r="H324" s="198" t="s">
        <v>19</v>
      </c>
      <c r="I324" s="200"/>
      <c r="J324" s="197"/>
      <c r="K324" s="197"/>
      <c r="L324" s="201"/>
      <c r="M324" s="202"/>
      <c r="N324" s="203"/>
      <c r="O324" s="203"/>
      <c r="P324" s="203"/>
      <c r="Q324" s="203"/>
      <c r="R324" s="203"/>
      <c r="S324" s="203"/>
      <c r="T324" s="204"/>
      <c r="AT324" s="205" t="s">
        <v>216</v>
      </c>
      <c r="AU324" s="205" t="s">
        <v>86</v>
      </c>
      <c r="AV324" s="13" t="s">
        <v>84</v>
      </c>
      <c r="AW324" s="13" t="s">
        <v>37</v>
      </c>
      <c r="AX324" s="13" t="s">
        <v>76</v>
      </c>
      <c r="AY324" s="205" t="s">
        <v>202</v>
      </c>
    </row>
    <row r="325" spans="2:51" s="14" customFormat="1" ht="11.25">
      <c r="B325" s="206"/>
      <c r="C325" s="207"/>
      <c r="D325" s="190" t="s">
        <v>216</v>
      </c>
      <c r="E325" s="208" t="s">
        <v>19</v>
      </c>
      <c r="F325" s="209" t="s">
        <v>1491</v>
      </c>
      <c r="G325" s="207"/>
      <c r="H325" s="210">
        <v>1.98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216</v>
      </c>
      <c r="AU325" s="216" t="s">
        <v>86</v>
      </c>
      <c r="AV325" s="14" t="s">
        <v>86</v>
      </c>
      <c r="AW325" s="14" t="s">
        <v>37</v>
      </c>
      <c r="AX325" s="14" t="s">
        <v>76</v>
      </c>
      <c r="AY325" s="216" t="s">
        <v>202</v>
      </c>
    </row>
    <row r="326" spans="2:51" s="15" customFormat="1" ht="11.25">
      <c r="B326" s="217"/>
      <c r="C326" s="218"/>
      <c r="D326" s="190" t="s">
        <v>216</v>
      </c>
      <c r="E326" s="219" t="s">
        <v>19</v>
      </c>
      <c r="F326" s="220" t="s">
        <v>219</v>
      </c>
      <c r="G326" s="218"/>
      <c r="H326" s="221">
        <v>1.98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216</v>
      </c>
      <c r="AU326" s="227" t="s">
        <v>86</v>
      </c>
      <c r="AV326" s="15" t="s">
        <v>220</v>
      </c>
      <c r="AW326" s="15" t="s">
        <v>37</v>
      </c>
      <c r="AX326" s="15" t="s">
        <v>76</v>
      </c>
      <c r="AY326" s="227" t="s">
        <v>202</v>
      </c>
    </row>
    <row r="327" spans="2:51" s="13" customFormat="1" ht="11.25">
      <c r="B327" s="196"/>
      <c r="C327" s="197"/>
      <c r="D327" s="190" t="s">
        <v>216</v>
      </c>
      <c r="E327" s="198" t="s">
        <v>19</v>
      </c>
      <c r="F327" s="199" t="s">
        <v>1311</v>
      </c>
      <c r="G327" s="197"/>
      <c r="H327" s="198" t="s">
        <v>19</v>
      </c>
      <c r="I327" s="200"/>
      <c r="J327" s="197"/>
      <c r="K327" s="197"/>
      <c r="L327" s="201"/>
      <c r="M327" s="202"/>
      <c r="N327" s="203"/>
      <c r="O327" s="203"/>
      <c r="P327" s="203"/>
      <c r="Q327" s="203"/>
      <c r="R327" s="203"/>
      <c r="S327" s="203"/>
      <c r="T327" s="204"/>
      <c r="AT327" s="205" t="s">
        <v>216</v>
      </c>
      <c r="AU327" s="205" t="s">
        <v>86</v>
      </c>
      <c r="AV327" s="13" t="s">
        <v>84</v>
      </c>
      <c r="AW327" s="13" t="s">
        <v>37</v>
      </c>
      <c r="AX327" s="13" t="s">
        <v>76</v>
      </c>
      <c r="AY327" s="205" t="s">
        <v>202</v>
      </c>
    </row>
    <row r="328" spans="2:51" s="14" customFormat="1" ht="11.25">
      <c r="B328" s="206"/>
      <c r="C328" s="207"/>
      <c r="D328" s="190" t="s">
        <v>216</v>
      </c>
      <c r="E328" s="208" t="s">
        <v>19</v>
      </c>
      <c r="F328" s="209" t="s">
        <v>1492</v>
      </c>
      <c r="G328" s="207"/>
      <c r="H328" s="210">
        <v>2.145</v>
      </c>
      <c r="I328" s="211"/>
      <c r="J328" s="207"/>
      <c r="K328" s="207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216</v>
      </c>
      <c r="AU328" s="216" t="s">
        <v>86</v>
      </c>
      <c r="AV328" s="14" t="s">
        <v>86</v>
      </c>
      <c r="AW328" s="14" t="s">
        <v>37</v>
      </c>
      <c r="AX328" s="14" t="s">
        <v>76</v>
      </c>
      <c r="AY328" s="216" t="s">
        <v>202</v>
      </c>
    </row>
    <row r="329" spans="2:51" s="14" customFormat="1" ht="11.25">
      <c r="B329" s="206"/>
      <c r="C329" s="207"/>
      <c r="D329" s="190" t="s">
        <v>216</v>
      </c>
      <c r="E329" s="208" t="s">
        <v>19</v>
      </c>
      <c r="F329" s="209" t="s">
        <v>1493</v>
      </c>
      <c r="G329" s="207"/>
      <c r="H329" s="210">
        <v>2.871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216</v>
      </c>
      <c r="AU329" s="216" t="s">
        <v>86</v>
      </c>
      <c r="AV329" s="14" t="s">
        <v>86</v>
      </c>
      <c r="AW329" s="14" t="s">
        <v>37</v>
      </c>
      <c r="AX329" s="14" t="s">
        <v>76</v>
      </c>
      <c r="AY329" s="216" t="s">
        <v>202</v>
      </c>
    </row>
    <row r="330" spans="2:51" s="14" customFormat="1" ht="11.25">
      <c r="B330" s="206"/>
      <c r="C330" s="207"/>
      <c r="D330" s="190" t="s">
        <v>216</v>
      </c>
      <c r="E330" s="208" t="s">
        <v>19</v>
      </c>
      <c r="F330" s="209" t="s">
        <v>1494</v>
      </c>
      <c r="G330" s="207"/>
      <c r="H330" s="210">
        <v>4.84</v>
      </c>
      <c r="I330" s="211"/>
      <c r="J330" s="207"/>
      <c r="K330" s="207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216</v>
      </c>
      <c r="AU330" s="216" t="s">
        <v>86</v>
      </c>
      <c r="AV330" s="14" t="s">
        <v>86</v>
      </c>
      <c r="AW330" s="14" t="s">
        <v>37</v>
      </c>
      <c r="AX330" s="14" t="s">
        <v>76</v>
      </c>
      <c r="AY330" s="216" t="s">
        <v>202</v>
      </c>
    </row>
    <row r="331" spans="2:51" s="14" customFormat="1" ht="11.25">
      <c r="B331" s="206"/>
      <c r="C331" s="207"/>
      <c r="D331" s="190" t="s">
        <v>216</v>
      </c>
      <c r="E331" s="208" t="s">
        <v>19</v>
      </c>
      <c r="F331" s="209" t="s">
        <v>1495</v>
      </c>
      <c r="G331" s="207"/>
      <c r="H331" s="210">
        <v>2.855</v>
      </c>
      <c r="I331" s="211"/>
      <c r="J331" s="207"/>
      <c r="K331" s="207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216</v>
      </c>
      <c r="AU331" s="216" t="s">
        <v>86</v>
      </c>
      <c r="AV331" s="14" t="s">
        <v>86</v>
      </c>
      <c r="AW331" s="14" t="s">
        <v>37</v>
      </c>
      <c r="AX331" s="14" t="s">
        <v>76</v>
      </c>
      <c r="AY331" s="216" t="s">
        <v>202</v>
      </c>
    </row>
    <row r="332" spans="2:51" s="14" customFormat="1" ht="11.25">
      <c r="B332" s="206"/>
      <c r="C332" s="207"/>
      <c r="D332" s="190" t="s">
        <v>216</v>
      </c>
      <c r="E332" s="208" t="s">
        <v>19</v>
      </c>
      <c r="F332" s="209" t="s">
        <v>1496</v>
      </c>
      <c r="G332" s="207"/>
      <c r="H332" s="210">
        <v>3.806</v>
      </c>
      <c r="I332" s="211"/>
      <c r="J332" s="207"/>
      <c r="K332" s="207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216</v>
      </c>
      <c r="AU332" s="216" t="s">
        <v>86</v>
      </c>
      <c r="AV332" s="14" t="s">
        <v>86</v>
      </c>
      <c r="AW332" s="14" t="s">
        <v>37</v>
      </c>
      <c r="AX332" s="14" t="s">
        <v>76</v>
      </c>
      <c r="AY332" s="216" t="s">
        <v>202</v>
      </c>
    </row>
    <row r="333" spans="2:51" s="14" customFormat="1" ht="11.25">
      <c r="B333" s="206"/>
      <c r="C333" s="207"/>
      <c r="D333" s="190" t="s">
        <v>216</v>
      </c>
      <c r="E333" s="208" t="s">
        <v>19</v>
      </c>
      <c r="F333" s="209" t="s">
        <v>1497</v>
      </c>
      <c r="G333" s="207"/>
      <c r="H333" s="210">
        <v>4.758</v>
      </c>
      <c r="I333" s="211"/>
      <c r="J333" s="207"/>
      <c r="K333" s="207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216</v>
      </c>
      <c r="AU333" s="216" t="s">
        <v>86</v>
      </c>
      <c r="AV333" s="14" t="s">
        <v>86</v>
      </c>
      <c r="AW333" s="14" t="s">
        <v>37</v>
      </c>
      <c r="AX333" s="14" t="s">
        <v>76</v>
      </c>
      <c r="AY333" s="216" t="s">
        <v>202</v>
      </c>
    </row>
    <row r="334" spans="2:51" s="14" customFormat="1" ht="11.25">
      <c r="B334" s="206"/>
      <c r="C334" s="207"/>
      <c r="D334" s="190" t="s">
        <v>216</v>
      </c>
      <c r="E334" s="208" t="s">
        <v>19</v>
      </c>
      <c r="F334" s="209" t="s">
        <v>1498</v>
      </c>
      <c r="G334" s="207"/>
      <c r="H334" s="210">
        <v>1.92</v>
      </c>
      <c r="I334" s="211"/>
      <c r="J334" s="207"/>
      <c r="K334" s="207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216</v>
      </c>
      <c r="AU334" s="216" t="s">
        <v>86</v>
      </c>
      <c r="AV334" s="14" t="s">
        <v>86</v>
      </c>
      <c r="AW334" s="14" t="s">
        <v>37</v>
      </c>
      <c r="AX334" s="14" t="s">
        <v>76</v>
      </c>
      <c r="AY334" s="216" t="s">
        <v>202</v>
      </c>
    </row>
    <row r="335" spans="2:51" s="14" customFormat="1" ht="11.25">
      <c r="B335" s="206"/>
      <c r="C335" s="207"/>
      <c r="D335" s="190" t="s">
        <v>216</v>
      </c>
      <c r="E335" s="208" t="s">
        <v>19</v>
      </c>
      <c r="F335" s="209" t="s">
        <v>1499</v>
      </c>
      <c r="G335" s="207"/>
      <c r="H335" s="210">
        <v>1.44</v>
      </c>
      <c r="I335" s="211"/>
      <c r="J335" s="207"/>
      <c r="K335" s="207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216</v>
      </c>
      <c r="AU335" s="216" t="s">
        <v>86</v>
      </c>
      <c r="AV335" s="14" t="s">
        <v>86</v>
      </c>
      <c r="AW335" s="14" t="s">
        <v>37</v>
      </c>
      <c r="AX335" s="14" t="s">
        <v>76</v>
      </c>
      <c r="AY335" s="216" t="s">
        <v>202</v>
      </c>
    </row>
    <row r="336" spans="2:51" s="15" customFormat="1" ht="11.25">
      <c r="B336" s="217"/>
      <c r="C336" s="218"/>
      <c r="D336" s="190" t="s">
        <v>216</v>
      </c>
      <c r="E336" s="219" t="s">
        <v>19</v>
      </c>
      <c r="F336" s="220" t="s">
        <v>219</v>
      </c>
      <c r="G336" s="218"/>
      <c r="H336" s="221">
        <v>24.635000000000002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216</v>
      </c>
      <c r="AU336" s="227" t="s">
        <v>86</v>
      </c>
      <c r="AV336" s="15" t="s">
        <v>220</v>
      </c>
      <c r="AW336" s="15" t="s">
        <v>37</v>
      </c>
      <c r="AX336" s="15" t="s">
        <v>76</v>
      </c>
      <c r="AY336" s="227" t="s">
        <v>202</v>
      </c>
    </row>
    <row r="337" spans="2:51" s="13" customFormat="1" ht="11.25">
      <c r="B337" s="196"/>
      <c r="C337" s="197"/>
      <c r="D337" s="190" t="s">
        <v>216</v>
      </c>
      <c r="E337" s="198" t="s">
        <v>19</v>
      </c>
      <c r="F337" s="199" t="s">
        <v>1314</v>
      </c>
      <c r="G337" s="197"/>
      <c r="H337" s="198" t="s">
        <v>19</v>
      </c>
      <c r="I337" s="200"/>
      <c r="J337" s="197"/>
      <c r="K337" s="197"/>
      <c r="L337" s="201"/>
      <c r="M337" s="202"/>
      <c r="N337" s="203"/>
      <c r="O337" s="203"/>
      <c r="P337" s="203"/>
      <c r="Q337" s="203"/>
      <c r="R337" s="203"/>
      <c r="S337" s="203"/>
      <c r="T337" s="204"/>
      <c r="AT337" s="205" t="s">
        <v>216</v>
      </c>
      <c r="AU337" s="205" t="s">
        <v>86</v>
      </c>
      <c r="AV337" s="13" t="s">
        <v>84</v>
      </c>
      <c r="AW337" s="13" t="s">
        <v>37</v>
      </c>
      <c r="AX337" s="13" t="s">
        <v>76</v>
      </c>
      <c r="AY337" s="205" t="s">
        <v>202</v>
      </c>
    </row>
    <row r="338" spans="2:51" s="14" customFormat="1" ht="11.25">
      <c r="B338" s="206"/>
      <c r="C338" s="207"/>
      <c r="D338" s="190" t="s">
        <v>216</v>
      </c>
      <c r="E338" s="208" t="s">
        <v>19</v>
      </c>
      <c r="F338" s="209" t="s">
        <v>1500</v>
      </c>
      <c r="G338" s="207"/>
      <c r="H338" s="210">
        <v>2.5579999999999998</v>
      </c>
      <c r="I338" s="211"/>
      <c r="J338" s="207"/>
      <c r="K338" s="207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216</v>
      </c>
      <c r="AU338" s="216" t="s">
        <v>86</v>
      </c>
      <c r="AV338" s="14" t="s">
        <v>86</v>
      </c>
      <c r="AW338" s="14" t="s">
        <v>37</v>
      </c>
      <c r="AX338" s="14" t="s">
        <v>76</v>
      </c>
      <c r="AY338" s="216" t="s">
        <v>202</v>
      </c>
    </row>
    <row r="339" spans="2:51" s="14" customFormat="1" ht="11.25">
      <c r="B339" s="206"/>
      <c r="C339" s="207"/>
      <c r="D339" s="190" t="s">
        <v>216</v>
      </c>
      <c r="E339" s="208" t="s">
        <v>19</v>
      </c>
      <c r="F339" s="209" t="s">
        <v>1501</v>
      </c>
      <c r="G339" s="207"/>
      <c r="H339" s="210">
        <v>3.41</v>
      </c>
      <c r="I339" s="211"/>
      <c r="J339" s="207"/>
      <c r="K339" s="207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216</v>
      </c>
      <c r="AU339" s="216" t="s">
        <v>86</v>
      </c>
      <c r="AV339" s="14" t="s">
        <v>86</v>
      </c>
      <c r="AW339" s="14" t="s">
        <v>37</v>
      </c>
      <c r="AX339" s="14" t="s">
        <v>76</v>
      </c>
      <c r="AY339" s="216" t="s">
        <v>202</v>
      </c>
    </row>
    <row r="340" spans="2:51" s="14" customFormat="1" ht="11.25">
      <c r="B340" s="206"/>
      <c r="C340" s="207"/>
      <c r="D340" s="190" t="s">
        <v>216</v>
      </c>
      <c r="E340" s="208" t="s">
        <v>19</v>
      </c>
      <c r="F340" s="209" t="s">
        <v>1502</v>
      </c>
      <c r="G340" s="207"/>
      <c r="H340" s="210">
        <v>3.3279999999999998</v>
      </c>
      <c r="I340" s="211"/>
      <c r="J340" s="207"/>
      <c r="K340" s="207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216</v>
      </c>
      <c r="AU340" s="216" t="s">
        <v>86</v>
      </c>
      <c r="AV340" s="14" t="s">
        <v>86</v>
      </c>
      <c r="AW340" s="14" t="s">
        <v>37</v>
      </c>
      <c r="AX340" s="14" t="s">
        <v>76</v>
      </c>
      <c r="AY340" s="216" t="s">
        <v>202</v>
      </c>
    </row>
    <row r="341" spans="2:51" s="14" customFormat="1" ht="11.25">
      <c r="B341" s="206"/>
      <c r="C341" s="207"/>
      <c r="D341" s="190" t="s">
        <v>216</v>
      </c>
      <c r="E341" s="208" t="s">
        <v>19</v>
      </c>
      <c r="F341" s="209" t="s">
        <v>1503</v>
      </c>
      <c r="G341" s="207"/>
      <c r="H341" s="210">
        <v>2.778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216</v>
      </c>
      <c r="AU341" s="216" t="s">
        <v>86</v>
      </c>
      <c r="AV341" s="14" t="s">
        <v>86</v>
      </c>
      <c r="AW341" s="14" t="s">
        <v>37</v>
      </c>
      <c r="AX341" s="14" t="s">
        <v>76</v>
      </c>
      <c r="AY341" s="216" t="s">
        <v>202</v>
      </c>
    </row>
    <row r="342" spans="2:51" s="14" customFormat="1" ht="11.25">
      <c r="B342" s="206"/>
      <c r="C342" s="207"/>
      <c r="D342" s="190" t="s">
        <v>216</v>
      </c>
      <c r="E342" s="208" t="s">
        <v>19</v>
      </c>
      <c r="F342" s="209" t="s">
        <v>1504</v>
      </c>
      <c r="G342" s="207"/>
      <c r="H342" s="210">
        <v>2.3540000000000001</v>
      </c>
      <c r="I342" s="211"/>
      <c r="J342" s="207"/>
      <c r="K342" s="207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216</v>
      </c>
      <c r="AU342" s="216" t="s">
        <v>86</v>
      </c>
      <c r="AV342" s="14" t="s">
        <v>86</v>
      </c>
      <c r="AW342" s="14" t="s">
        <v>37</v>
      </c>
      <c r="AX342" s="14" t="s">
        <v>76</v>
      </c>
      <c r="AY342" s="216" t="s">
        <v>202</v>
      </c>
    </row>
    <row r="343" spans="2:51" s="14" customFormat="1" ht="11.25">
      <c r="B343" s="206"/>
      <c r="C343" s="207"/>
      <c r="D343" s="190" t="s">
        <v>216</v>
      </c>
      <c r="E343" s="208" t="s">
        <v>19</v>
      </c>
      <c r="F343" s="209" t="s">
        <v>1505</v>
      </c>
      <c r="G343" s="207"/>
      <c r="H343" s="210">
        <v>1.7</v>
      </c>
      <c r="I343" s="211"/>
      <c r="J343" s="207"/>
      <c r="K343" s="207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216</v>
      </c>
      <c r="AU343" s="216" t="s">
        <v>86</v>
      </c>
      <c r="AV343" s="14" t="s">
        <v>86</v>
      </c>
      <c r="AW343" s="14" t="s">
        <v>37</v>
      </c>
      <c r="AX343" s="14" t="s">
        <v>76</v>
      </c>
      <c r="AY343" s="216" t="s">
        <v>202</v>
      </c>
    </row>
    <row r="344" spans="2:51" s="14" customFormat="1" ht="11.25">
      <c r="B344" s="206"/>
      <c r="C344" s="207"/>
      <c r="D344" s="190" t="s">
        <v>216</v>
      </c>
      <c r="E344" s="208" t="s">
        <v>19</v>
      </c>
      <c r="F344" s="209" t="s">
        <v>1505</v>
      </c>
      <c r="G344" s="207"/>
      <c r="H344" s="210">
        <v>1.7</v>
      </c>
      <c r="I344" s="211"/>
      <c r="J344" s="207"/>
      <c r="K344" s="207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216</v>
      </c>
      <c r="AU344" s="216" t="s">
        <v>86</v>
      </c>
      <c r="AV344" s="14" t="s">
        <v>86</v>
      </c>
      <c r="AW344" s="14" t="s">
        <v>37</v>
      </c>
      <c r="AX344" s="14" t="s">
        <v>76</v>
      </c>
      <c r="AY344" s="216" t="s">
        <v>202</v>
      </c>
    </row>
    <row r="345" spans="2:51" s="14" customFormat="1" ht="11.25">
      <c r="B345" s="206"/>
      <c r="C345" s="207"/>
      <c r="D345" s="190" t="s">
        <v>216</v>
      </c>
      <c r="E345" s="208" t="s">
        <v>19</v>
      </c>
      <c r="F345" s="209" t="s">
        <v>1506</v>
      </c>
      <c r="G345" s="207"/>
      <c r="H345" s="210">
        <v>2.3319999999999999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216</v>
      </c>
      <c r="AU345" s="216" t="s">
        <v>86</v>
      </c>
      <c r="AV345" s="14" t="s">
        <v>86</v>
      </c>
      <c r="AW345" s="14" t="s">
        <v>37</v>
      </c>
      <c r="AX345" s="14" t="s">
        <v>76</v>
      </c>
      <c r="AY345" s="216" t="s">
        <v>202</v>
      </c>
    </row>
    <row r="346" spans="2:51" s="14" customFormat="1" ht="11.25">
      <c r="B346" s="206"/>
      <c r="C346" s="207"/>
      <c r="D346" s="190" t="s">
        <v>216</v>
      </c>
      <c r="E346" s="208" t="s">
        <v>19</v>
      </c>
      <c r="F346" s="209" t="s">
        <v>1507</v>
      </c>
      <c r="G346" s="207"/>
      <c r="H346" s="210">
        <v>2.12</v>
      </c>
      <c r="I346" s="211"/>
      <c r="J346" s="207"/>
      <c r="K346" s="207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216</v>
      </c>
      <c r="AU346" s="216" t="s">
        <v>86</v>
      </c>
      <c r="AV346" s="14" t="s">
        <v>86</v>
      </c>
      <c r="AW346" s="14" t="s">
        <v>37</v>
      </c>
      <c r="AX346" s="14" t="s">
        <v>76</v>
      </c>
      <c r="AY346" s="216" t="s">
        <v>202</v>
      </c>
    </row>
    <row r="347" spans="2:51" s="14" customFormat="1" ht="11.25">
      <c r="B347" s="206"/>
      <c r="C347" s="207"/>
      <c r="D347" s="190" t="s">
        <v>216</v>
      </c>
      <c r="E347" s="208" t="s">
        <v>19</v>
      </c>
      <c r="F347" s="209" t="s">
        <v>1508</v>
      </c>
      <c r="G347" s="207"/>
      <c r="H347" s="210">
        <v>2.4249999999999998</v>
      </c>
      <c r="I347" s="211"/>
      <c r="J347" s="207"/>
      <c r="K347" s="207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216</v>
      </c>
      <c r="AU347" s="216" t="s">
        <v>86</v>
      </c>
      <c r="AV347" s="14" t="s">
        <v>86</v>
      </c>
      <c r="AW347" s="14" t="s">
        <v>37</v>
      </c>
      <c r="AX347" s="14" t="s">
        <v>76</v>
      </c>
      <c r="AY347" s="216" t="s">
        <v>202</v>
      </c>
    </row>
    <row r="348" spans="2:51" s="14" customFormat="1" ht="11.25">
      <c r="B348" s="206"/>
      <c r="C348" s="207"/>
      <c r="D348" s="190" t="s">
        <v>216</v>
      </c>
      <c r="E348" s="208" t="s">
        <v>19</v>
      </c>
      <c r="F348" s="209" t="s">
        <v>1509</v>
      </c>
      <c r="G348" s="207"/>
      <c r="H348" s="210">
        <v>1.72</v>
      </c>
      <c r="I348" s="211"/>
      <c r="J348" s="207"/>
      <c r="K348" s="207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216</v>
      </c>
      <c r="AU348" s="216" t="s">
        <v>86</v>
      </c>
      <c r="AV348" s="14" t="s">
        <v>86</v>
      </c>
      <c r="AW348" s="14" t="s">
        <v>37</v>
      </c>
      <c r="AX348" s="14" t="s">
        <v>76</v>
      </c>
      <c r="AY348" s="216" t="s">
        <v>202</v>
      </c>
    </row>
    <row r="349" spans="2:51" s="14" customFormat="1" ht="11.25">
      <c r="B349" s="206"/>
      <c r="C349" s="207"/>
      <c r="D349" s="190" t="s">
        <v>216</v>
      </c>
      <c r="E349" s="208" t="s">
        <v>19</v>
      </c>
      <c r="F349" s="209" t="s">
        <v>1510</v>
      </c>
      <c r="G349" s="207"/>
      <c r="H349" s="210">
        <v>1.62</v>
      </c>
      <c r="I349" s="211"/>
      <c r="J349" s="207"/>
      <c r="K349" s="207"/>
      <c r="L349" s="212"/>
      <c r="M349" s="213"/>
      <c r="N349" s="214"/>
      <c r="O349" s="214"/>
      <c r="P349" s="214"/>
      <c r="Q349" s="214"/>
      <c r="R349" s="214"/>
      <c r="S349" s="214"/>
      <c r="T349" s="215"/>
      <c r="AT349" s="216" t="s">
        <v>216</v>
      </c>
      <c r="AU349" s="216" t="s">
        <v>86</v>
      </c>
      <c r="AV349" s="14" t="s">
        <v>86</v>
      </c>
      <c r="AW349" s="14" t="s">
        <v>37</v>
      </c>
      <c r="AX349" s="14" t="s">
        <v>76</v>
      </c>
      <c r="AY349" s="216" t="s">
        <v>202</v>
      </c>
    </row>
    <row r="350" spans="2:51" s="14" customFormat="1" ht="11.25">
      <c r="B350" s="206"/>
      <c r="C350" s="207"/>
      <c r="D350" s="190" t="s">
        <v>216</v>
      </c>
      <c r="E350" s="208" t="s">
        <v>19</v>
      </c>
      <c r="F350" s="209" t="s">
        <v>1511</v>
      </c>
      <c r="G350" s="207"/>
      <c r="H350" s="210">
        <v>1.55</v>
      </c>
      <c r="I350" s="211"/>
      <c r="J350" s="207"/>
      <c r="K350" s="207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216</v>
      </c>
      <c r="AU350" s="216" t="s">
        <v>86</v>
      </c>
      <c r="AV350" s="14" t="s">
        <v>86</v>
      </c>
      <c r="AW350" s="14" t="s">
        <v>37</v>
      </c>
      <c r="AX350" s="14" t="s">
        <v>76</v>
      </c>
      <c r="AY350" s="216" t="s">
        <v>202</v>
      </c>
    </row>
    <row r="351" spans="2:51" s="14" customFormat="1" ht="11.25">
      <c r="B351" s="206"/>
      <c r="C351" s="207"/>
      <c r="D351" s="190" t="s">
        <v>216</v>
      </c>
      <c r="E351" s="208" t="s">
        <v>19</v>
      </c>
      <c r="F351" s="209" t="s">
        <v>1512</v>
      </c>
      <c r="G351" s="207"/>
      <c r="H351" s="210">
        <v>1.575</v>
      </c>
      <c r="I351" s="211"/>
      <c r="J351" s="207"/>
      <c r="K351" s="207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216</v>
      </c>
      <c r="AU351" s="216" t="s">
        <v>86</v>
      </c>
      <c r="AV351" s="14" t="s">
        <v>86</v>
      </c>
      <c r="AW351" s="14" t="s">
        <v>37</v>
      </c>
      <c r="AX351" s="14" t="s">
        <v>76</v>
      </c>
      <c r="AY351" s="216" t="s">
        <v>202</v>
      </c>
    </row>
    <row r="352" spans="2:51" s="14" customFormat="1" ht="11.25">
      <c r="B352" s="206"/>
      <c r="C352" s="207"/>
      <c r="D352" s="190" t="s">
        <v>216</v>
      </c>
      <c r="E352" s="208" t="s">
        <v>19</v>
      </c>
      <c r="F352" s="209" t="s">
        <v>1513</v>
      </c>
      <c r="G352" s="207"/>
      <c r="H352" s="210">
        <v>1.26</v>
      </c>
      <c r="I352" s="211"/>
      <c r="J352" s="207"/>
      <c r="K352" s="207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216</v>
      </c>
      <c r="AU352" s="216" t="s">
        <v>86</v>
      </c>
      <c r="AV352" s="14" t="s">
        <v>86</v>
      </c>
      <c r="AW352" s="14" t="s">
        <v>37</v>
      </c>
      <c r="AX352" s="14" t="s">
        <v>76</v>
      </c>
      <c r="AY352" s="216" t="s">
        <v>202</v>
      </c>
    </row>
    <row r="353" spans="2:51" s="15" customFormat="1" ht="11.25">
      <c r="B353" s="217"/>
      <c r="C353" s="218"/>
      <c r="D353" s="190" t="s">
        <v>216</v>
      </c>
      <c r="E353" s="219" t="s">
        <v>19</v>
      </c>
      <c r="F353" s="220" t="s">
        <v>219</v>
      </c>
      <c r="G353" s="218"/>
      <c r="H353" s="221">
        <v>32.43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216</v>
      </c>
      <c r="AU353" s="227" t="s">
        <v>86</v>
      </c>
      <c r="AV353" s="15" t="s">
        <v>220</v>
      </c>
      <c r="AW353" s="15" t="s">
        <v>37</v>
      </c>
      <c r="AX353" s="15" t="s">
        <v>76</v>
      </c>
      <c r="AY353" s="227" t="s">
        <v>202</v>
      </c>
    </row>
    <row r="354" spans="2:51" s="13" customFormat="1" ht="11.25">
      <c r="B354" s="196"/>
      <c r="C354" s="197"/>
      <c r="D354" s="190" t="s">
        <v>216</v>
      </c>
      <c r="E354" s="198" t="s">
        <v>19</v>
      </c>
      <c r="F354" s="199" t="s">
        <v>1316</v>
      </c>
      <c r="G354" s="197"/>
      <c r="H354" s="198" t="s">
        <v>19</v>
      </c>
      <c r="I354" s="200"/>
      <c r="J354" s="197"/>
      <c r="K354" s="197"/>
      <c r="L354" s="201"/>
      <c r="M354" s="202"/>
      <c r="N354" s="203"/>
      <c r="O354" s="203"/>
      <c r="P354" s="203"/>
      <c r="Q354" s="203"/>
      <c r="R354" s="203"/>
      <c r="S354" s="203"/>
      <c r="T354" s="204"/>
      <c r="AT354" s="205" t="s">
        <v>216</v>
      </c>
      <c r="AU354" s="205" t="s">
        <v>86</v>
      </c>
      <c r="AV354" s="13" t="s">
        <v>84</v>
      </c>
      <c r="AW354" s="13" t="s">
        <v>37</v>
      </c>
      <c r="AX354" s="13" t="s">
        <v>76</v>
      </c>
      <c r="AY354" s="205" t="s">
        <v>202</v>
      </c>
    </row>
    <row r="355" spans="2:51" s="14" customFormat="1" ht="11.25">
      <c r="B355" s="206"/>
      <c r="C355" s="207"/>
      <c r="D355" s="190" t="s">
        <v>216</v>
      </c>
      <c r="E355" s="208" t="s">
        <v>19</v>
      </c>
      <c r="F355" s="209" t="s">
        <v>1514</v>
      </c>
      <c r="G355" s="207"/>
      <c r="H355" s="210">
        <v>3.383</v>
      </c>
      <c r="I355" s="211"/>
      <c r="J355" s="207"/>
      <c r="K355" s="207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216</v>
      </c>
      <c r="AU355" s="216" t="s">
        <v>86</v>
      </c>
      <c r="AV355" s="14" t="s">
        <v>86</v>
      </c>
      <c r="AW355" s="14" t="s">
        <v>37</v>
      </c>
      <c r="AX355" s="14" t="s">
        <v>76</v>
      </c>
      <c r="AY355" s="216" t="s">
        <v>202</v>
      </c>
    </row>
    <row r="356" spans="2:51" s="14" customFormat="1" ht="11.25">
      <c r="B356" s="206"/>
      <c r="C356" s="207"/>
      <c r="D356" s="190" t="s">
        <v>216</v>
      </c>
      <c r="E356" s="208" t="s">
        <v>19</v>
      </c>
      <c r="F356" s="209" t="s">
        <v>1515</v>
      </c>
      <c r="G356" s="207"/>
      <c r="H356" s="210">
        <v>2.3759999999999999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216</v>
      </c>
      <c r="AU356" s="216" t="s">
        <v>86</v>
      </c>
      <c r="AV356" s="14" t="s">
        <v>86</v>
      </c>
      <c r="AW356" s="14" t="s">
        <v>37</v>
      </c>
      <c r="AX356" s="14" t="s">
        <v>76</v>
      </c>
      <c r="AY356" s="216" t="s">
        <v>202</v>
      </c>
    </row>
    <row r="357" spans="2:51" s="14" customFormat="1" ht="11.25">
      <c r="B357" s="206"/>
      <c r="C357" s="207"/>
      <c r="D357" s="190" t="s">
        <v>216</v>
      </c>
      <c r="E357" s="208" t="s">
        <v>19</v>
      </c>
      <c r="F357" s="209" t="s">
        <v>1516</v>
      </c>
      <c r="G357" s="207"/>
      <c r="H357" s="210">
        <v>2.7</v>
      </c>
      <c r="I357" s="211"/>
      <c r="J357" s="207"/>
      <c r="K357" s="207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216</v>
      </c>
      <c r="AU357" s="216" t="s">
        <v>86</v>
      </c>
      <c r="AV357" s="14" t="s">
        <v>86</v>
      </c>
      <c r="AW357" s="14" t="s">
        <v>37</v>
      </c>
      <c r="AX357" s="14" t="s">
        <v>76</v>
      </c>
      <c r="AY357" s="216" t="s">
        <v>202</v>
      </c>
    </row>
    <row r="358" spans="2:51" s="14" customFormat="1" ht="11.25">
      <c r="B358" s="206"/>
      <c r="C358" s="207"/>
      <c r="D358" s="190" t="s">
        <v>216</v>
      </c>
      <c r="E358" s="208" t="s">
        <v>19</v>
      </c>
      <c r="F358" s="209" t="s">
        <v>1517</v>
      </c>
      <c r="G358" s="207"/>
      <c r="H358" s="210">
        <v>2.2599999999999998</v>
      </c>
      <c r="I358" s="211"/>
      <c r="J358" s="207"/>
      <c r="K358" s="207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216</v>
      </c>
      <c r="AU358" s="216" t="s">
        <v>86</v>
      </c>
      <c r="AV358" s="14" t="s">
        <v>86</v>
      </c>
      <c r="AW358" s="14" t="s">
        <v>37</v>
      </c>
      <c r="AX358" s="14" t="s">
        <v>76</v>
      </c>
      <c r="AY358" s="216" t="s">
        <v>202</v>
      </c>
    </row>
    <row r="359" spans="2:51" s="14" customFormat="1" ht="11.25">
      <c r="B359" s="206"/>
      <c r="C359" s="207"/>
      <c r="D359" s="190" t="s">
        <v>216</v>
      </c>
      <c r="E359" s="208" t="s">
        <v>19</v>
      </c>
      <c r="F359" s="209" t="s">
        <v>1518</v>
      </c>
      <c r="G359" s="207"/>
      <c r="H359" s="210">
        <v>3.18</v>
      </c>
      <c r="I359" s="211"/>
      <c r="J359" s="207"/>
      <c r="K359" s="207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216</v>
      </c>
      <c r="AU359" s="216" t="s">
        <v>86</v>
      </c>
      <c r="AV359" s="14" t="s">
        <v>86</v>
      </c>
      <c r="AW359" s="14" t="s">
        <v>37</v>
      </c>
      <c r="AX359" s="14" t="s">
        <v>76</v>
      </c>
      <c r="AY359" s="216" t="s">
        <v>202</v>
      </c>
    </row>
    <row r="360" spans="2:51" s="14" customFormat="1" ht="11.25">
      <c r="B360" s="206"/>
      <c r="C360" s="207"/>
      <c r="D360" s="190" t="s">
        <v>216</v>
      </c>
      <c r="E360" s="208" t="s">
        <v>19</v>
      </c>
      <c r="F360" s="209" t="s">
        <v>1519</v>
      </c>
      <c r="G360" s="207"/>
      <c r="H360" s="210">
        <v>2.2949999999999999</v>
      </c>
      <c r="I360" s="211"/>
      <c r="J360" s="207"/>
      <c r="K360" s="207"/>
      <c r="L360" s="212"/>
      <c r="M360" s="213"/>
      <c r="N360" s="214"/>
      <c r="O360" s="214"/>
      <c r="P360" s="214"/>
      <c r="Q360" s="214"/>
      <c r="R360" s="214"/>
      <c r="S360" s="214"/>
      <c r="T360" s="215"/>
      <c r="AT360" s="216" t="s">
        <v>216</v>
      </c>
      <c r="AU360" s="216" t="s">
        <v>86</v>
      </c>
      <c r="AV360" s="14" t="s">
        <v>86</v>
      </c>
      <c r="AW360" s="14" t="s">
        <v>37</v>
      </c>
      <c r="AX360" s="14" t="s">
        <v>76</v>
      </c>
      <c r="AY360" s="216" t="s">
        <v>202</v>
      </c>
    </row>
    <row r="361" spans="2:51" s="14" customFormat="1" ht="11.25">
      <c r="B361" s="206"/>
      <c r="C361" s="207"/>
      <c r="D361" s="190" t="s">
        <v>216</v>
      </c>
      <c r="E361" s="208" t="s">
        <v>19</v>
      </c>
      <c r="F361" s="209" t="s">
        <v>1520</v>
      </c>
      <c r="G361" s="207"/>
      <c r="H361" s="210">
        <v>3.06</v>
      </c>
      <c r="I361" s="211"/>
      <c r="J361" s="207"/>
      <c r="K361" s="207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216</v>
      </c>
      <c r="AU361" s="216" t="s">
        <v>86</v>
      </c>
      <c r="AV361" s="14" t="s">
        <v>86</v>
      </c>
      <c r="AW361" s="14" t="s">
        <v>37</v>
      </c>
      <c r="AX361" s="14" t="s">
        <v>76</v>
      </c>
      <c r="AY361" s="216" t="s">
        <v>202</v>
      </c>
    </row>
    <row r="362" spans="2:51" s="14" customFormat="1" ht="11.25">
      <c r="B362" s="206"/>
      <c r="C362" s="207"/>
      <c r="D362" s="190" t="s">
        <v>216</v>
      </c>
      <c r="E362" s="208" t="s">
        <v>19</v>
      </c>
      <c r="F362" s="209" t="s">
        <v>1521</v>
      </c>
      <c r="G362" s="207"/>
      <c r="H362" s="210">
        <v>2.04</v>
      </c>
      <c r="I362" s="211"/>
      <c r="J362" s="207"/>
      <c r="K362" s="207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216</v>
      </c>
      <c r="AU362" s="216" t="s">
        <v>86</v>
      </c>
      <c r="AV362" s="14" t="s">
        <v>86</v>
      </c>
      <c r="AW362" s="14" t="s">
        <v>37</v>
      </c>
      <c r="AX362" s="14" t="s">
        <v>76</v>
      </c>
      <c r="AY362" s="216" t="s">
        <v>202</v>
      </c>
    </row>
    <row r="363" spans="2:51" s="15" customFormat="1" ht="11.25">
      <c r="B363" s="217"/>
      <c r="C363" s="218"/>
      <c r="D363" s="190" t="s">
        <v>216</v>
      </c>
      <c r="E363" s="219" t="s">
        <v>19</v>
      </c>
      <c r="F363" s="220" t="s">
        <v>219</v>
      </c>
      <c r="G363" s="218"/>
      <c r="H363" s="221">
        <v>21.294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216</v>
      </c>
      <c r="AU363" s="227" t="s">
        <v>86</v>
      </c>
      <c r="AV363" s="15" t="s">
        <v>220</v>
      </c>
      <c r="AW363" s="15" t="s">
        <v>37</v>
      </c>
      <c r="AX363" s="15" t="s">
        <v>76</v>
      </c>
      <c r="AY363" s="227" t="s">
        <v>202</v>
      </c>
    </row>
    <row r="364" spans="2:51" s="13" customFormat="1" ht="11.25">
      <c r="B364" s="196"/>
      <c r="C364" s="197"/>
      <c r="D364" s="190" t="s">
        <v>216</v>
      </c>
      <c r="E364" s="198" t="s">
        <v>19</v>
      </c>
      <c r="F364" s="199" t="s">
        <v>1318</v>
      </c>
      <c r="G364" s="197"/>
      <c r="H364" s="198" t="s">
        <v>19</v>
      </c>
      <c r="I364" s="200"/>
      <c r="J364" s="197"/>
      <c r="K364" s="197"/>
      <c r="L364" s="201"/>
      <c r="M364" s="202"/>
      <c r="N364" s="203"/>
      <c r="O364" s="203"/>
      <c r="P364" s="203"/>
      <c r="Q364" s="203"/>
      <c r="R364" s="203"/>
      <c r="S364" s="203"/>
      <c r="T364" s="204"/>
      <c r="AT364" s="205" t="s">
        <v>216</v>
      </c>
      <c r="AU364" s="205" t="s">
        <v>86</v>
      </c>
      <c r="AV364" s="13" t="s">
        <v>84</v>
      </c>
      <c r="AW364" s="13" t="s">
        <v>37</v>
      </c>
      <c r="AX364" s="13" t="s">
        <v>76</v>
      </c>
      <c r="AY364" s="205" t="s">
        <v>202</v>
      </c>
    </row>
    <row r="365" spans="2:51" s="14" customFormat="1" ht="11.25">
      <c r="B365" s="206"/>
      <c r="C365" s="207"/>
      <c r="D365" s="190" t="s">
        <v>216</v>
      </c>
      <c r="E365" s="208" t="s">
        <v>19</v>
      </c>
      <c r="F365" s="209" t="s">
        <v>1522</v>
      </c>
      <c r="G365" s="207"/>
      <c r="H365" s="210">
        <v>1.78</v>
      </c>
      <c r="I365" s="211"/>
      <c r="J365" s="207"/>
      <c r="K365" s="207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216</v>
      </c>
      <c r="AU365" s="216" t="s">
        <v>86</v>
      </c>
      <c r="AV365" s="14" t="s">
        <v>86</v>
      </c>
      <c r="AW365" s="14" t="s">
        <v>37</v>
      </c>
      <c r="AX365" s="14" t="s">
        <v>76</v>
      </c>
      <c r="AY365" s="216" t="s">
        <v>202</v>
      </c>
    </row>
    <row r="366" spans="2:51" s="15" customFormat="1" ht="11.25">
      <c r="B366" s="217"/>
      <c r="C366" s="218"/>
      <c r="D366" s="190" t="s">
        <v>216</v>
      </c>
      <c r="E366" s="219" t="s">
        <v>19</v>
      </c>
      <c r="F366" s="220" t="s">
        <v>219</v>
      </c>
      <c r="G366" s="218"/>
      <c r="H366" s="221">
        <v>1.78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216</v>
      </c>
      <c r="AU366" s="227" t="s">
        <v>86</v>
      </c>
      <c r="AV366" s="15" t="s">
        <v>220</v>
      </c>
      <c r="AW366" s="15" t="s">
        <v>37</v>
      </c>
      <c r="AX366" s="15" t="s">
        <v>76</v>
      </c>
      <c r="AY366" s="227" t="s">
        <v>202</v>
      </c>
    </row>
    <row r="367" spans="2:51" s="13" customFormat="1" ht="11.25">
      <c r="B367" s="196"/>
      <c r="C367" s="197"/>
      <c r="D367" s="190" t="s">
        <v>216</v>
      </c>
      <c r="E367" s="198" t="s">
        <v>19</v>
      </c>
      <c r="F367" s="199" t="s">
        <v>1323</v>
      </c>
      <c r="G367" s="197"/>
      <c r="H367" s="198" t="s">
        <v>19</v>
      </c>
      <c r="I367" s="200"/>
      <c r="J367" s="197"/>
      <c r="K367" s="197"/>
      <c r="L367" s="201"/>
      <c r="M367" s="202"/>
      <c r="N367" s="203"/>
      <c r="O367" s="203"/>
      <c r="P367" s="203"/>
      <c r="Q367" s="203"/>
      <c r="R367" s="203"/>
      <c r="S367" s="203"/>
      <c r="T367" s="204"/>
      <c r="AT367" s="205" t="s">
        <v>216</v>
      </c>
      <c r="AU367" s="205" t="s">
        <v>86</v>
      </c>
      <c r="AV367" s="13" t="s">
        <v>84</v>
      </c>
      <c r="AW367" s="13" t="s">
        <v>37</v>
      </c>
      <c r="AX367" s="13" t="s">
        <v>76</v>
      </c>
      <c r="AY367" s="205" t="s">
        <v>202</v>
      </c>
    </row>
    <row r="368" spans="2:51" s="14" customFormat="1" ht="11.25">
      <c r="B368" s="206"/>
      <c r="C368" s="207"/>
      <c r="D368" s="190" t="s">
        <v>216</v>
      </c>
      <c r="E368" s="208" t="s">
        <v>19</v>
      </c>
      <c r="F368" s="209" t="s">
        <v>1523</v>
      </c>
      <c r="G368" s="207"/>
      <c r="H368" s="210">
        <v>2.3250000000000002</v>
      </c>
      <c r="I368" s="211"/>
      <c r="J368" s="207"/>
      <c r="K368" s="207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216</v>
      </c>
      <c r="AU368" s="216" t="s">
        <v>86</v>
      </c>
      <c r="AV368" s="14" t="s">
        <v>86</v>
      </c>
      <c r="AW368" s="14" t="s">
        <v>37</v>
      </c>
      <c r="AX368" s="14" t="s">
        <v>76</v>
      </c>
      <c r="AY368" s="216" t="s">
        <v>202</v>
      </c>
    </row>
    <row r="369" spans="1:65" s="14" customFormat="1" ht="11.25">
      <c r="B369" s="206"/>
      <c r="C369" s="207"/>
      <c r="D369" s="190" t="s">
        <v>216</v>
      </c>
      <c r="E369" s="208" t="s">
        <v>19</v>
      </c>
      <c r="F369" s="209" t="s">
        <v>1524</v>
      </c>
      <c r="G369" s="207"/>
      <c r="H369" s="210">
        <v>1.86</v>
      </c>
      <c r="I369" s="211"/>
      <c r="J369" s="207"/>
      <c r="K369" s="207"/>
      <c r="L369" s="212"/>
      <c r="M369" s="213"/>
      <c r="N369" s="214"/>
      <c r="O369" s="214"/>
      <c r="P369" s="214"/>
      <c r="Q369" s="214"/>
      <c r="R369" s="214"/>
      <c r="S369" s="214"/>
      <c r="T369" s="215"/>
      <c r="AT369" s="216" t="s">
        <v>216</v>
      </c>
      <c r="AU369" s="216" t="s">
        <v>86</v>
      </c>
      <c r="AV369" s="14" t="s">
        <v>86</v>
      </c>
      <c r="AW369" s="14" t="s">
        <v>37</v>
      </c>
      <c r="AX369" s="14" t="s">
        <v>76</v>
      </c>
      <c r="AY369" s="216" t="s">
        <v>202</v>
      </c>
    </row>
    <row r="370" spans="1:65" s="15" customFormat="1" ht="11.25">
      <c r="B370" s="217"/>
      <c r="C370" s="218"/>
      <c r="D370" s="190" t="s">
        <v>216</v>
      </c>
      <c r="E370" s="219" t="s">
        <v>19</v>
      </c>
      <c r="F370" s="220" t="s">
        <v>219</v>
      </c>
      <c r="G370" s="218"/>
      <c r="H370" s="221">
        <v>4.1849999999999996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216</v>
      </c>
      <c r="AU370" s="227" t="s">
        <v>86</v>
      </c>
      <c r="AV370" s="15" t="s">
        <v>220</v>
      </c>
      <c r="AW370" s="15" t="s">
        <v>37</v>
      </c>
      <c r="AX370" s="15" t="s">
        <v>76</v>
      </c>
      <c r="AY370" s="227" t="s">
        <v>202</v>
      </c>
    </row>
    <row r="371" spans="1:65" s="13" customFormat="1" ht="11.25">
      <c r="B371" s="196"/>
      <c r="C371" s="197"/>
      <c r="D371" s="190" t="s">
        <v>216</v>
      </c>
      <c r="E371" s="198" t="s">
        <v>19</v>
      </c>
      <c r="F371" s="199" t="s">
        <v>1328</v>
      </c>
      <c r="G371" s="197"/>
      <c r="H371" s="198" t="s">
        <v>19</v>
      </c>
      <c r="I371" s="200"/>
      <c r="J371" s="197"/>
      <c r="K371" s="197"/>
      <c r="L371" s="201"/>
      <c r="M371" s="202"/>
      <c r="N371" s="203"/>
      <c r="O371" s="203"/>
      <c r="P371" s="203"/>
      <c r="Q371" s="203"/>
      <c r="R371" s="203"/>
      <c r="S371" s="203"/>
      <c r="T371" s="204"/>
      <c r="AT371" s="205" t="s">
        <v>216</v>
      </c>
      <c r="AU371" s="205" t="s">
        <v>86</v>
      </c>
      <c r="AV371" s="13" t="s">
        <v>84</v>
      </c>
      <c r="AW371" s="13" t="s">
        <v>37</v>
      </c>
      <c r="AX371" s="13" t="s">
        <v>76</v>
      </c>
      <c r="AY371" s="205" t="s">
        <v>202</v>
      </c>
    </row>
    <row r="372" spans="1:65" s="14" customFormat="1" ht="11.25">
      <c r="B372" s="206"/>
      <c r="C372" s="207"/>
      <c r="D372" s="190" t="s">
        <v>216</v>
      </c>
      <c r="E372" s="208" t="s">
        <v>19</v>
      </c>
      <c r="F372" s="209" t="s">
        <v>1525</v>
      </c>
      <c r="G372" s="207"/>
      <c r="H372" s="210">
        <v>2.35</v>
      </c>
      <c r="I372" s="211"/>
      <c r="J372" s="207"/>
      <c r="K372" s="207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216</v>
      </c>
      <c r="AU372" s="216" t="s">
        <v>86</v>
      </c>
      <c r="AV372" s="14" t="s">
        <v>86</v>
      </c>
      <c r="AW372" s="14" t="s">
        <v>37</v>
      </c>
      <c r="AX372" s="14" t="s">
        <v>76</v>
      </c>
      <c r="AY372" s="216" t="s">
        <v>202</v>
      </c>
    </row>
    <row r="373" spans="1:65" s="15" customFormat="1" ht="11.25">
      <c r="B373" s="217"/>
      <c r="C373" s="218"/>
      <c r="D373" s="190" t="s">
        <v>216</v>
      </c>
      <c r="E373" s="219" t="s">
        <v>19</v>
      </c>
      <c r="F373" s="220" t="s">
        <v>219</v>
      </c>
      <c r="G373" s="218"/>
      <c r="H373" s="221">
        <v>2.35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216</v>
      </c>
      <c r="AU373" s="227" t="s">
        <v>86</v>
      </c>
      <c r="AV373" s="15" t="s">
        <v>220</v>
      </c>
      <c r="AW373" s="15" t="s">
        <v>37</v>
      </c>
      <c r="AX373" s="15" t="s">
        <v>76</v>
      </c>
      <c r="AY373" s="227" t="s">
        <v>202</v>
      </c>
    </row>
    <row r="374" spans="1:65" s="16" customFormat="1" ht="11.25">
      <c r="B374" s="228"/>
      <c r="C374" s="229"/>
      <c r="D374" s="190" t="s">
        <v>216</v>
      </c>
      <c r="E374" s="230" t="s">
        <v>161</v>
      </c>
      <c r="F374" s="231" t="s">
        <v>235</v>
      </c>
      <c r="G374" s="229"/>
      <c r="H374" s="232">
        <v>135.11600000000001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AT374" s="238" t="s">
        <v>216</v>
      </c>
      <c r="AU374" s="238" t="s">
        <v>86</v>
      </c>
      <c r="AV374" s="16" t="s">
        <v>208</v>
      </c>
      <c r="AW374" s="16" t="s">
        <v>37</v>
      </c>
      <c r="AX374" s="16" t="s">
        <v>76</v>
      </c>
      <c r="AY374" s="238" t="s">
        <v>202</v>
      </c>
    </row>
    <row r="375" spans="1:65" s="14" customFormat="1" ht="11.25">
      <c r="B375" s="206"/>
      <c r="C375" s="207"/>
      <c r="D375" s="190" t="s">
        <v>216</v>
      </c>
      <c r="E375" s="208" t="s">
        <v>19</v>
      </c>
      <c r="F375" s="209" t="s">
        <v>394</v>
      </c>
      <c r="G375" s="207"/>
      <c r="H375" s="210">
        <v>94.581000000000003</v>
      </c>
      <c r="I375" s="211"/>
      <c r="J375" s="207"/>
      <c r="K375" s="207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216</v>
      </c>
      <c r="AU375" s="216" t="s">
        <v>86</v>
      </c>
      <c r="AV375" s="14" t="s">
        <v>86</v>
      </c>
      <c r="AW375" s="14" t="s">
        <v>37</v>
      </c>
      <c r="AX375" s="14" t="s">
        <v>84</v>
      </c>
      <c r="AY375" s="216" t="s">
        <v>202</v>
      </c>
    </row>
    <row r="376" spans="1:65" s="2" customFormat="1" ht="14.45" customHeight="1">
      <c r="A376" s="36"/>
      <c r="B376" s="37"/>
      <c r="C376" s="177" t="s">
        <v>208</v>
      </c>
      <c r="D376" s="177" t="s">
        <v>204</v>
      </c>
      <c r="E376" s="178" t="s">
        <v>395</v>
      </c>
      <c r="F376" s="179" t="s">
        <v>396</v>
      </c>
      <c r="G376" s="180" t="s">
        <v>115</v>
      </c>
      <c r="H376" s="181">
        <v>621.44600000000003</v>
      </c>
      <c r="I376" s="182"/>
      <c r="J376" s="183">
        <f>ROUND(I376*H376,2)</f>
        <v>0</v>
      </c>
      <c r="K376" s="179" t="s">
        <v>207</v>
      </c>
      <c r="L376" s="41"/>
      <c r="M376" s="184" t="s">
        <v>19</v>
      </c>
      <c r="N376" s="185" t="s">
        <v>47</v>
      </c>
      <c r="O376" s="66"/>
      <c r="P376" s="186">
        <f>O376*H376</f>
        <v>0</v>
      </c>
      <c r="Q376" s="186">
        <v>0</v>
      </c>
      <c r="R376" s="186">
        <f>Q376*H376</f>
        <v>0</v>
      </c>
      <c r="S376" s="186">
        <v>0</v>
      </c>
      <c r="T376" s="187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88" t="s">
        <v>208</v>
      </c>
      <c r="AT376" s="188" t="s">
        <v>204</v>
      </c>
      <c r="AU376" s="188" t="s">
        <v>86</v>
      </c>
      <c r="AY376" s="19" t="s">
        <v>202</v>
      </c>
      <c r="BE376" s="189">
        <f>IF(N376="základní",J376,0)</f>
        <v>0</v>
      </c>
      <c r="BF376" s="189">
        <f>IF(N376="snížená",J376,0)</f>
        <v>0</v>
      </c>
      <c r="BG376" s="189">
        <f>IF(N376="zákl. přenesená",J376,0)</f>
        <v>0</v>
      </c>
      <c r="BH376" s="189">
        <f>IF(N376="sníž. přenesená",J376,0)</f>
        <v>0</v>
      </c>
      <c r="BI376" s="189">
        <f>IF(N376="nulová",J376,0)</f>
        <v>0</v>
      </c>
      <c r="BJ376" s="19" t="s">
        <v>84</v>
      </c>
      <c r="BK376" s="189">
        <f>ROUND(I376*H376,2)</f>
        <v>0</v>
      </c>
      <c r="BL376" s="19" t="s">
        <v>208</v>
      </c>
      <c r="BM376" s="188" t="s">
        <v>1526</v>
      </c>
    </row>
    <row r="377" spans="1:65" s="2" customFormat="1" ht="19.5">
      <c r="A377" s="36"/>
      <c r="B377" s="37"/>
      <c r="C377" s="38"/>
      <c r="D377" s="190" t="s">
        <v>210</v>
      </c>
      <c r="E377" s="38"/>
      <c r="F377" s="191" t="s">
        <v>398</v>
      </c>
      <c r="G377" s="38"/>
      <c r="H377" s="38"/>
      <c r="I377" s="192"/>
      <c r="J377" s="38"/>
      <c r="K377" s="38"/>
      <c r="L377" s="41"/>
      <c r="M377" s="193"/>
      <c r="N377" s="194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210</v>
      </c>
      <c r="AU377" s="19" t="s">
        <v>86</v>
      </c>
    </row>
    <row r="378" spans="1:65" s="2" customFormat="1" ht="39">
      <c r="A378" s="36"/>
      <c r="B378" s="37"/>
      <c r="C378" s="38"/>
      <c r="D378" s="190" t="s">
        <v>212</v>
      </c>
      <c r="E378" s="38"/>
      <c r="F378" s="195" t="s">
        <v>240</v>
      </c>
      <c r="G378" s="38"/>
      <c r="H378" s="38"/>
      <c r="I378" s="192"/>
      <c r="J378" s="38"/>
      <c r="K378" s="38"/>
      <c r="L378" s="41"/>
      <c r="M378" s="193"/>
      <c r="N378" s="194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212</v>
      </c>
      <c r="AU378" s="19" t="s">
        <v>86</v>
      </c>
    </row>
    <row r="379" spans="1:65" s="14" customFormat="1" ht="11.25">
      <c r="B379" s="206"/>
      <c r="C379" s="207"/>
      <c r="D379" s="190" t="s">
        <v>216</v>
      </c>
      <c r="E379" s="208" t="s">
        <v>19</v>
      </c>
      <c r="F379" s="209" t="s">
        <v>399</v>
      </c>
      <c r="G379" s="207"/>
      <c r="H379" s="210">
        <v>621.44600000000003</v>
      </c>
      <c r="I379" s="211"/>
      <c r="J379" s="207"/>
      <c r="K379" s="207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216</v>
      </c>
      <c r="AU379" s="216" t="s">
        <v>86</v>
      </c>
      <c r="AV379" s="14" t="s">
        <v>86</v>
      </c>
      <c r="AW379" s="14" t="s">
        <v>37</v>
      </c>
      <c r="AX379" s="14" t="s">
        <v>84</v>
      </c>
      <c r="AY379" s="216" t="s">
        <v>202</v>
      </c>
    </row>
    <row r="380" spans="1:65" s="2" customFormat="1" ht="14.45" customHeight="1">
      <c r="A380" s="36"/>
      <c r="B380" s="37"/>
      <c r="C380" s="177" t="s">
        <v>400</v>
      </c>
      <c r="D380" s="177" t="s">
        <v>204</v>
      </c>
      <c r="E380" s="178" t="s">
        <v>401</v>
      </c>
      <c r="F380" s="179" t="s">
        <v>402</v>
      </c>
      <c r="G380" s="180" t="s">
        <v>115</v>
      </c>
      <c r="H380" s="181">
        <v>40.534999999999997</v>
      </c>
      <c r="I380" s="182"/>
      <c r="J380" s="183">
        <f>ROUND(I380*H380,2)</f>
        <v>0</v>
      </c>
      <c r="K380" s="179" t="s">
        <v>207</v>
      </c>
      <c r="L380" s="41"/>
      <c r="M380" s="184" t="s">
        <v>19</v>
      </c>
      <c r="N380" s="185" t="s">
        <v>47</v>
      </c>
      <c r="O380" s="66"/>
      <c r="P380" s="186">
        <f>O380*H380</f>
        <v>0</v>
      </c>
      <c r="Q380" s="186">
        <v>0</v>
      </c>
      <c r="R380" s="186">
        <f>Q380*H380</f>
        <v>0</v>
      </c>
      <c r="S380" s="186">
        <v>0</v>
      </c>
      <c r="T380" s="187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8" t="s">
        <v>208</v>
      </c>
      <c r="AT380" s="188" t="s">
        <v>204</v>
      </c>
      <c r="AU380" s="188" t="s">
        <v>86</v>
      </c>
      <c r="AY380" s="19" t="s">
        <v>202</v>
      </c>
      <c r="BE380" s="189">
        <f>IF(N380="základní",J380,0)</f>
        <v>0</v>
      </c>
      <c r="BF380" s="189">
        <f>IF(N380="snížená",J380,0)</f>
        <v>0</v>
      </c>
      <c r="BG380" s="189">
        <f>IF(N380="zákl. přenesená",J380,0)</f>
        <v>0</v>
      </c>
      <c r="BH380" s="189">
        <f>IF(N380="sníž. přenesená",J380,0)</f>
        <v>0</v>
      </c>
      <c r="BI380" s="189">
        <f>IF(N380="nulová",J380,0)</f>
        <v>0</v>
      </c>
      <c r="BJ380" s="19" t="s">
        <v>84</v>
      </c>
      <c r="BK380" s="189">
        <f>ROUND(I380*H380,2)</f>
        <v>0</v>
      </c>
      <c r="BL380" s="19" t="s">
        <v>208</v>
      </c>
      <c r="BM380" s="188" t="s">
        <v>1527</v>
      </c>
    </row>
    <row r="381" spans="1:65" s="2" customFormat="1" ht="19.5">
      <c r="A381" s="36"/>
      <c r="B381" s="37"/>
      <c r="C381" s="38"/>
      <c r="D381" s="190" t="s">
        <v>210</v>
      </c>
      <c r="E381" s="38"/>
      <c r="F381" s="191" t="s">
        <v>404</v>
      </c>
      <c r="G381" s="38"/>
      <c r="H381" s="38"/>
      <c r="I381" s="192"/>
      <c r="J381" s="38"/>
      <c r="K381" s="38"/>
      <c r="L381" s="41"/>
      <c r="M381" s="193"/>
      <c r="N381" s="194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210</v>
      </c>
      <c r="AU381" s="19" t="s">
        <v>86</v>
      </c>
    </row>
    <row r="382" spans="1:65" s="2" customFormat="1" ht="39">
      <c r="A382" s="36"/>
      <c r="B382" s="37"/>
      <c r="C382" s="38"/>
      <c r="D382" s="190" t="s">
        <v>212</v>
      </c>
      <c r="E382" s="38"/>
      <c r="F382" s="195" t="s">
        <v>354</v>
      </c>
      <c r="G382" s="38"/>
      <c r="H382" s="38"/>
      <c r="I382" s="192"/>
      <c r="J382" s="38"/>
      <c r="K382" s="38"/>
      <c r="L382" s="41"/>
      <c r="M382" s="193"/>
      <c r="N382" s="194"/>
      <c r="O382" s="66"/>
      <c r="P382" s="66"/>
      <c r="Q382" s="66"/>
      <c r="R382" s="66"/>
      <c r="S382" s="66"/>
      <c r="T382" s="67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212</v>
      </c>
      <c r="AU382" s="19" t="s">
        <v>86</v>
      </c>
    </row>
    <row r="383" spans="1:65" s="14" customFormat="1" ht="11.25">
      <c r="B383" s="206"/>
      <c r="C383" s="207"/>
      <c r="D383" s="190" t="s">
        <v>216</v>
      </c>
      <c r="E383" s="208" t="s">
        <v>19</v>
      </c>
      <c r="F383" s="209" t="s">
        <v>405</v>
      </c>
      <c r="G383" s="207"/>
      <c r="H383" s="210">
        <v>40.534999999999997</v>
      </c>
      <c r="I383" s="211"/>
      <c r="J383" s="207"/>
      <c r="K383" s="207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216</v>
      </c>
      <c r="AU383" s="216" t="s">
        <v>86</v>
      </c>
      <c r="AV383" s="14" t="s">
        <v>86</v>
      </c>
      <c r="AW383" s="14" t="s">
        <v>37</v>
      </c>
      <c r="AX383" s="14" t="s">
        <v>84</v>
      </c>
      <c r="AY383" s="216" t="s">
        <v>202</v>
      </c>
    </row>
    <row r="384" spans="1:65" s="2" customFormat="1" ht="14.45" customHeight="1">
      <c r="A384" s="36"/>
      <c r="B384" s="37"/>
      <c r="C384" s="177" t="s">
        <v>406</v>
      </c>
      <c r="D384" s="177" t="s">
        <v>204</v>
      </c>
      <c r="E384" s="178" t="s">
        <v>407</v>
      </c>
      <c r="F384" s="179" t="s">
        <v>408</v>
      </c>
      <c r="G384" s="180" t="s">
        <v>130</v>
      </c>
      <c r="H384" s="181">
        <v>2585.4670000000001</v>
      </c>
      <c r="I384" s="182"/>
      <c r="J384" s="183">
        <f>ROUND(I384*H384,2)</f>
        <v>0</v>
      </c>
      <c r="K384" s="179" t="s">
        <v>207</v>
      </c>
      <c r="L384" s="41"/>
      <c r="M384" s="184" t="s">
        <v>19</v>
      </c>
      <c r="N384" s="185" t="s">
        <v>47</v>
      </c>
      <c r="O384" s="66"/>
      <c r="P384" s="186">
        <f>O384*H384</f>
        <v>0</v>
      </c>
      <c r="Q384" s="186">
        <v>5.8E-4</v>
      </c>
      <c r="R384" s="186">
        <f>Q384*H384</f>
        <v>1.4995708600000002</v>
      </c>
      <c r="S384" s="186">
        <v>0</v>
      </c>
      <c r="T384" s="187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8" t="s">
        <v>208</v>
      </c>
      <c r="AT384" s="188" t="s">
        <v>204</v>
      </c>
      <c r="AU384" s="188" t="s">
        <v>86</v>
      </c>
      <c r="AY384" s="19" t="s">
        <v>202</v>
      </c>
      <c r="BE384" s="189">
        <f>IF(N384="základní",J384,0)</f>
        <v>0</v>
      </c>
      <c r="BF384" s="189">
        <f>IF(N384="snížená",J384,0)</f>
        <v>0</v>
      </c>
      <c r="BG384" s="189">
        <f>IF(N384="zákl. přenesená",J384,0)</f>
        <v>0</v>
      </c>
      <c r="BH384" s="189">
        <f>IF(N384="sníž. přenesená",J384,0)</f>
        <v>0</v>
      </c>
      <c r="BI384" s="189">
        <f>IF(N384="nulová",J384,0)</f>
        <v>0</v>
      </c>
      <c r="BJ384" s="19" t="s">
        <v>84</v>
      </c>
      <c r="BK384" s="189">
        <f>ROUND(I384*H384,2)</f>
        <v>0</v>
      </c>
      <c r="BL384" s="19" t="s">
        <v>208</v>
      </c>
      <c r="BM384" s="188" t="s">
        <v>1528</v>
      </c>
    </row>
    <row r="385" spans="1:51" s="2" customFormat="1" ht="11.25">
      <c r="A385" s="36"/>
      <c r="B385" s="37"/>
      <c r="C385" s="38"/>
      <c r="D385" s="190" t="s">
        <v>210</v>
      </c>
      <c r="E385" s="38"/>
      <c r="F385" s="191" t="s">
        <v>410</v>
      </c>
      <c r="G385" s="38"/>
      <c r="H385" s="38"/>
      <c r="I385" s="192"/>
      <c r="J385" s="38"/>
      <c r="K385" s="38"/>
      <c r="L385" s="41"/>
      <c r="M385" s="193"/>
      <c r="N385" s="194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210</v>
      </c>
      <c r="AU385" s="19" t="s">
        <v>86</v>
      </c>
    </row>
    <row r="386" spans="1:51" s="2" customFormat="1" ht="29.25">
      <c r="A386" s="36"/>
      <c r="B386" s="37"/>
      <c r="C386" s="38"/>
      <c r="D386" s="190" t="s">
        <v>212</v>
      </c>
      <c r="E386" s="38"/>
      <c r="F386" s="195" t="s">
        <v>411</v>
      </c>
      <c r="G386" s="38"/>
      <c r="H386" s="38"/>
      <c r="I386" s="192"/>
      <c r="J386" s="38"/>
      <c r="K386" s="38"/>
      <c r="L386" s="41"/>
      <c r="M386" s="193"/>
      <c r="N386" s="194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9" t="s">
        <v>212</v>
      </c>
      <c r="AU386" s="19" t="s">
        <v>86</v>
      </c>
    </row>
    <row r="387" spans="1:51" s="13" customFormat="1" ht="11.25">
      <c r="B387" s="196"/>
      <c r="C387" s="197"/>
      <c r="D387" s="190" t="s">
        <v>216</v>
      </c>
      <c r="E387" s="198" t="s">
        <v>19</v>
      </c>
      <c r="F387" s="199" t="s">
        <v>1304</v>
      </c>
      <c r="G387" s="197"/>
      <c r="H387" s="198" t="s">
        <v>19</v>
      </c>
      <c r="I387" s="200"/>
      <c r="J387" s="197"/>
      <c r="K387" s="197"/>
      <c r="L387" s="201"/>
      <c r="M387" s="202"/>
      <c r="N387" s="203"/>
      <c r="O387" s="203"/>
      <c r="P387" s="203"/>
      <c r="Q387" s="203"/>
      <c r="R387" s="203"/>
      <c r="S387" s="203"/>
      <c r="T387" s="204"/>
      <c r="AT387" s="205" t="s">
        <v>216</v>
      </c>
      <c r="AU387" s="205" t="s">
        <v>86</v>
      </c>
      <c r="AV387" s="13" t="s">
        <v>84</v>
      </c>
      <c r="AW387" s="13" t="s">
        <v>37</v>
      </c>
      <c r="AX387" s="13" t="s">
        <v>76</v>
      </c>
      <c r="AY387" s="205" t="s">
        <v>202</v>
      </c>
    </row>
    <row r="388" spans="1:51" s="14" customFormat="1" ht="11.25">
      <c r="B388" s="206"/>
      <c r="C388" s="207"/>
      <c r="D388" s="190" t="s">
        <v>216</v>
      </c>
      <c r="E388" s="208" t="s">
        <v>19</v>
      </c>
      <c r="F388" s="209" t="s">
        <v>1529</v>
      </c>
      <c r="G388" s="207"/>
      <c r="H388" s="210">
        <v>37.343000000000004</v>
      </c>
      <c r="I388" s="211"/>
      <c r="J388" s="207"/>
      <c r="K388" s="207"/>
      <c r="L388" s="212"/>
      <c r="M388" s="213"/>
      <c r="N388" s="214"/>
      <c r="O388" s="214"/>
      <c r="P388" s="214"/>
      <c r="Q388" s="214"/>
      <c r="R388" s="214"/>
      <c r="S388" s="214"/>
      <c r="T388" s="215"/>
      <c r="AT388" s="216" t="s">
        <v>216</v>
      </c>
      <c r="AU388" s="216" t="s">
        <v>86</v>
      </c>
      <c r="AV388" s="14" t="s">
        <v>86</v>
      </c>
      <c r="AW388" s="14" t="s">
        <v>37</v>
      </c>
      <c r="AX388" s="14" t="s">
        <v>76</v>
      </c>
      <c r="AY388" s="216" t="s">
        <v>202</v>
      </c>
    </row>
    <row r="389" spans="1:51" s="14" customFormat="1" ht="11.25">
      <c r="B389" s="206"/>
      <c r="C389" s="207"/>
      <c r="D389" s="190" t="s">
        <v>216</v>
      </c>
      <c r="E389" s="208" t="s">
        <v>19</v>
      </c>
      <c r="F389" s="209" t="s">
        <v>1530</v>
      </c>
      <c r="G389" s="207"/>
      <c r="H389" s="210">
        <v>7.9249999999999998</v>
      </c>
      <c r="I389" s="211"/>
      <c r="J389" s="207"/>
      <c r="K389" s="207"/>
      <c r="L389" s="212"/>
      <c r="M389" s="213"/>
      <c r="N389" s="214"/>
      <c r="O389" s="214"/>
      <c r="P389" s="214"/>
      <c r="Q389" s="214"/>
      <c r="R389" s="214"/>
      <c r="S389" s="214"/>
      <c r="T389" s="215"/>
      <c r="AT389" s="216" t="s">
        <v>216</v>
      </c>
      <c r="AU389" s="216" t="s">
        <v>86</v>
      </c>
      <c r="AV389" s="14" t="s">
        <v>86</v>
      </c>
      <c r="AW389" s="14" t="s">
        <v>37</v>
      </c>
      <c r="AX389" s="14" t="s">
        <v>76</v>
      </c>
      <c r="AY389" s="216" t="s">
        <v>202</v>
      </c>
    </row>
    <row r="390" spans="1:51" s="14" customFormat="1" ht="11.25">
      <c r="B390" s="206"/>
      <c r="C390" s="207"/>
      <c r="D390" s="190" t="s">
        <v>216</v>
      </c>
      <c r="E390" s="208" t="s">
        <v>19</v>
      </c>
      <c r="F390" s="209" t="s">
        <v>1531</v>
      </c>
      <c r="G390" s="207"/>
      <c r="H390" s="210">
        <v>87.144999999999996</v>
      </c>
      <c r="I390" s="211"/>
      <c r="J390" s="207"/>
      <c r="K390" s="207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216</v>
      </c>
      <c r="AU390" s="216" t="s">
        <v>86</v>
      </c>
      <c r="AV390" s="14" t="s">
        <v>86</v>
      </c>
      <c r="AW390" s="14" t="s">
        <v>37</v>
      </c>
      <c r="AX390" s="14" t="s">
        <v>76</v>
      </c>
      <c r="AY390" s="216" t="s">
        <v>202</v>
      </c>
    </row>
    <row r="391" spans="1:51" s="14" customFormat="1" ht="11.25">
      <c r="B391" s="206"/>
      <c r="C391" s="207"/>
      <c r="D391" s="190" t="s">
        <v>216</v>
      </c>
      <c r="E391" s="208" t="s">
        <v>19</v>
      </c>
      <c r="F391" s="209" t="s">
        <v>1532</v>
      </c>
      <c r="G391" s="207"/>
      <c r="H391" s="210">
        <v>29.103000000000002</v>
      </c>
      <c r="I391" s="211"/>
      <c r="J391" s="207"/>
      <c r="K391" s="207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216</v>
      </c>
      <c r="AU391" s="216" t="s">
        <v>86</v>
      </c>
      <c r="AV391" s="14" t="s">
        <v>86</v>
      </c>
      <c r="AW391" s="14" t="s">
        <v>37</v>
      </c>
      <c r="AX391" s="14" t="s">
        <v>76</v>
      </c>
      <c r="AY391" s="216" t="s">
        <v>202</v>
      </c>
    </row>
    <row r="392" spans="1:51" s="14" customFormat="1" ht="11.25">
      <c r="B392" s="206"/>
      <c r="C392" s="207"/>
      <c r="D392" s="190" t="s">
        <v>216</v>
      </c>
      <c r="E392" s="208" t="s">
        <v>19</v>
      </c>
      <c r="F392" s="209" t="s">
        <v>1533</v>
      </c>
      <c r="G392" s="207"/>
      <c r="H392" s="210">
        <v>84.281000000000006</v>
      </c>
      <c r="I392" s="211"/>
      <c r="J392" s="207"/>
      <c r="K392" s="207"/>
      <c r="L392" s="212"/>
      <c r="M392" s="213"/>
      <c r="N392" s="214"/>
      <c r="O392" s="214"/>
      <c r="P392" s="214"/>
      <c r="Q392" s="214"/>
      <c r="R392" s="214"/>
      <c r="S392" s="214"/>
      <c r="T392" s="215"/>
      <c r="AT392" s="216" t="s">
        <v>216</v>
      </c>
      <c r="AU392" s="216" t="s">
        <v>86</v>
      </c>
      <c r="AV392" s="14" t="s">
        <v>86</v>
      </c>
      <c r="AW392" s="14" t="s">
        <v>37</v>
      </c>
      <c r="AX392" s="14" t="s">
        <v>76</v>
      </c>
      <c r="AY392" s="216" t="s">
        <v>202</v>
      </c>
    </row>
    <row r="393" spans="1:51" s="14" customFormat="1" ht="11.25">
      <c r="B393" s="206"/>
      <c r="C393" s="207"/>
      <c r="D393" s="190" t="s">
        <v>216</v>
      </c>
      <c r="E393" s="208" t="s">
        <v>19</v>
      </c>
      <c r="F393" s="209" t="s">
        <v>1534</v>
      </c>
      <c r="G393" s="207"/>
      <c r="H393" s="210">
        <v>56.832000000000001</v>
      </c>
      <c r="I393" s="211"/>
      <c r="J393" s="207"/>
      <c r="K393" s="207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216</v>
      </c>
      <c r="AU393" s="216" t="s">
        <v>86</v>
      </c>
      <c r="AV393" s="14" t="s">
        <v>86</v>
      </c>
      <c r="AW393" s="14" t="s">
        <v>37</v>
      </c>
      <c r="AX393" s="14" t="s">
        <v>76</v>
      </c>
      <c r="AY393" s="216" t="s">
        <v>202</v>
      </c>
    </row>
    <row r="394" spans="1:51" s="14" customFormat="1" ht="11.25">
      <c r="B394" s="206"/>
      <c r="C394" s="207"/>
      <c r="D394" s="190" t="s">
        <v>216</v>
      </c>
      <c r="E394" s="208" t="s">
        <v>19</v>
      </c>
      <c r="F394" s="209" t="s">
        <v>1535</v>
      </c>
      <c r="G394" s="207"/>
      <c r="H394" s="210">
        <v>101.232</v>
      </c>
      <c r="I394" s="211"/>
      <c r="J394" s="207"/>
      <c r="K394" s="207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216</v>
      </c>
      <c r="AU394" s="216" t="s">
        <v>86</v>
      </c>
      <c r="AV394" s="14" t="s">
        <v>86</v>
      </c>
      <c r="AW394" s="14" t="s">
        <v>37</v>
      </c>
      <c r="AX394" s="14" t="s">
        <v>76</v>
      </c>
      <c r="AY394" s="216" t="s">
        <v>202</v>
      </c>
    </row>
    <row r="395" spans="1:51" s="14" customFormat="1" ht="11.25">
      <c r="B395" s="206"/>
      <c r="C395" s="207"/>
      <c r="D395" s="190" t="s">
        <v>216</v>
      </c>
      <c r="E395" s="208" t="s">
        <v>19</v>
      </c>
      <c r="F395" s="209" t="s">
        <v>1536</v>
      </c>
      <c r="G395" s="207"/>
      <c r="H395" s="210">
        <v>13.52</v>
      </c>
      <c r="I395" s="211"/>
      <c r="J395" s="207"/>
      <c r="K395" s="207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216</v>
      </c>
      <c r="AU395" s="216" t="s">
        <v>86</v>
      </c>
      <c r="AV395" s="14" t="s">
        <v>86</v>
      </c>
      <c r="AW395" s="14" t="s">
        <v>37</v>
      </c>
      <c r="AX395" s="14" t="s">
        <v>76</v>
      </c>
      <c r="AY395" s="216" t="s">
        <v>202</v>
      </c>
    </row>
    <row r="396" spans="1:51" s="14" customFormat="1" ht="11.25">
      <c r="B396" s="206"/>
      <c r="C396" s="207"/>
      <c r="D396" s="190" t="s">
        <v>216</v>
      </c>
      <c r="E396" s="208" t="s">
        <v>19</v>
      </c>
      <c r="F396" s="209" t="s">
        <v>1537</v>
      </c>
      <c r="G396" s="207"/>
      <c r="H396" s="210">
        <v>3.5840000000000001</v>
      </c>
      <c r="I396" s="211"/>
      <c r="J396" s="207"/>
      <c r="K396" s="207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216</v>
      </c>
      <c r="AU396" s="216" t="s">
        <v>86</v>
      </c>
      <c r="AV396" s="14" t="s">
        <v>86</v>
      </c>
      <c r="AW396" s="14" t="s">
        <v>37</v>
      </c>
      <c r="AX396" s="14" t="s">
        <v>76</v>
      </c>
      <c r="AY396" s="216" t="s">
        <v>202</v>
      </c>
    </row>
    <row r="397" spans="1:51" s="14" customFormat="1" ht="11.25">
      <c r="B397" s="206"/>
      <c r="C397" s="207"/>
      <c r="D397" s="190" t="s">
        <v>216</v>
      </c>
      <c r="E397" s="208" t="s">
        <v>19</v>
      </c>
      <c r="F397" s="209" t="s">
        <v>1538</v>
      </c>
      <c r="G397" s="207"/>
      <c r="H397" s="210">
        <v>17.611999999999998</v>
      </c>
      <c r="I397" s="211"/>
      <c r="J397" s="207"/>
      <c r="K397" s="207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216</v>
      </c>
      <c r="AU397" s="216" t="s">
        <v>86</v>
      </c>
      <c r="AV397" s="14" t="s">
        <v>86</v>
      </c>
      <c r="AW397" s="14" t="s">
        <v>37</v>
      </c>
      <c r="AX397" s="14" t="s">
        <v>76</v>
      </c>
      <c r="AY397" s="216" t="s">
        <v>202</v>
      </c>
    </row>
    <row r="398" spans="1:51" s="14" customFormat="1" ht="11.25">
      <c r="B398" s="206"/>
      <c r="C398" s="207"/>
      <c r="D398" s="190" t="s">
        <v>216</v>
      </c>
      <c r="E398" s="208" t="s">
        <v>19</v>
      </c>
      <c r="F398" s="209" t="s">
        <v>1539</v>
      </c>
      <c r="G398" s="207"/>
      <c r="H398" s="210">
        <v>11.8</v>
      </c>
      <c r="I398" s="211"/>
      <c r="J398" s="207"/>
      <c r="K398" s="207"/>
      <c r="L398" s="212"/>
      <c r="M398" s="213"/>
      <c r="N398" s="214"/>
      <c r="O398" s="214"/>
      <c r="P398" s="214"/>
      <c r="Q398" s="214"/>
      <c r="R398" s="214"/>
      <c r="S398" s="214"/>
      <c r="T398" s="215"/>
      <c r="AT398" s="216" t="s">
        <v>216</v>
      </c>
      <c r="AU398" s="216" t="s">
        <v>86</v>
      </c>
      <c r="AV398" s="14" t="s">
        <v>86</v>
      </c>
      <c r="AW398" s="14" t="s">
        <v>37</v>
      </c>
      <c r="AX398" s="14" t="s">
        <v>76</v>
      </c>
      <c r="AY398" s="216" t="s">
        <v>202</v>
      </c>
    </row>
    <row r="399" spans="1:51" s="14" customFormat="1" ht="11.25">
      <c r="B399" s="206"/>
      <c r="C399" s="207"/>
      <c r="D399" s="190" t="s">
        <v>216</v>
      </c>
      <c r="E399" s="208" t="s">
        <v>19</v>
      </c>
      <c r="F399" s="209" t="s">
        <v>1540</v>
      </c>
      <c r="G399" s="207"/>
      <c r="H399" s="210">
        <v>13.14</v>
      </c>
      <c r="I399" s="211"/>
      <c r="J399" s="207"/>
      <c r="K399" s="207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216</v>
      </c>
      <c r="AU399" s="216" t="s">
        <v>86</v>
      </c>
      <c r="AV399" s="14" t="s">
        <v>86</v>
      </c>
      <c r="AW399" s="14" t="s">
        <v>37</v>
      </c>
      <c r="AX399" s="14" t="s">
        <v>76</v>
      </c>
      <c r="AY399" s="216" t="s">
        <v>202</v>
      </c>
    </row>
    <row r="400" spans="1:51" s="14" customFormat="1" ht="11.25">
      <c r="B400" s="206"/>
      <c r="C400" s="207"/>
      <c r="D400" s="190" t="s">
        <v>216</v>
      </c>
      <c r="E400" s="208" t="s">
        <v>19</v>
      </c>
      <c r="F400" s="209" t="s">
        <v>1541</v>
      </c>
      <c r="G400" s="207"/>
      <c r="H400" s="210">
        <v>13.9</v>
      </c>
      <c r="I400" s="211"/>
      <c r="J400" s="207"/>
      <c r="K400" s="207"/>
      <c r="L400" s="212"/>
      <c r="M400" s="213"/>
      <c r="N400" s="214"/>
      <c r="O400" s="214"/>
      <c r="P400" s="214"/>
      <c r="Q400" s="214"/>
      <c r="R400" s="214"/>
      <c r="S400" s="214"/>
      <c r="T400" s="215"/>
      <c r="AT400" s="216" t="s">
        <v>216</v>
      </c>
      <c r="AU400" s="216" t="s">
        <v>86</v>
      </c>
      <c r="AV400" s="14" t="s">
        <v>86</v>
      </c>
      <c r="AW400" s="14" t="s">
        <v>37</v>
      </c>
      <c r="AX400" s="14" t="s">
        <v>76</v>
      </c>
      <c r="AY400" s="216" t="s">
        <v>202</v>
      </c>
    </row>
    <row r="401" spans="2:51" s="15" customFormat="1" ht="11.25">
      <c r="B401" s="217"/>
      <c r="C401" s="218"/>
      <c r="D401" s="190" t="s">
        <v>216</v>
      </c>
      <c r="E401" s="219" t="s">
        <v>19</v>
      </c>
      <c r="F401" s="220" t="s">
        <v>219</v>
      </c>
      <c r="G401" s="218"/>
      <c r="H401" s="221">
        <v>477.41699999999997</v>
      </c>
      <c r="I401" s="222"/>
      <c r="J401" s="218"/>
      <c r="K401" s="218"/>
      <c r="L401" s="223"/>
      <c r="M401" s="224"/>
      <c r="N401" s="225"/>
      <c r="O401" s="225"/>
      <c r="P401" s="225"/>
      <c r="Q401" s="225"/>
      <c r="R401" s="225"/>
      <c r="S401" s="225"/>
      <c r="T401" s="226"/>
      <c r="AT401" s="227" t="s">
        <v>216</v>
      </c>
      <c r="AU401" s="227" t="s">
        <v>86</v>
      </c>
      <c r="AV401" s="15" t="s">
        <v>220</v>
      </c>
      <c r="AW401" s="15" t="s">
        <v>37</v>
      </c>
      <c r="AX401" s="15" t="s">
        <v>76</v>
      </c>
      <c r="AY401" s="227" t="s">
        <v>202</v>
      </c>
    </row>
    <row r="402" spans="2:51" s="13" customFormat="1" ht="11.25">
      <c r="B402" s="196"/>
      <c r="C402" s="197"/>
      <c r="D402" s="190" t="s">
        <v>216</v>
      </c>
      <c r="E402" s="198" t="s">
        <v>19</v>
      </c>
      <c r="F402" s="199" t="s">
        <v>1308</v>
      </c>
      <c r="G402" s="197"/>
      <c r="H402" s="198" t="s">
        <v>19</v>
      </c>
      <c r="I402" s="200"/>
      <c r="J402" s="197"/>
      <c r="K402" s="197"/>
      <c r="L402" s="201"/>
      <c r="M402" s="202"/>
      <c r="N402" s="203"/>
      <c r="O402" s="203"/>
      <c r="P402" s="203"/>
      <c r="Q402" s="203"/>
      <c r="R402" s="203"/>
      <c r="S402" s="203"/>
      <c r="T402" s="204"/>
      <c r="AT402" s="205" t="s">
        <v>216</v>
      </c>
      <c r="AU402" s="205" t="s">
        <v>86</v>
      </c>
      <c r="AV402" s="13" t="s">
        <v>84</v>
      </c>
      <c r="AW402" s="13" t="s">
        <v>37</v>
      </c>
      <c r="AX402" s="13" t="s">
        <v>76</v>
      </c>
      <c r="AY402" s="205" t="s">
        <v>202</v>
      </c>
    </row>
    <row r="403" spans="2:51" s="14" customFormat="1" ht="11.25">
      <c r="B403" s="206"/>
      <c r="C403" s="207"/>
      <c r="D403" s="190" t="s">
        <v>216</v>
      </c>
      <c r="E403" s="208" t="s">
        <v>19</v>
      </c>
      <c r="F403" s="209" t="s">
        <v>1542</v>
      </c>
      <c r="G403" s="207"/>
      <c r="H403" s="210">
        <v>21.097000000000001</v>
      </c>
      <c r="I403" s="211"/>
      <c r="J403" s="207"/>
      <c r="K403" s="207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216</v>
      </c>
      <c r="AU403" s="216" t="s">
        <v>86</v>
      </c>
      <c r="AV403" s="14" t="s">
        <v>86</v>
      </c>
      <c r="AW403" s="14" t="s">
        <v>37</v>
      </c>
      <c r="AX403" s="14" t="s">
        <v>76</v>
      </c>
      <c r="AY403" s="216" t="s">
        <v>202</v>
      </c>
    </row>
    <row r="404" spans="2:51" s="14" customFormat="1" ht="11.25">
      <c r="B404" s="206"/>
      <c r="C404" s="207"/>
      <c r="D404" s="190" t="s">
        <v>216</v>
      </c>
      <c r="E404" s="208" t="s">
        <v>19</v>
      </c>
      <c r="F404" s="209" t="s">
        <v>1543</v>
      </c>
      <c r="G404" s="207"/>
      <c r="H404" s="210">
        <v>13.577999999999999</v>
      </c>
      <c r="I404" s="211"/>
      <c r="J404" s="207"/>
      <c r="K404" s="207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216</v>
      </c>
      <c r="AU404" s="216" t="s">
        <v>86</v>
      </c>
      <c r="AV404" s="14" t="s">
        <v>86</v>
      </c>
      <c r="AW404" s="14" t="s">
        <v>37</v>
      </c>
      <c r="AX404" s="14" t="s">
        <v>76</v>
      </c>
      <c r="AY404" s="216" t="s">
        <v>202</v>
      </c>
    </row>
    <row r="405" spans="2:51" s="14" customFormat="1" ht="11.25">
      <c r="B405" s="206"/>
      <c r="C405" s="207"/>
      <c r="D405" s="190" t="s">
        <v>216</v>
      </c>
      <c r="E405" s="208" t="s">
        <v>19</v>
      </c>
      <c r="F405" s="209" t="s">
        <v>1544</v>
      </c>
      <c r="G405" s="207"/>
      <c r="H405" s="210">
        <v>163.34399999999999</v>
      </c>
      <c r="I405" s="211"/>
      <c r="J405" s="207"/>
      <c r="K405" s="207"/>
      <c r="L405" s="212"/>
      <c r="M405" s="213"/>
      <c r="N405" s="214"/>
      <c r="O405" s="214"/>
      <c r="P405" s="214"/>
      <c r="Q405" s="214"/>
      <c r="R405" s="214"/>
      <c r="S405" s="214"/>
      <c r="T405" s="215"/>
      <c r="AT405" s="216" t="s">
        <v>216</v>
      </c>
      <c r="AU405" s="216" t="s">
        <v>86</v>
      </c>
      <c r="AV405" s="14" t="s">
        <v>86</v>
      </c>
      <c r="AW405" s="14" t="s">
        <v>37</v>
      </c>
      <c r="AX405" s="14" t="s">
        <v>76</v>
      </c>
      <c r="AY405" s="216" t="s">
        <v>202</v>
      </c>
    </row>
    <row r="406" spans="2:51" s="14" customFormat="1" ht="11.25">
      <c r="B406" s="206"/>
      <c r="C406" s="207"/>
      <c r="D406" s="190" t="s">
        <v>216</v>
      </c>
      <c r="E406" s="208" t="s">
        <v>19</v>
      </c>
      <c r="F406" s="209" t="s">
        <v>1545</v>
      </c>
      <c r="G406" s="207"/>
      <c r="H406" s="210">
        <v>16.106999999999999</v>
      </c>
      <c r="I406" s="211"/>
      <c r="J406" s="207"/>
      <c r="K406" s="207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216</v>
      </c>
      <c r="AU406" s="216" t="s">
        <v>86</v>
      </c>
      <c r="AV406" s="14" t="s">
        <v>86</v>
      </c>
      <c r="AW406" s="14" t="s">
        <v>37</v>
      </c>
      <c r="AX406" s="14" t="s">
        <v>76</v>
      </c>
      <c r="AY406" s="216" t="s">
        <v>202</v>
      </c>
    </row>
    <row r="407" spans="2:51" s="14" customFormat="1" ht="11.25">
      <c r="B407" s="206"/>
      <c r="C407" s="207"/>
      <c r="D407" s="190" t="s">
        <v>216</v>
      </c>
      <c r="E407" s="208" t="s">
        <v>19</v>
      </c>
      <c r="F407" s="209" t="s">
        <v>1546</v>
      </c>
      <c r="G407" s="207"/>
      <c r="H407" s="210">
        <v>57.04</v>
      </c>
      <c r="I407" s="211"/>
      <c r="J407" s="207"/>
      <c r="K407" s="207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216</v>
      </c>
      <c r="AU407" s="216" t="s">
        <v>86</v>
      </c>
      <c r="AV407" s="14" t="s">
        <v>86</v>
      </c>
      <c r="AW407" s="14" t="s">
        <v>37</v>
      </c>
      <c r="AX407" s="14" t="s">
        <v>76</v>
      </c>
      <c r="AY407" s="216" t="s">
        <v>202</v>
      </c>
    </row>
    <row r="408" spans="2:51" s="14" customFormat="1" ht="11.25">
      <c r="B408" s="206"/>
      <c r="C408" s="207"/>
      <c r="D408" s="190" t="s">
        <v>216</v>
      </c>
      <c r="E408" s="208" t="s">
        <v>19</v>
      </c>
      <c r="F408" s="209" t="s">
        <v>1547</v>
      </c>
      <c r="G408" s="207"/>
      <c r="H408" s="210">
        <v>96.471999999999994</v>
      </c>
      <c r="I408" s="211"/>
      <c r="J408" s="207"/>
      <c r="K408" s="207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216</v>
      </c>
      <c r="AU408" s="216" t="s">
        <v>86</v>
      </c>
      <c r="AV408" s="14" t="s">
        <v>86</v>
      </c>
      <c r="AW408" s="14" t="s">
        <v>37</v>
      </c>
      <c r="AX408" s="14" t="s">
        <v>76</v>
      </c>
      <c r="AY408" s="216" t="s">
        <v>202</v>
      </c>
    </row>
    <row r="409" spans="2:51" s="14" customFormat="1" ht="11.25">
      <c r="B409" s="206"/>
      <c r="C409" s="207"/>
      <c r="D409" s="190" t="s">
        <v>216</v>
      </c>
      <c r="E409" s="208" t="s">
        <v>19</v>
      </c>
      <c r="F409" s="209" t="s">
        <v>1548</v>
      </c>
      <c r="G409" s="207"/>
      <c r="H409" s="210">
        <v>17.052</v>
      </c>
      <c r="I409" s="211"/>
      <c r="J409" s="207"/>
      <c r="K409" s="207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216</v>
      </c>
      <c r="AU409" s="216" t="s">
        <v>86</v>
      </c>
      <c r="AV409" s="14" t="s">
        <v>86</v>
      </c>
      <c r="AW409" s="14" t="s">
        <v>37</v>
      </c>
      <c r="AX409" s="14" t="s">
        <v>76</v>
      </c>
      <c r="AY409" s="216" t="s">
        <v>202</v>
      </c>
    </row>
    <row r="410" spans="2:51" s="14" customFormat="1" ht="11.25">
      <c r="B410" s="206"/>
      <c r="C410" s="207"/>
      <c r="D410" s="190" t="s">
        <v>216</v>
      </c>
      <c r="E410" s="208" t="s">
        <v>19</v>
      </c>
      <c r="F410" s="209" t="s">
        <v>1549</v>
      </c>
      <c r="G410" s="207"/>
      <c r="H410" s="210">
        <v>4.8719999999999999</v>
      </c>
      <c r="I410" s="211"/>
      <c r="J410" s="207"/>
      <c r="K410" s="207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216</v>
      </c>
      <c r="AU410" s="216" t="s">
        <v>86</v>
      </c>
      <c r="AV410" s="14" t="s">
        <v>86</v>
      </c>
      <c r="AW410" s="14" t="s">
        <v>37</v>
      </c>
      <c r="AX410" s="14" t="s">
        <v>76</v>
      </c>
      <c r="AY410" s="216" t="s">
        <v>202</v>
      </c>
    </row>
    <row r="411" spans="2:51" s="14" customFormat="1" ht="11.25">
      <c r="B411" s="206"/>
      <c r="C411" s="207"/>
      <c r="D411" s="190" t="s">
        <v>216</v>
      </c>
      <c r="E411" s="208" t="s">
        <v>19</v>
      </c>
      <c r="F411" s="209" t="s">
        <v>1550</v>
      </c>
      <c r="G411" s="207"/>
      <c r="H411" s="210">
        <v>12.327999999999999</v>
      </c>
      <c r="I411" s="211"/>
      <c r="J411" s="207"/>
      <c r="K411" s="207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216</v>
      </c>
      <c r="AU411" s="216" t="s">
        <v>86</v>
      </c>
      <c r="AV411" s="14" t="s">
        <v>86</v>
      </c>
      <c r="AW411" s="14" t="s">
        <v>37</v>
      </c>
      <c r="AX411" s="14" t="s">
        <v>76</v>
      </c>
      <c r="AY411" s="216" t="s">
        <v>202</v>
      </c>
    </row>
    <row r="412" spans="2:51" s="14" customFormat="1" ht="11.25">
      <c r="B412" s="206"/>
      <c r="C412" s="207"/>
      <c r="D412" s="190" t="s">
        <v>216</v>
      </c>
      <c r="E412" s="208" t="s">
        <v>19</v>
      </c>
      <c r="F412" s="209" t="s">
        <v>1551</v>
      </c>
      <c r="G412" s="207"/>
      <c r="H412" s="210">
        <v>4.6079999999999997</v>
      </c>
      <c r="I412" s="211"/>
      <c r="J412" s="207"/>
      <c r="K412" s="207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216</v>
      </c>
      <c r="AU412" s="216" t="s">
        <v>86</v>
      </c>
      <c r="AV412" s="14" t="s">
        <v>86</v>
      </c>
      <c r="AW412" s="14" t="s">
        <v>37</v>
      </c>
      <c r="AX412" s="14" t="s">
        <v>76</v>
      </c>
      <c r="AY412" s="216" t="s">
        <v>202</v>
      </c>
    </row>
    <row r="413" spans="2:51" s="14" customFormat="1" ht="11.25">
      <c r="B413" s="206"/>
      <c r="C413" s="207"/>
      <c r="D413" s="190" t="s">
        <v>216</v>
      </c>
      <c r="E413" s="208" t="s">
        <v>19</v>
      </c>
      <c r="F413" s="209" t="s">
        <v>1552</v>
      </c>
      <c r="G413" s="207"/>
      <c r="H413" s="210">
        <v>12.8</v>
      </c>
      <c r="I413" s="211"/>
      <c r="J413" s="207"/>
      <c r="K413" s="207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216</v>
      </c>
      <c r="AU413" s="216" t="s">
        <v>86</v>
      </c>
      <c r="AV413" s="14" t="s">
        <v>86</v>
      </c>
      <c r="AW413" s="14" t="s">
        <v>37</v>
      </c>
      <c r="AX413" s="14" t="s">
        <v>76</v>
      </c>
      <c r="AY413" s="216" t="s">
        <v>202</v>
      </c>
    </row>
    <row r="414" spans="2:51" s="14" customFormat="1" ht="11.25">
      <c r="B414" s="206"/>
      <c r="C414" s="207"/>
      <c r="D414" s="190" t="s">
        <v>216</v>
      </c>
      <c r="E414" s="208" t="s">
        <v>19</v>
      </c>
      <c r="F414" s="209" t="s">
        <v>1553</v>
      </c>
      <c r="G414" s="207"/>
      <c r="H414" s="210">
        <v>9.3480000000000008</v>
      </c>
      <c r="I414" s="211"/>
      <c r="J414" s="207"/>
      <c r="K414" s="207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216</v>
      </c>
      <c r="AU414" s="216" t="s">
        <v>86</v>
      </c>
      <c r="AV414" s="14" t="s">
        <v>86</v>
      </c>
      <c r="AW414" s="14" t="s">
        <v>37</v>
      </c>
      <c r="AX414" s="14" t="s">
        <v>76</v>
      </c>
      <c r="AY414" s="216" t="s">
        <v>202</v>
      </c>
    </row>
    <row r="415" spans="2:51" s="14" customFormat="1" ht="11.25">
      <c r="B415" s="206"/>
      <c r="C415" s="207"/>
      <c r="D415" s="190" t="s">
        <v>216</v>
      </c>
      <c r="E415" s="208" t="s">
        <v>19</v>
      </c>
      <c r="F415" s="209" t="s">
        <v>1554</v>
      </c>
      <c r="G415" s="207"/>
      <c r="H415" s="210">
        <v>3.718</v>
      </c>
      <c r="I415" s="211"/>
      <c r="J415" s="207"/>
      <c r="K415" s="207"/>
      <c r="L415" s="212"/>
      <c r="M415" s="213"/>
      <c r="N415" s="214"/>
      <c r="O415" s="214"/>
      <c r="P415" s="214"/>
      <c r="Q415" s="214"/>
      <c r="R415" s="214"/>
      <c r="S415" s="214"/>
      <c r="T415" s="215"/>
      <c r="AT415" s="216" t="s">
        <v>216</v>
      </c>
      <c r="AU415" s="216" t="s">
        <v>86</v>
      </c>
      <c r="AV415" s="14" t="s">
        <v>86</v>
      </c>
      <c r="AW415" s="14" t="s">
        <v>37</v>
      </c>
      <c r="AX415" s="14" t="s">
        <v>76</v>
      </c>
      <c r="AY415" s="216" t="s">
        <v>202</v>
      </c>
    </row>
    <row r="416" spans="2:51" s="14" customFormat="1" ht="11.25">
      <c r="B416" s="206"/>
      <c r="C416" s="207"/>
      <c r="D416" s="190" t="s">
        <v>216</v>
      </c>
      <c r="E416" s="208" t="s">
        <v>19</v>
      </c>
      <c r="F416" s="209" t="s">
        <v>1555</v>
      </c>
      <c r="G416" s="207"/>
      <c r="H416" s="210">
        <v>21.49</v>
      </c>
      <c r="I416" s="211"/>
      <c r="J416" s="207"/>
      <c r="K416" s="207"/>
      <c r="L416" s="212"/>
      <c r="M416" s="213"/>
      <c r="N416" s="214"/>
      <c r="O416" s="214"/>
      <c r="P416" s="214"/>
      <c r="Q416" s="214"/>
      <c r="R416" s="214"/>
      <c r="S416" s="214"/>
      <c r="T416" s="215"/>
      <c r="AT416" s="216" t="s">
        <v>216</v>
      </c>
      <c r="AU416" s="216" t="s">
        <v>86</v>
      </c>
      <c r="AV416" s="14" t="s">
        <v>86</v>
      </c>
      <c r="AW416" s="14" t="s">
        <v>37</v>
      </c>
      <c r="AX416" s="14" t="s">
        <v>76</v>
      </c>
      <c r="AY416" s="216" t="s">
        <v>202</v>
      </c>
    </row>
    <row r="417" spans="2:51" s="15" customFormat="1" ht="11.25">
      <c r="B417" s="217"/>
      <c r="C417" s="218"/>
      <c r="D417" s="190" t="s">
        <v>216</v>
      </c>
      <c r="E417" s="219" t="s">
        <v>19</v>
      </c>
      <c r="F417" s="220" t="s">
        <v>219</v>
      </c>
      <c r="G417" s="218"/>
      <c r="H417" s="221">
        <v>453.85399999999998</v>
      </c>
      <c r="I417" s="222"/>
      <c r="J417" s="218"/>
      <c r="K417" s="218"/>
      <c r="L417" s="223"/>
      <c r="M417" s="224"/>
      <c r="N417" s="225"/>
      <c r="O417" s="225"/>
      <c r="P417" s="225"/>
      <c r="Q417" s="225"/>
      <c r="R417" s="225"/>
      <c r="S417" s="225"/>
      <c r="T417" s="226"/>
      <c r="AT417" s="227" t="s">
        <v>216</v>
      </c>
      <c r="AU417" s="227" t="s">
        <v>86</v>
      </c>
      <c r="AV417" s="15" t="s">
        <v>220</v>
      </c>
      <c r="AW417" s="15" t="s">
        <v>37</v>
      </c>
      <c r="AX417" s="15" t="s">
        <v>76</v>
      </c>
      <c r="AY417" s="227" t="s">
        <v>202</v>
      </c>
    </row>
    <row r="418" spans="2:51" s="13" customFormat="1" ht="11.25">
      <c r="B418" s="196"/>
      <c r="C418" s="197"/>
      <c r="D418" s="190" t="s">
        <v>216</v>
      </c>
      <c r="E418" s="198" t="s">
        <v>19</v>
      </c>
      <c r="F418" s="199" t="s">
        <v>1360</v>
      </c>
      <c r="G418" s="197"/>
      <c r="H418" s="198" t="s">
        <v>19</v>
      </c>
      <c r="I418" s="200"/>
      <c r="J418" s="197"/>
      <c r="K418" s="197"/>
      <c r="L418" s="201"/>
      <c r="M418" s="202"/>
      <c r="N418" s="203"/>
      <c r="O418" s="203"/>
      <c r="P418" s="203"/>
      <c r="Q418" s="203"/>
      <c r="R418" s="203"/>
      <c r="S418" s="203"/>
      <c r="T418" s="204"/>
      <c r="AT418" s="205" t="s">
        <v>216</v>
      </c>
      <c r="AU418" s="205" t="s">
        <v>86</v>
      </c>
      <c r="AV418" s="13" t="s">
        <v>84</v>
      </c>
      <c r="AW418" s="13" t="s">
        <v>37</v>
      </c>
      <c r="AX418" s="13" t="s">
        <v>76</v>
      </c>
      <c r="AY418" s="205" t="s">
        <v>202</v>
      </c>
    </row>
    <row r="419" spans="2:51" s="14" customFormat="1" ht="11.25">
      <c r="B419" s="206"/>
      <c r="C419" s="207"/>
      <c r="D419" s="190" t="s">
        <v>216</v>
      </c>
      <c r="E419" s="208" t="s">
        <v>19</v>
      </c>
      <c r="F419" s="209" t="s">
        <v>1556</v>
      </c>
      <c r="G419" s="207"/>
      <c r="H419" s="210">
        <v>50.398000000000003</v>
      </c>
      <c r="I419" s="211"/>
      <c r="J419" s="207"/>
      <c r="K419" s="207"/>
      <c r="L419" s="212"/>
      <c r="M419" s="213"/>
      <c r="N419" s="214"/>
      <c r="O419" s="214"/>
      <c r="P419" s="214"/>
      <c r="Q419" s="214"/>
      <c r="R419" s="214"/>
      <c r="S419" s="214"/>
      <c r="T419" s="215"/>
      <c r="AT419" s="216" t="s">
        <v>216</v>
      </c>
      <c r="AU419" s="216" t="s">
        <v>86</v>
      </c>
      <c r="AV419" s="14" t="s">
        <v>86</v>
      </c>
      <c r="AW419" s="14" t="s">
        <v>37</v>
      </c>
      <c r="AX419" s="14" t="s">
        <v>76</v>
      </c>
      <c r="AY419" s="216" t="s">
        <v>202</v>
      </c>
    </row>
    <row r="420" spans="2:51" s="14" customFormat="1" ht="11.25">
      <c r="B420" s="206"/>
      <c r="C420" s="207"/>
      <c r="D420" s="190" t="s">
        <v>216</v>
      </c>
      <c r="E420" s="208" t="s">
        <v>19</v>
      </c>
      <c r="F420" s="209" t="s">
        <v>1557</v>
      </c>
      <c r="G420" s="207"/>
      <c r="H420" s="210">
        <v>4.6399999999999997</v>
      </c>
      <c r="I420" s="211"/>
      <c r="J420" s="207"/>
      <c r="K420" s="207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216</v>
      </c>
      <c r="AU420" s="216" t="s">
        <v>86</v>
      </c>
      <c r="AV420" s="14" t="s">
        <v>86</v>
      </c>
      <c r="AW420" s="14" t="s">
        <v>37</v>
      </c>
      <c r="AX420" s="14" t="s">
        <v>76</v>
      </c>
      <c r="AY420" s="216" t="s">
        <v>202</v>
      </c>
    </row>
    <row r="421" spans="2:51" s="14" customFormat="1" ht="11.25">
      <c r="B421" s="206"/>
      <c r="C421" s="207"/>
      <c r="D421" s="190" t="s">
        <v>216</v>
      </c>
      <c r="E421" s="208" t="s">
        <v>19</v>
      </c>
      <c r="F421" s="209" t="s">
        <v>1558</v>
      </c>
      <c r="G421" s="207"/>
      <c r="H421" s="210">
        <v>9.9760000000000009</v>
      </c>
      <c r="I421" s="211"/>
      <c r="J421" s="207"/>
      <c r="K421" s="207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216</v>
      </c>
      <c r="AU421" s="216" t="s">
        <v>86</v>
      </c>
      <c r="AV421" s="14" t="s">
        <v>86</v>
      </c>
      <c r="AW421" s="14" t="s">
        <v>37</v>
      </c>
      <c r="AX421" s="14" t="s">
        <v>76</v>
      </c>
      <c r="AY421" s="216" t="s">
        <v>202</v>
      </c>
    </row>
    <row r="422" spans="2:51" s="14" customFormat="1" ht="11.25">
      <c r="B422" s="206"/>
      <c r="C422" s="207"/>
      <c r="D422" s="190" t="s">
        <v>216</v>
      </c>
      <c r="E422" s="208" t="s">
        <v>19</v>
      </c>
      <c r="F422" s="209" t="s">
        <v>1559</v>
      </c>
      <c r="G422" s="207"/>
      <c r="H422" s="210">
        <v>8.6</v>
      </c>
      <c r="I422" s="211"/>
      <c r="J422" s="207"/>
      <c r="K422" s="207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216</v>
      </c>
      <c r="AU422" s="216" t="s">
        <v>86</v>
      </c>
      <c r="AV422" s="14" t="s">
        <v>86</v>
      </c>
      <c r="AW422" s="14" t="s">
        <v>37</v>
      </c>
      <c r="AX422" s="14" t="s">
        <v>76</v>
      </c>
      <c r="AY422" s="216" t="s">
        <v>202</v>
      </c>
    </row>
    <row r="423" spans="2:51" s="15" customFormat="1" ht="11.25">
      <c r="B423" s="217"/>
      <c r="C423" s="218"/>
      <c r="D423" s="190" t="s">
        <v>216</v>
      </c>
      <c r="E423" s="219" t="s">
        <v>19</v>
      </c>
      <c r="F423" s="220" t="s">
        <v>219</v>
      </c>
      <c r="G423" s="218"/>
      <c r="H423" s="221">
        <v>73.614000000000004</v>
      </c>
      <c r="I423" s="222"/>
      <c r="J423" s="218"/>
      <c r="K423" s="218"/>
      <c r="L423" s="223"/>
      <c r="M423" s="224"/>
      <c r="N423" s="225"/>
      <c r="O423" s="225"/>
      <c r="P423" s="225"/>
      <c r="Q423" s="225"/>
      <c r="R423" s="225"/>
      <c r="S423" s="225"/>
      <c r="T423" s="226"/>
      <c r="AT423" s="227" t="s">
        <v>216</v>
      </c>
      <c r="AU423" s="227" t="s">
        <v>86</v>
      </c>
      <c r="AV423" s="15" t="s">
        <v>220</v>
      </c>
      <c r="AW423" s="15" t="s">
        <v>37</v>
      </c>
      <c r="AX423" s="15" t="s">
        <v>76</v>
      </c>
      <c r="AY423" s="227" t="s">
        <v>202</v>
      </c>
    </row>
    <row r="424" spans="2:51" s="13" customFormat="1" ht="11.25">
      <c r="B424" s="196"/>
      <c r="C424" s="197"/>
      <c r="D424" s="190" t="s">
        <v>216</v>
      </c>
      <c r="E424" s="198" t="s">
        <v>19</v>
      </c>
      <c r="F424" s="199" t="s">
        <v>1371</v>
      </c>
      <c r="G424" s="197"/>
      <c r="H424" s="198" t="s">
        <v>19</v>
      </c>
      <c r="I424" s="200"/>
      <c r="J424" s="197"/>
      <c r="K424" s="197"/>
      <c r="L424" s="201"/>
      <c r="M424" s="202"/>
      <c r="N424" s="203"/>
      <c r="O424" s="203"/>
      <c r="P424" s="203"/>
      <c r="Q424" s="203"/>
      <c r="R424" s="203"/>
      <c r="S424" s="203"/>
      <c r="T424" s="204"/>
      <c r="AT424" s="205" t="s">
        <v>216</v>
      </c>
      <c r="AU424" s="205" t="s">
        <v>86</v>
      </c>
      <c r="AV424" s="13" t="s">
        <v>84</v>
      </c>
      <c r="AW424" s="13" t="s">
        <v>37</v>
      </c>
      <c r="AX424" s="13" t="s">
        <v>76</v>
      </c>
      <c r="AY424" s="205" t="s">
        <v>202</v>
      </c>
    </row>
    <row r="425" spans="2:51" s="14" customFormat="1" ht="11.25">
      <c r="B425" s="206"/>
      <c r="C425" s="207"/>
      <c r="D425" s="190" t="s">
        <v>216</v>
      </c>
      <c r="E425" s="208" t="s">
        <v>19</v>
      </c>
      <c r="F425" s="209" t="s">
        <v>1560</v>
      </c>
      <c r="G425" s="207"/>
      <c r="H425" s="210">
        <v>4.2119999999999997</v>
      </c>
      <c r="I425" s="211"/>
      <c r="J425" s="207"/>
      <c r="K425" s="207"/>
      <c r="L425" s="212"/>
      <c r="M425" s="213"/>
      <c r="N425" s="214"/>
      <c r="O425" s="214"/>
      <c r="P425" s="214"/>
      <c r="Q425" s="214"/>
      <c r="R425" s="214"/>
      <c r="S425" s="214"/>
      <c r="T425" s="215"/>
      <c r="AT425" s="216" t="s">
        <v>216</v>
      </c>
      <c r="AU425" s="216" t="s">
        <v>86</v>
      </c>
      <c r="AV425" s="14" t="s">
        <v>86</v>
      </c>
      <c r="AW425" s="14" t="s">
        <v>37</v>
      </c>
      <c r="AX425" s="14" t="s">
        <v>76</v>
      </c>
      <c r="AY425" s="216" t="s">
        <v>202</v>
      </c>
    </row>
    <row r="426" spans="2:51" s="14" customFormat="1" ht="11.25">
      <c r="B426" s="206"/>
      <c r="C426" s="207"/>
      <c r="D426" s="190" t="s">
        <v>216</v>
      </c>
      <c r="E426" s="208" t="s">
        <v>19</v>
      </c>
      <c r="F426" s="209" t="s">
        <v>1561</v>
      </c>
      <c r="G426" s="207"/>
      <c r="H426" s="210">
        <v>15.343</v>
      </c>
      <c r="I426" s="211"/>
      <c r="J426" s="207"/>
      <c r="K426" s="207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216</v>
      </c>
      <c r="AU426" s="216" t="s">
        <v>86</v>
      </c>
      <c r="AV426" s="14" t="s">
        <v>86</v>
      </c>
      <c r="AW426" s="14" t="s">
        <v>37</v>
      </c>
      <c r="AX426" s="14" t="s">
        <v>76</v>
      </c>
      <c r="AY426" s="216" t="s">
        <v>202</v>
      </c>
    </row>
    <row r="427" spans="2:51" s="15" customFormat="1" ht="11.25">
      <c r="B427" s="217"/>
      <c r="C427" s="218"/>
      <c r="D427" s="190" t="s">
        <v>216</v>
      </c>
      <c r="E427" s="219" t="s">
        <v>19</v>
      </c>
      <c r="F427" s="220" t="s">
        <v>219</v>
      </c>
      <c r="G427" s="218"/>
      <c r="H427" s="221">
        <v>19.555</v>
      </c>
      <c r="I427" s="222"/>
      <c r="J427" s="218"/>
      <c r="K427" s="218"/>
      <c r="L427" s="223"/>
      <c r="M427" s="224"/>
      <c r="N427" s="225"/>
      <c r="O427" s="225"/>
      <c r="P427" s="225"/>
      <c r="Q427" s="225"/>
      <c r="R427" s="225"/>
      <c r="S427" s="225"/>
      <c r="T427" s="226"/>
      <c r="AT427" s="227" t="s">
        <v>216</v>
      </c>
      <c r="AU427" s="227" t="s">
        <v>86</v>
      </c>
      <c r="AV427" s="15" t="s">
        <v>220</v>
      </c>
      <c r="AW427" s="15" t="s">
        <v>37</v>
      </c>
      <c r="AX427" s="15" t="s">
        <v>76</v>
      </c>
      <c r="AY427" s="227" t="s">
        <v>202</v>
      </c>
    </row>
    <row r="428" spans="2:51" s="13" customFormat="1" ht="11.25">
      <c r="B428" s="196"/>
      <c r="C428" s="197"/>
      <c r="D428" s="190" t="s">
        <v>216</v>
      </c>
      <c r="E428" s="198" t="s">
        <v>19</v>
      </c>
      <c r="F428" s="199" t="s">
        <v>1311</v>
      </c>
      <c r="G428" s="197"/>
      <c r="H428" s="198" t="s">
        <v>19</v>
      </c>
      <c r="I428" s="200"/>
      <c r="J428" s="197"/>
      <c r="K428" s="197"/>
      <c r="L428" s="201"/>
      <c r="M428" s="202"/>
      <c r="N428" s="203"/>
      <c r="O428" s="203"/>
      <c r="P428" s="203"/>
      <c r="Q428" s="203"/>
      <c r="R428" s="203"/>
      <c r="S428" s="203"/>
      <c r="T428" s="204"/>
      <c r="AT428" s="205" t="s">
        <v>216</v>
      </c>
      <c r="AU428" s="205" t="s">
        <v>86</v>
      </c>
      <c r="AV428" s="13" t="s">
        <v>84</v>
      </c>
      <c r="AW428" s="13" t="s">
        <v>37</v>
      </c>
      <c r="AX428" s="13" t="s">
        <v>76</v>
      </c>
      <c r="AY428" s="205" t="s">
        <v>202</v>
      </c>
    </row>
    <row r="429" spans="2:51" s="14" customFormat="1" ht="11.25">
      <c r="B429" s="206"/>
      <c r="C429" s="207"/>
      <c r="D429" s="190" t="s">
        <v>216</v>
      </c>
      <c r="E429" s="208" t="s">
        <v>19</v>
      </c>
      <c r="F429" s="209" t="s">
        <v>1562</v>
      </c>
      <c r="G429" s="207"/>
      <c r="H429" s="210">
        <v>40.598999999999997</v>
      </c>
      <c r="I429" s="211"/>
      <c r="J429" s="207"/>
      <c r="K429" s="207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216</v>
      </c>
      <c r="AU429" s="216" t="s">
        <v>86</v>
      </c>
      <c r="AV429" s="14" t="s">
        <v>86</v>
      </c>
      <c r="AW429" s="14" t="s">
        <v>37</v>
      </c>
      <c r="AX429" s="14" t="s">
        <v>76</v>
      </c>
      <c r="AY429" s="216" t="s">
        <v>202</v>
      </c>
    </row>
    <row r="430" spans="2:51" s="14" customFormat="1" ht="11.25">
      <c r="B430" s="206"/>
      <c r="C430" s="207"/>
      <c r="D430" s="190" t="s">
        <v>216</v>
      </c>
      <c r="E430" s="208" t="s">
        <v>19</v>
      </c>
      <c r="F430" s="209" t="s">
        <v>1563</v>
      </c>
      <c r="G430" s="207"/>
      <c r="H430" s="210">
        <v>391.5</v>
      </c>
      <c r="I430" s="211"/>
      <c r="J430" s="207"/>
      <c r="K430" s="207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216</v>
      </c>
      <c r="AU430" s="216" t="s">
        <v>86</v>
      </c>
      <c r="AV430" s="14" t="s">
        <v>86</v>
      </c>
      <c r="AW430" s="14" t="s">
        <v>37</v>
      </c>
      <c r="AX430" s="14" t="s">
        <v>76</v>
      </c>
      <c r="AY430" s="216" t="s">
        <v>202</v>
      </c>
    </row>
    <row r="431" spans="2:51" s="14" customFormat="1" ht="11.25">
      <c r="B431" s="206"/>
      <c r="C431" s="207"/>
      <c r="D431" s="190" t="s">
        <v>216</v>
      </c>
      <c r="E431" s="208" t="s">
        <v>19</v>
      </c>
      <c r="F431" s="209" t="s">
        <v>1564</v>
      </c>
      <c r="G431" s="207"/>
      <c r="H431" s="210">
        <v>58.764000000000003</v>
      </c>
      <c r="I431" s="211"/>
      <c r="J431" s="207"/>
      <c r="K431" s="207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216</v>
      </c>
      <c r="AU431" s="216" t="s">
        <v>86</v>
      </c>
      <c r="AV431" s="14" t="s">
        <v>86</v>
      </c>
      <c r="AW431" s="14" t="s">
        <v>37</v>
      </c>
      <c r="AX431" s="14" t="s">
        <v>76</v>
      </c>
      <c r="AY431" s="216" t="s">
        <v>202</v>
      </c>
    </row>
    <row r="432" spans="2:51" s="14" customFormat="1" ht="11.25">
      <c r="B432" s="206"/>
      <c r="C432" s="207"/>
      <c r="D432" s="190" t="s">
        <v>216</v>
      </c>
      <c r="E432" s="208" t="s">
        <v>19</v>
      </c>
      <c r="F432" s="209" t="s">
        <v>1565</v>
      </c>
      <c r="G432" s="207"/>
      <c r="H432" s="210">
        <v>4.8719999999999999</v>
      </c>
      <c r="I432" s="211"/>
      <c r="J432" s="207"/>
      <c r="K432" s="207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216</v>
      </c>
      <c r="AU432" s="216" t="s">
        <v>86</v>
      </c>
      <c r="AV432" s="14" t="s">
        <v>86</v>
      </c>
      <c r="AW432" s="14" t="s">
        <v>37</v>
      </c>
      <c r="AX432" s="14" t="s">
        <v>76</v>
      </c>
      <c r="AY432" s="216" t="s">
        <v>202</v>
      </c>
    </row>
    <row r="433" spans="2:51" s="14" customFormat="1" ht="11.25">
      <c r="B433" s="206"/>
      <c r="C433" s="207"/>
      <c r="D433" s="190" t="s">
        <v>216</v>
      </c>
      <c r="E433" s="208" t="s">
        <v>19</v>
      </c>
      <c r="F433" s="209" t="s">
        <v>1566</v>
      </c>
      <c r="G433" s="207"/>
      <c r="H433" s="210">
        <v>4.1760000000000002</v>
      </c>
      <c r="I433" s="211"/>
      <c r="J433" s="207"/>
      <c r="K433" s="207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216</v>
      </c>
      <c r="AU433" s="216" t="s">
        <v>86</v>
      </c>
      <c r="AV433" s="14" t="s">
        <v>86</v>
      </c>
      <c r="AW433" s="14" t="s">
        <v>37</v>
      </c>
      <c r="AX433" s="14" t="s">
        <v>76</v>
      </c>
      <c r="AY433" s="216" t="s">
        <v>202</v>
      </c>
    </row>
    <row r="434" spans="2:51" s="14" customFormat="1" ht="11.25">
      <c r="B434" s="206"/>
      <c r="C434" s="207"/>
      <c r="D434" s="190" t="s">
        <v>216</v>
      </c>
      <c r="E434" s="208" t="s">
        <v>19</v>
      </c>
      <c r="F434" s="209" t="s">
        <v>1567</v>
      </c>
      <c r="G434" s="207"/>
      <c r="H434" s="210">
        <v>5.27</v>
      </c>
      <c r="I434" s="211"/>
      <c r="J434" s="207"/>
      <c r="K434" s="207"/>
      <c r="L434" s="212"/>
      <c r="M434" s="213"/>
      <c r="N434" s="214"/>
      <c r="O434" s="214"/>
      <c r="P434" s="214"/>
      <c r="Q434" s="214"/>
      <c r="R434" s="214"/>
      <c r="S434" s="214"/>
      <c r="T434" s="215"/>
      <c r="AT434" s="216" t="s">
        <v>216</v>
      </c>
      <c r="AU434" s="216" t="s">
        <v>86</v>
      </c>
      <c r="AV434" s="14" t="s">
        <v>86</v>
      </c>
      <c r="AW434" s="14" t="s">
        <v>37</v>
      </c>
      <c r="AX434" s="14" t="s">
        <v>76</v>
      </c>
      <c r="AY434" s="216" t="s">
        <v>202</v>
      </c>
    </row>
    <row r="435" spans="2:51" s="14" customFormat="1" ht="11.25">
      <c r="B435" s="206"/>
      <c r="C435" s="207"/>
      <c r="D435" s="190" t="s">
        <v>216</v>
      </c>
      <c r="E435" s="208" t="s">
        <v>19</v>
      </c>
      <c r="F435" s="209" t="s">
        <v>1568</v>
      </c>
      <c r="G435" s="207"/>
      <c r="H435" s="210">
        <v>17.05</v>
      </c>
      <c r="I435" s="211"/>
      <c r="J435" s="207"/>
      <c r="K435" s="207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216</v>
      </c>
      <c r="AU435" s="216" t="s">
        <v>86</v>
      </c>
      <c r="AV435" s="14" t="s">
        <v>86</v>
      </c>
      <c r="AW435" s="14" t="s">
        <v>37</v>
      </c>
      <c r="AX435" s="14" t="s">
        <v>76</v>
      </c>
      <c r="AY435" s="216" t="s">
        <v>202</v>
      </c>
    </row>
    <row r="436" spans="2:51" s="14" customFormat="1" ht="11.25">
      <c r="B436" s="206"/>
      <c r="C436" s="207"/>
      <c r="D436" s="190" t="s">
        <v>216</v>
      </c>
      <c r="E436" s="208" t="s">
        <v>19</v>
      </c>
      <c r="F436" s="209" t="s">
        <v>1569</v>
      </c>
      <c r="G436" s="207"/>
      <c r="H436" s="210">
        <v>18.408000000000001</v>
      </c>
      <c r="I436" s="211"/>
      <c r="J436" s="207"/>
      <c r="K436" s="207"/>
      <c r="L436" s="212"/>
      <c r="M436" s="213"/>
      <c r="N436" s="214"/>
      <c r="O436" s="214"/>
      <c r="P436" s="214"/>
      <c r="Q436" s="214"/>
      <c r="R436" s="214"/>
      <c r="S436" s="214"/>
      <c r="T436" s="215"/>
      <c r="AT436" s="216" t="s">
        <v>216</v>
      </c>
      <c r="AU436" s="216" t="s">
        <v>86</v>
      </c>
      <c r="AV436" s="14" t="s">
        <v>86</v>
      </c>
      <c r="AW436" s="14" t="s">
        <v>37</v>
      </c>
      <c r="AX436" s="14" t="s">
        <v>76</v>
      </c>
      <c r="AY436" s="216" t="s">
        <v>202</v>
      </c>
    </row>
    <row r="437" spans="2:51" s="14" customFormat="1" ht="11.25">
      <c r="B437" s="206"/>
      <c r="C437" s="207"/>
      <c r="D437" s="190" t="s">
        <v>216</v>
      </c>
      <c r="E437" s="208" t="s">
        <v>19</v>
      </c>
      <c r="F437" s="209" t="s">
        <v>1570</v>
      </c>
      <c r="G437" s="207"/>
      <c r="H437" s="210">
        <v>14.96</v>
      </c>
      <c r="I437" s="211"/>
      <c r="J437" s="207"/>
      <c r="K437" s="207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216</v>
      </c>
      <c r="AU437" s="216" t="s">
        <v>86</v>
      </c>
      <c r="AV437" s="14" t="s">
        <v>86</v>
      </c>
      <c r="AW437" s="14" t="s">
        <v>37</v>
      </c>
      <c r="AX437" s="14" t="s">
        <v>76</v>
      </c>
      <c r="AY437" s="216" t="s">
        <v>202</v>
      </c>
    </row>
    <row r="438" spans="2:51" s="14" customFormat="1" ht="11.25">
      <c r="B438" s="206"/>
      <c r="C438" s="207"/>
      <c r="D438" s="190" t="s">
        <v>216</v>
      </c>
      <c r="E438" s="208" t="s">
        <v>19</v>
      </c>
      <c r="F438" s="209" t="s">
        <v>1571</v>
      </c>
      <c r="G438" s="207"/>
      <c r="H438" s="210">
        <v>5.01</v>
      </c>
      <c r="I438" s="211"/>
      <c r="J438" s="207"/>
      <c r="K438" s="207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216</v>
      </c>
      <c r="AU438" s="216" t="s">
        <v>86</v>
      </c>
      <c r="AV438" s="14" t="s">
        <v>86</v>
      </c>
      <c r="AW438" s="14" t="s">
        <v>37</v>
      </c>
      <c r="AX438" s="14" t="s">
        <v>76</v>
      </c>
      <c r="AY438" s="216" t="s">
        <v>202</v>
      </c>
    </row>
    <row r="439" spans="2:51" s="15" customFormat="1" ht="11.25">
      <c r="B439" s="217"/>
      <c r="C439" s="218"/>
      <c r="D439" s="190" t="s">
        <v>216</v>
      </c>
      <c r="E439" s="219" t="s">
        <v>19</v>
      </c>
      <c r="F439" s="220" t="s">
        <v>219</v>
      </c>
      <c r="G439" s="218"/>
      <c r="H439" s="221">
        <v>560.60900000000004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216</v>
      </c>
      <c r="AU439" s="227" t="s">
        <v>86</v>
      </c>
      <c r="AV439" s="15" t="s">
        <v>220</v>
      </c>
      <c r="AW439" s="15" t="s">
        <v>37</v>
      </c>
      <c r="AX439" s="15" t="s">
        <v>76</v>
      </c>
      <c r="AY439" s="227" t="s">
        <v>202</v>
      </c>
    </row>
    <row r="440" spans="2:51" s="13" customFormat="1" ht="11.25">
      <c r="B440" s="196"/>
      <c r="C440" s="197"/>
      <c r="D440" s="190" t="s">
        <v>216</v>
      </c>
      <c r="E440" s="198" t="s">
        <v>19</v>
      </c>
      <c r="F440" s="199" t="s">
        <v>1314</v>
      </c>
      <c r="G440" s="197"/>
      <c r="H440" s="198" t="s">
        <v>19</v>
      </c>
      <c r="I440" s="200"/>
      <c r="J440" s="197"/>
      <c r="K440" s="197"/>
      <c r="L440" s="201"/>
      <c r="M440" s="202"/>
      <c r="N440" s="203"/>
      <c r="O440" s="203"/>
      <c r="P440" s="203"/>
      <c r="Q440" s="203"/>
      <c r="R440" s="203"/>
      <c r="S440" s="203"/>
      <c r="T440" s="204"/>
      <c r="AT440" s="205" t="s">
        <v>216</v>
      </c>
      <c r="AU440" s="205" t="s">
        <v>86</v>
      </c>
      <c r="AV440" s="13" t="s">
        <v>84</v>
      </c>
      <c r="AW440" s="13" t="s">
        <v>37</v>
      </c>
      <c r="AX440" s="13" t="s">
        <v>76</v>
      </c>
      <c r="AY440" s="205" t="s">
        <v>202</v>
      </c>
    </row>
    <row r="441" spans="2:51" s="14" customFormat="1" ht="11.25">
      <c r="B441" s="206"/>
      <c r="C441" s="207"/>
      <c r="D441" s="190" t="s">
        <v>216</v>
      </c>
      <c r="E441" s="208" t="s">
        <v>19</v>
      </c>
      <c r="F441" s="209" t="s">
        <v>1572</v>
      </c>
      <c r="G441" s="207"/>
      <c r="H441" s="210">
        <v>12.079000000000001</v>
      </c>
      <c r="I441" s="211"/>
      <c r="J441" s="207"/>
      <c r="K441" s="207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216</v>
      </c>
      <c r="AU441" s="216" t="s">
        <v>86</v>
      </c>
      <c r="AV441" s="14" t="s">
        <v>86</v>
      </c>
      <c r="AW441" s="14" t="s">
        <v>37</v>
      </c>
      <c r="AX441" s="14" t="s">
        <v>76</v>
      </c>
      <c r="AY441" s="216" t="s">
        <v>202</v>
      </c>
    </row>
    <row r="442" spans="2:51" s="14" customFormat="1" ht="11.25">
      <c r="B442" s="206"/>
      <c r="C442" s="207"/>
      <c r="D442" s="190" t="s">
        <v>216</v>
      </c>
      <c r="E442" s="208" t="s">
        <v>19</v>
      </c>
      <c r="F442" s="209" t="s">
        <v>1573</v>
      </c>
      <c r="G442" s="207"/>
      <c r="H442" s="210">
        <v>105.22199999999999</v>
      </c>
      <c r="I442" s="211"/>
      <c r="J442" s="207"/>
      <c r="K442" s="207"/>
      <c r="L442" s="212"/>
      <c r="M442" s="213"/>
      <c r="N442" s="214"/>
      <c r="O442" s="214"/>
      <c r="P442" s="214"/>
      <c r="Q442" s="214"/>
      <c r="R442" s="214"/>
      <c r="S442" s="214"/>
      <c r="T442" s="215"/>
      <c r="AT442" s="216" t="s">
        <v>216</v>
      </c>
      <c r="AU442" s="216" t="s">
        <v>86</v>
      </c>
      <c r="AV442" s="14" t="s">
        <v>86</v>
      </c>
      <c r="AW442" s="14" t="s">
        <v>37</v>
      </c>
      <c r="AX442" s="14" t="s">
        <v>76</v>
      </c>
      <c r="AY442" s="216" t="s">
        <v>202</v>
      </c>
    </row>
    <row r="443" spans="2:51" s="14" customFormat="1" ht="11.25">
      <c r="B443" s="206"/>
      <c r="C443" s="207"/>
      <c r="D443" s="190" t="s">
        <v>216</v>
      </c>
      <c r="E443" s="208" t="s">
        <v>19</v>
      </c>
      <c r="F443" s="209" t="s">
        <v>1574</v>
      </c>
      <c r="G443" s="207"/>
      <c r="H443" s="210">
        <v>5.45</v>
      </c>
      <c r="I443" s="211"/>
      <c r="J443" s="207"/>
      <c r="K443" s="207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216</v>
      </c>
      <c r="AU443" s="216" t="s">
        <v>86</v>
      </c>
      <c r="AV443" s="14" t="s">
        <v>86</v>
      </c>
      <c r="AW443" s="14" t="s">
        <v>37</v>
      </c>
      <c r="AX443" s="14" t="s">
        <v>76</v>
      </c>
      <c r="AY443" s="216" t="s">
        <v>202</v>
      </c>
    </row>
    <row r="444" spans="2:51" s="14" customFormat="1" ht="11.25">
      <c r="B444" s="206"/>
      <c r="C444" s="207"/>
      <c r="D444" s="190" t="s">
        <v>216</v>
      </c>
      <c r="E444" s="208" t="s">
        <v>19</v>
      </c>
      <c r="F444" s="209" t="s">
        <v>1575</v>
      </c>
      <c r="G444" s="207"/>
      <c r="H444" s="210">
        <v>16.111999999999998</v>
      </c>
      <c r="I444" s="211"/>
      <c r="J444" s="207"/>
      <c r="K444" s="207"/>
      <c r="L444" s="212"/>
      <c r="M444" s="213"/>
      <c r="N444" s="214"/>
      <c r="O444" s="214"/>
      <c r="P444" s="214"/>
      <c r="Q444" s="214"/>
      <c r="R444" s="214"/>
      <c r="S444" s="214"/>
      <c r="T444" s="215"/>
      <c r="AT444" s="216" t="s">
        <v>216</v>
      </c>
      <c r="AU444" s="216" t="s">
        <v>86</v>
      </c>
      <c r="AV444" s="14" t="s">
        <v>86</v>
      </c>
      <c r="AW444" s="14" t="s">
        <v>37</v>
      </c>
      <c r="AX444" s="14" t="s">
        <v>76</v>
      </c>
      <c r="AY444" s="216" t="s">
        <v>202</v>
      </c>
    </row>
    <row r="445" spans="2:51" s="14" customFormat="1" ht="11.25">
      <c r="B445" s="206"/>
      <c r="C445" s="207"/>
      <c r="D445" s="190" t="s">
        <v>216</v>
      </c>
      <c r="E445" s="208" t="s">
        <v>19</v>
      </c>
      <c r="F445" s="209" t="s">
        <v>1576</v>
      </c>
      <c r="G445" s="207"/>
      <c r="H445" s="210">
        <v>8.52</v>
      </c>
      <c r="I445" s="211"/>
      <c r="J445" s="207"/>
      <c r="K445" s="207"/>
      <c r="L445" s="212"/>
      <c r="M445" s="213"/>
      <c r="N445" s="214"/>
      <c r="O445" s="214"/>
      <c r="P445" s="214"/>
      <c r="Q445" s="214"/>
      <c r="R445" s="214"/>
      <c r="S445" s="214"/>
      <c r="T445" s="215"/>
      <c r="AT445" s="216" t="s">
        <v>216</v>
      </c>
      <c r="AU445" s="216" t="s">
        <v>86</v>
      </c>
      <c r="AV445" s="14" t="s">
        <v>86</v>
      </c>
      <c r="AW445" s="14" t="s">
        <v>37</v>
      </c>
      <c r="AX445" s="14" t="s">
        <v>76</v>
      </c>
      <c r="AY445" s="216" t="s">
        <v>202</v>
      </c>
    </row>
    <row r="446" spans="2:51" s="15" customFormat="1" ht="11.25">
      <c r="B446" s="217"/>
      <c r="C446" s="218"/>
      <c r="D446" s="190" t="s">
        <v>216</v>
      </c>
      <c r="E446" s="219" t="s">
        <v>19</v>
      </c>
      <c r="F446" s="220" t="s">
        <v>219</v>
      </c>
      <c r="G446" s="218"/>
      <c r="H446" s="221">
        <v>147.38300000000001</v>
      </c>
      <c r="I446" s="222"/>
      <c r="J446" s="218"/>
      <c r="K446" s="218"/>
      <c r="L446" s="223"/>
      <c r="M446" s="224"/>
      <c r="N446" s="225"/>
      <c r="O446" s="225"/>
      <c r="P446" s="225"/>
      <c r="Q446" s="225"/>
      <c r="R446" s="225"/>
      <c r="S446" s="225"/>
      <c r="T446" s="226"/>
      <c r="AT446" s="227" t="s">
        <v>216</v>
      </c>
      <c r="AU446" s="227" t="s">
        <v>86</v>
      </c>
      <c r="AV446" s="15" t="s">
        <v>220</v>
      </c>
      <c r="AW446" s="15" t="s">
        <v>37</v>
      </c>
      <c r="AX446" s="15" t="s">
        <v>76</v>
      </c>
      <c r="AY446" s="227" t="s">
        <v>202</v>
      </c>
    </row>
    <row r="447" spans="2:51" s="13" customFormat="1" ht="11.25">
      <c r="B447" s="196"/>
      <c r="C447" s="197"/>
      <c r="D447" s="190" t="s">
        <v>216</v>
      </c>
      <c r="E447" s="198" t="s">
        <v>19</v>
      </c>
      <c r="F447" s="199" t="s">
        <v>1316</v>
      </c>
      <c r="G447" s="197"/>
      <c r="H447" s="198" t="s">
        <v>19</v>
      </c>
      <c r="I447" s="200"/>
      <c r="J447" s="197"/>
      <c r="K447" s="197"/>
      <c r="L447" s="201"/>
      <c r="M447" s="202"/>
      <c r="N447" s="203"/>
      <c r="O447" s="203"/>
      <c r="P447" s="203"/>
      <c r="Q447" s="203"/>
      <c r="R447" s="203"/>
      <c r="S447" s="203"/>
      <c r="T447" s="204"/>
      <c r="AT447" s="205" t="s">
        <v>216</v>
      </c>
      <c r="AU447" s="205" t="s">
        <v>86</v>
      </c>
      <c r="AV447" s="13" t="s">
        <v>84</v>
      </c>
      <c r="AW447" s="13" t="s">
        <v>37</v>
      </c>
      <c r="AX447" s="13" t="s">
        <v>76</v>
      </c>
      <c r="AY447" s="205" t="s">
        <v>202</v>
      </c>
    </row>
    <row r="448" spans="2:51" s="14" customFormat="1" ht="11.25">
      <c r="B448" s="206"/>
      <c r="C448" s="207"/>
      <c r="D448" s="190" t="s">
        <v>216</v>
      </c>
      <c r="E448" s="208" t="s">
        <v>19</v>
      </c>
      <c r="F448" s="209" t="s">
        <v>1577</v>
      </c>
      <c r="G448" s="207"/>
      <c r="H448" s="210">
        <v>12.298</v>
      </c>
      <c r="I448" s="211"/>
      <c r="J448" s="207"/>
      <c r="K448" s="207"/>
      <c r="L448" s="212"/>
      <c r="M448" s="213"/>
      <c r="N448" s="214"/>
      <c r="O448" s="214"/>
      <c r="P448" s="214"/>
      <c r="Q448" s="214"/>
      <c r="R448" s="214"/>
      <c r="S448" s="214"/>
      <c r="T448" s="215"/>
      <c r="AT448" s="216" t="s">
        <v>216</v>
      </c>
      <c r="AU448" s="216" t="s">
        <v>86</v>
      </c>
      <c r="AV448" s="14" t="s">
        <v>86</v>
      </c>
      <c r="AW448" s="14" t="s">
        <v>37</v>
      </c>
      <c r="AX448" s="14" t="s">
        <v>76</v>
      </c>
      <c r="AY448" s="216" t="s">
        <v>202</v>
      </c>
    </row>
    <row r="449" spans="2:51" s="14" customFormat="1" ht="11.25">
      <c r="B449" s="206"/>
      <c r="C449" s="207"/>
      <c r="D449" s="190" t="s">
        <v>216</v>
      </c>
      <c r="E449" s="208" t="s">
        <v>19</v>
      </c>
      <c r="F449" s="209" t="s">
        <v>1578</v>
      </c>
      <c r="G449" s="207"/>
      <c r="H449" s="210">
        <v>205.65600000000001</v>
      </c>
      <c r="I449" s="211"/>
      <c r="J449" s="207"/>
      <c r="K449" s="207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216</v>
      </c>
      <c r="AU449" s="216" t="s">
        <v>86</v>
      </c>
      <c r="AV449" s="14" t="s">
        <v>86</v>
      </c>
      <c r="AW449" s="14" t="s">
        <v>37</v>
      </c>
      <c r="AX449" s="14" t="s">
        <v>76</v>
      </c>
      <c r="AY449" s="216" t="s">
        <v>202</v>
      </c>
    </row>
    <row r="450" spans="2:51" s="14" customFormat="1" ht="11.25">
      <c r="B450" s="206"/>
      <c r="C450" s="207"/>
      <c r="D450" s="190" t="s">
        <v>216</v>
      </c>
      <c r="E450" s="208" t="s">
        <v>19</v>
      </c>
      <c r="F450" s="209" t="s">
        <v>1579</v>
      </c>
      <c r="G450" s="207"/>
      <c r="H450" s="210">
        <v>3.11</v>
      </c>
      <c r="I450" s="211"/>
      <c r="J450" s="207"/>
      <c r="K450" s="207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216</v>
      </c>
      <c r="AU450" s="216" t="s">
        <v>86</v>
      </c>
      <c r="AV450" s="14" t="s">
        <v>86</v>
      </c>
      <c r="AW450" s="14" t="s">
        <v>37</v>
      </c>
      <c r="AX450" s="14" t="s">
        <v>76</v>
      </c>
      <c r="AY450" s="216" t="s">
        <v>202</v>
      </c>
    </row>
    <row r="451" spans="2:51" s="14" customFormat="1" ht="11.25">
      <c r="B451" s="206"/>
      <c r="C451" s="207"/>
      <c r="D451" s="190" t="s">
        <v>216</v>
      </c>
      <c r="E451" s="208" t="s">
        <v>19</v>
      </c>
      <c r="F451" s="209" t="s">
        <v>1580</v>
      </c>
      <c r="G451" s="207"/>
      <c r="H451" s="210">
        <v>80.884</v>
      </c>
      <c r="I451" s="211"/>
      <c r="J451" s="207"/>
      <c r="K451" s="207"/>
      <c r="L451" s="212"/>
      <c r="M451" s="213"/>
      <c r="N451" s="214"/>
      <c r="O451" s="214"/>
      <c r="P451" s="214"/>
      <c r="Q451" s="214"/>
      <c r="R451" s="214"/>
      <c r="S451" s="214"/>
      <c r="T451" s="215"/>
      <c r="AT451" s="216" t="s">
        <v>216</v>
      </c>
      <c r="AU451" s="216" t="s">
        <v>86</v>
      </c>
      <c r="AV451" s="14" t="s">
        <v>86</v>
      </c>
      <c r="AW451" s="14" t="s">
        <v>37</v>
      </c>
      <c r="AX451" s="14" t="s">
        <v>76</v>
      </c>
      <c r="AY451" s="216" t="s">
        <v>202</v>
      </c>
    </row>
    <row r="452" spans="2:51" s="14" customFormat="1" ht="11.25">
      <c r="B452" s="206"/>
      <c r="C452" s="207"/>
      <c r="D452" s="190" t="s">
        <v>216</v>
      </c>
      <c r="E452" s="208" t="s">
        <v>19</v>
      </c>
      <c r="F452" s="209" t="s">
        <v>1581</v>
      </c>
      <c r="G452" s="207"/>
      <c r="H452" s="210">
        <v>90.025000000000006</v>
      </c>
      <c r="I452" s="211"/>
      <c r="J452" s="207"/>
      <c r="K452" s="207"/>
      <c r="L452" s="212"/>
      <c r="M452" s="213"/>
      <c r="N452" s="214"/>
      <c r="O452" s="214"/>
      <c r="P452" s="214"/>
      <c r="Q452" s="214"/>
      <c r="R452" s="214"/>
      <c r="S452" s="214"/>
      <c r="T452" s="215"/>
      <c r="AT452" s="216" t="s">
        <v>216</v>
      </c>
      <c r="AU452" s="216" t="s">
        <v>86</v>
      </c>
      <c r="AV452" s="14" t="s">
        <v>86</v>
      </c>
      <c r="AW452" s="14" t="s">
        <v>37</v>
      </c>
      <c r="AX452" s="14" t="s">
        <v>76</v>
      </c>
      <c r="AY452" s="216" t="s">
        <v>202</v>
      </c>
    </row>
    <row r="453" spans="2:51" s="14" customFormat="1" ht="11.25">
      <c r="B453" s="206"/>
      <c r="C453" s="207"/>
      <c r="D453" s="190" t="s">
        <v>216</v>
      </c>
      <c r="E453" s="208" t="s">
        <v>19</v>
      </c>
      <c r="F453" s="209" t="s">
        <v>1582</v>
      </c>
      <c r="G453" s="207"/>
      <c r="H453" s="210">
        <v>63.335000000000001</v>
      </c>
      <c r="I453" s="211"/>
      <c r="J453" s="207"/>
      <c r="K453" s="207"/>
      <c r="L453" s="212"/>
      <c r="M453" s="213"/>
      <c r="N453" s="214"/>
      <c r="O453" s="214"/>
      <c r="P453" s="214"/>
      <c r="Q453" s="214"/>
      <c r="R453" s="214"/>
      <c r="S453" s="214"/>
      <c r="T453" s="215"/>
      <c r="AT453" s="216" t="s">
        <v>216</v>
      </c>
      <c r="AU453" s="216" t="s">
        <v>86</v>
      </c>
      <c r="AV453" s="14" t="s">
        <v>86</v>
      </c>
      <c r="AW453" s="14" t="s">
        <v>37</v>
      </c>
      <c r="AX453" s="14" t="s">
        <v>76</v>
      </c>
      <c r="AY453" s="216" t="s">
        <v>202</v>
      </c>
    </row>
    <row r="454" spans="2:51" s="14" customFormat="1" ht="11.25">
      <c r="B454" s="206"/>
      <c r="C454" s="207"/>
      <c r="D454" s="190" t="s">
        <v>216</v>
      </c>
      <c r="E454" s="208" t="s">
        <v>19</v>
      </c>
      <c r="F454" s="209" t="s">
        <v>1583</v>
      </c>
      <c r="G454" s="207"/>
      <c r="H454" s="210">
        <v>148.755</v>
      </c>
      <c r="I454" s="211"/>
      <c r="J454" s="207"/>
      <c r="K454" s="207"/>
      <c r="L454" s="212"/>
      <c r="M454" s="213"/>
      <c r="N454" s="214"/>
      <c r="O454" s="214"/>
      <c r="P454" s="214"/>
      <c r="Q454" s="214"/>
      <c r="R454" s="214"/>
      <c r="S454" s="214"/>
      <c r="T454" s="215"/>
      <c r="AT454" s="216" t="s">
        <v>216</v>
      </c>
      <c r="AU454" s="216" t="s">
        <v>86</v>
      </c>
      <c r="AV454" s="14" t="s">
        <v>86</v>
      </c>
      <c r="AW454" s="14" t="s">
        <v>37</v>
      </c>
      <c r="AX454" s="14" t="s">
        <v>76</v>
      </c>
      <c r="AY454" s="216" t="s">
        <v>202</v>
      </c>
    </row>
    <row r="455" spans="2:51" s="14" customFormat="1" ht="11.25">
      <c r="B455" s="206"/>
      <c r="C455" s="207"/>
      <c r="D455" s="190" t="s">
        <v>216</v>
      </c>
      <c r="E455" s="208" t="s">
        <v>19</v>
      </c>
      <c r="F455" s="209" t="s">
        <v>1584</v>
      </c>
      <c r="G455" s="207"/>
      <c r="H455" s="210">
        <v>7.59</v>
      </c>
      <c r="I455" s="211"/>
      <c r="J455" s="207"/>
      <c r="K455" s="207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216</v>
      </c>
      <c r="AU455" s="216" t="s">
        <v>86</v>
      </c>
      <c r="AV455" s="14" t="s">
        <v>86</v>
      </c>
      <c r="AW455" s="14" t="s">
        <v>37</v>
      </c>
      <c r="AX455" s="14" t="s">
        <v>76</v>
      </c>
      <c r="AY455" s="216" t="s">
        <v>202</v>
      </c>
    </row>
    <row r="456" spans="2:51" s="14" customFormat="1" ht="11.25">
      <c r="B456" s="206"/>
      <c r="C456" s="207"/>
      <c r="D456" s="190" t="s">
        <v>216</v>
      </c>
      <c r="E456" s="208" t="s">
        <v>19</v>
      </c>
      <c r="F456" s="209" t="s">
        <v>1585</v>
      </c>
      <c r="G456" s="207"/>
      <c r="H456" s="210">
        <v>14.996</v>
      </c>
      <c r="I456" s="211"/>
      <c r="J456" s="207"/>
      <c r="K456" s="207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216</v>
      </c>
      <c r="AU456" s="216" t="s">
        <v>86</v>
      </c>
      <c r="AV456" s="14" t="s">
        <v>86</v>
      </c>
      <c r="AW456" s="14" t="s">
        <v>37</v>
      </c>
      <c r="AX456" s="14" t="s">
        <v>76</v>
      </c>
      <c r="AY456" s="216" t="s">
        <v>202</v>
      </c>
    </row>
    <row r="457" spans="2:51" s="14" customFormat="1" ht="11.25">
      <c r="B457" s="206"/>
      <c r="C457" s="207"/>
      <c r="D457" s="190" t="s">
        <v>216</v>
      </c>
      <c r="E457" s="208" t="s">
        <v>19</v>
      </c>
      <c r="F457" s="209" t="s">
        <v>1586</v>
      </c>
      <c r="G457" s="207"/>
      <c r="H457" s="210">
        <v>4.7960000000000003</v>
      </c>
      <c r="I457" s="211"/>
      <c r="J457" s="207"/>
      <c r="K457" s="207"/>
      <c r="L457" s="212"/>
      <c r="M457" s="213"/>
      <c r="N457" s="214"/>
      <c r="O457" s="214"/>
      <c r="P457" s="214"/>
      <c r="Q457" s="214"/>
      <c r="R457" s="214"/>
      <c r="S457" s="214"/>
      <c r="T457" s="215"/>
      <c r="AT457" s="216" t="s">
        <v>216</v>
      </c>
      <c r="AU457" s="216" t="s">
        <v>86</v>
      </c>
      <c r="AV457" s="14" t="s">
        <v>86</v>
      </c>
      <c r="AW457" s="14" t="s">
        <v>37</v>
      </c>
      <c r="AX457" s="14" t="s">
        <v>76</v>
      </c>
      <c r="AY457" s="216" t="s">
        <v>202</v>
      </c>
    </row>
    <row r="458" spans="2:51" s="14" customFormat="1" ht="11.25">
      <c r="B458" s="206"/>
      <c r="C458" s="207"/>
      <c r="D458" s="190" t="s">
        <v>216</v>
      </c>
      <c r="E458" s="208" t="s">
        <v>19</v>
      </c>
      <c r="F458" s="209" t="s">
        <v>1587</v>
      </c>
      <c r="G458" s="207"/>
      <c r="H458" s="210">
        <v>4.2839999999999998</v>
      </c>
      <c r="I458" s="211"/>
      <c r="J458" s="207"/>
      <c r="K458" s="207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216</v>
      </c>
      <c r="AU458" s="216" t="s">
        <v>86</v>
      </c>
      <c r="AV458" s="14" t="s">
        <v>86</v>
      </c>
      <c r="AW458" s="14" t="s">
        <v>37</v>
      </c>
      <c r="AX458" s="14" t="s">
        <v>76</v>
      </c>
      <c r="AY458" s="216" t="s">
        <v>202</v>
      </c>
    </row>
    <row r="459" spans="2:51" s="14" customFormat="1" ht="11.25">
      <c r="B459" s="206"/>
      <c r="C459" s="207"/>
      <c r="D459" s="190" t="s">
        <v>216</v>
      </c>
      <c r="E459" s="208" t="s">
        <v>19</v>
      </c>
      <c r="F459" s="209" t="s">
        <v>1588</v>
      </c>
      <c r="G459" s="207"/>
      <c r="H459" s="210">
        <v>16.524000000000001</v>
      </c>
      <c r="I459" s="211"/>
      <c r="J459" s="207"/>
      <c r="K459" s="207"/>
      <c r="L459" s="212"/>
      <c r="M459" s="213"/>
      <c r="N459" s="214"/>
      <c r="O459" s="214"/>
      <c r="P459" s="214"/>
      <c r="Q459" s="214"/>
      <c r="R459" s="214"/>
      <c r="S459" s="214"/>
      <c r="T459" s="215"/>
      <c r="AT459" s="216" t="s">
        <v>216</v>
      </c>
      <c r="AU459" s="216" t="s">
        <v>86</v>
      </c>
      <c r="AV459" s="14" t="s">
        <v>86</v>
      </c>
      <c r="AW459" s="14" t="s">
        <v>37</v>
      </c>
      <c r="AX459" s="14" t="s">
        <v>76</v>
      </c>
      <c r="AY459" s="216" t="s">
        <v>202</v>
      </c>
    </row>
    <row r="460" spans="2:51" s="14" customFormat="1" ht="11.25">
      <c r="B460" s="206"/>
      <c r="C460" s="207"/>
      <c r="D460" s="190" t="s">
        <v>216</v>
      </c>
      <c r="E460" s="208" t="s">
        <v>19</v>
      </c>
      <c r="F460" s="209" t="s">
        <v>1589</v>
      </c>
      <c r="G460" s="207"/>
      <c r="H460" s="210">
        <v>15.84</v>
      </c>
      <c r="I460" s="211"/>
      <c r="J460" s="207"/>
      <c r="K460" s="207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216</v>
      </c>
      <c r="AU460" s="216" t="s">
        <v>86</v>
      </c>
      <c r="AV460" s="14" t="s">
        <v>86</v>
      </c>
      <c r="AW460" s="14" t="s">
        <v>37</v>
      </c>
      <c r="AX460" s="14" t="s">
        <v>76</v>
      </c>
      <c r="AY460" s="216" t="s">
        <v>202</v>
      </c>
    </row>
    <row r="461" spans="2:51" s="15" customFormat="1" ht="11.25">
      <c r="B461" s="217"/>
      <c r="C461" s="218"/>
      <c r="D461" s="190" t="s">
        <v>216</v>
      </c>
      <c r="E461" s="219" t="s">
        <v>19</v>
      </c>
      <c r="F461" s="220" t="s">
        <v>219</v>
      </c>
      <c r="G461" s="218"/>
      <c r="H461" s="221">
        <v>668.09299999999996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216</v>
      </c>
      <c r="AU461" s="227" t="s">
        <v>86</v>
      </c>
      <c r="AV461" s="15" t="s">
        <v>220</v>
      </c>
      <c r="AW461" s="15" t="s">
        <v>37</v>
      </c>
      <c r="AX461" s="15" t="s">
        <v>76</v>
      </c>
      <c r="AY461" s="227" t="s">
        <v>202</v>
      </c>
    </row>
    <row r="462" spans="2:51" s="13" customFormat="1" ht="11.25">
      <c r="B462" s="196"/>
      <c r="C462" s="197"/>
      <c r="D462" s="190" t="s">
        <v>216</v>
      </c>
      <c r="E462" s="198" t="s">
        <v>19</v>
      </c>
      <c r="F462" s="199" t="s">
        <v>1318</v>
      </c>
      <c r="G462" s="197"/>
      <c r="H462" s="198" t="s">
        <v>19</v>
      </c>
      <c r="I462" s="200"/>
      <c r="J462" s="197"/>
      <c r="K462" s="197"/>
      <c r="L462" s="201"/>
      <c r="M462" s="202"/>
      <c r="N462" s="203"/>
      <c r="O462" s="203"/>
      <c r="P462" s="203"/>
      <c r="Q462" s="203"/>
      <c r="R462" s="203"/>
      <c r="S462" s="203"/>
      <c r="T462" s="204"/>
      <c r="AT462" s="205" t="s">
        <v>216</v>
      </c>
      <c r="AU462" s="205" t="s">
        <v>86</v>
      </c>
      <c r="AV462" s="13" t="s">
        <v>84</v>
      </c>
      <c r="AW462" s="13" t="s">
        <v>37</v>
      </c>
      <c r="AX462" s="13" t="s">
        <v>76</v>
      </c>
      <c r="AY462" s="205" t="s">
        <v>202</v>
      </c>
    </row>
    <row r="463" spans="2:51" s="14" customFormat="1" ht="11.25">
      <c r="B463" s="206"/>
      <c r="C463" s="207"/>
      <c r="D463" s="190" t="s">
        <v>216</v>
      </c>
      <c r="E463" s="208" t="s">
        <v>19</v>
      </c>
      <c r="F463" s="209" t="s">
        <v>1590</v>
      </c>
      <c r="G463" s="207"/>
      <c r="H463" s="210">
        <v>10.804</v>
      </c>
      <c r="I463" s="211"/>
      <c r="J463" s="207"/>
      <c r="K463" s="207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216</v>
      </c>
      <c r="AU463" s="216" t="s">
        <v>86</v>
      </c>
      <c r="AV463" s="14" t="s">
        <v>86</v>
      </c>
      <c r="AW463" s="14" t="s">
        <v>37</v>
      </c>
      <c r="AX463" s="14" t="s">
        <v>76</v>
      </c>
      <c r="AY463" s="216" t="s">
        <v>202</v>
      </c>
    </row>
    <row r="464" spans="2:51" s="14" customFormat="1" ht="11.25">
      <c r="B464" s="206"/>
      <c r="C464" s="207"/>
      <c r="D464" s="190" t="s">
        <v>216</v>
      </c>
      <c r="E464" s="208" t="s">
        <v>19</v>
      </c>
      <c r="F464" s="209" t="s">
        <v>1591</v>
      </c>
      <c r="G464" s="207"/>
      <c r="H464" s="210">
        <v>16.206</v>
      </c>
      <c r="I464" s="211"/>
      <c r="J464" s="207"/>
      <c r="K464" s="207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216</v>
      </c>
      <c r="AU464" s="216" t="s">
        <v>86</v>
      </c>
      <c r="AV464" s="14" t="s">
        <v>86</v>
      </c>
      <c r="AW464" s="14" t="s">
        <v>37</v>
      </c>
      <c r="AX464" s="14" t="s">
        <v>76</v>
      </c>
      <c r="AY464" s="216" t="s">
        <v>202</v>
      </c>
    </row>
    <row r="465" spans="2:51" s="14" customFormat="1" ht="11.25">
      <c r="B465" s="206"/>
      <c r="C465" s="207"/>
      <c r="D465" s="190" t="s">
        <v>216</v>
      </c>
      <c r="E465" s="208" t="s">
        <v>19</v>
      </c>
      <c r="F465" s="209" t="s">
        <v>1592</v>
      </c>
      <c r="G465" s="207"/>
      <c r="H465" s="210">
        <v>4.3600000000000003</v>
      </c>
      <c r="I465" s="211"/>
      <c r="J465" s="207"/>
      <c r="K465" s="207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216</v>
      </c>
      <c r="AU465" s="216" t="s">
        <v>86</v>
      </c>
      <c r="AV465" s="14" t="s">
        <v>86</v>
      </c>
      <c r="AW465" s="14" t="s">
        <v>37</v>
      </c>
      <c r="AX465" s="14" t="s">
        <v>76</v>
      </c>
      <c r="AY465" s="216" t="s">
        <v>202</v>
      </c>
    </row>
    <row r="466" spans="2:51" s="15" customFormat="1" ht="11.25">
      <c r="B466" s="217"/>
      <c r="C466" s="218"/>
      <c r="D466" s="190" t="s">
        <v>216</v>
      </c>
      <c r="E466" s="219" t="s">
        <v>19</v>
      </c>
      <c r="F466" s="220" t="s">
        <v>219</v>
      </c>
      <c r="G466" s="218"/>
      <c r="H466" s="221">
        <v>31.37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216</v>
      </c>
      <c r="AU466" s="227" t="s">
        <v>86</v>
      </c>
      <c r="AV466" s="15" t="s">
        <v>220</v>
      </c>
      <c r="AW466" s="15" t="s">
        <v>37</v>
      </c>
      <c r="AX466" s="15" t="s">
        <v>76</v>
      </c>
      <c r="AY466" s="227" t="s">
        <v>202</v>
      </c>
    </row>
    <row r="467" spans="2:51" s="13" customFormat="1" ht="11.25">
      <c r="B467" s="196"/>
      <c r="C467" s="197"/>
      <c r="D467" s="190" t="s">
        <v>216</v>
      </c>
      <c r="E467" s="198" t="s">
        <v>19</v>
      </c>
      <c r="F467" s="199" t="s">
        <v>1320</v>
      </c>
      <c r="G467" s="197"/>
      <c r="H467" s="198" t="s">
        <v>19</v>
      </c>
      <c r="I467" s="200"/>
      <c r="J467" s="197"/>
      <c r="K467" s="197"/>
      <c r="L467" s="201"/>
      <c r="M467" s="202"/>
      <c r="N467" s="203"/>
      <c r="O467" s="203"/>
      <c r="P467" s="203"/>
      <c r="Q467" s="203"/>
      <c r="R467" s="203"/>
      <c r="S467" s="203"/>
      <c r="T467" s="204"/>
      <c r="AT467" s="205" t="s">
        <v>216</v>
      </c>
      <c r="AU467" s="205" t="s">
        <v>86</v>
      </c>
      <c r="AV467" s="13" t="s">
        <v>84</v>
      </c>
      <c r="AW467" s="13" t="s">
        <v>37</v>
      </c>
      <c r="AX467" s="13" t="s">
        <v>76</v>
      </c>
      <c r="AY467" s="205" t="s">
        <v>202</v>
      </c>
    </row>
    <row r="468" spans="2:51" s="14" customFormat="1" ht="11.25">
      <c r="B468" s="206"/>
      <c r="C468" s="207"/>
      <c r="D468" s="190" t="s">
        <v>216</v>
      </c>
      <c r="E468" s="208" t="s">
        <v>19</v>
      </c>
      <c r="F468" s="209" t="s">
        <v>1593</v>
      </c>
      <c r="G468" s="207"/>
      <c r="H468" s="210">
        <v>13.294</v>
      </c>
      <c r="I468" s="211"/>
      <c r="J468" s="207"/>
      <c r="K468" s="207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216</v>
      </c>
      <c r="AU468" s="216" t="s">
        <v>86</v>
      </c>
      <c r="AV468" s="14" t="s">
        <v>86</v>
      </c>
      <c r="AW468" s="14" t="s">
        <v>37</v>
      </c>
      <c r="AX468" s="14" t="s">
        <v>76</v>
      </c>
      <c r="AY468" s="216" t="s">
        <v>202</v>
      </c>
    </row>
    <row r="469" spans="2:51" s="14" customFormat="1" ht="11.25">
      <c r="B469" s="206"/>
      <c r="C469" s="207"/>
      <c r="D469" s="190" t="s">
        <v>216</v>
      </c>
      <c r="E469" s="208" t="s">
        <v>19</v>
      </c>
      <c r="F469" s="209" t="s">
        <v>1594</v>
      </c>
      <c r="G469" s="207"/>
      <c r="H469" s="210">
        <v>51.088000000000001</v>
      </c>
      <c r="I469" s="211"/>
      <c r="J469" s="207"/>
      <c r="K469" s="207"/>
      <c r="L469" s="212"/>
      <c r="M469" s="213"/>
      <c r="N469" s="214"/>
      <c r="O469" s="214"/>
      <c r="P469" s="214"/>
      <c r="Q469" s="214"/>
      <c r="R469" s="214"/>
      <c r="S469" s="214"/>
      <c r="T469" s="215"/>
      <c r="AT469" s="216" t="s">
        <v>216</v>
      </c>
      <c r="AU469" s="216" t="s">
        <v>86</v>
      </c>
      <c r="AV469" s="14" t="s">
        <v>86</v>
      </c>
      <c r="AW469" s="14" t="s">
        <v>37</v>
      </c>
      <c r="AX469" s="14" t="s">
        <v>76</v>
      </c>
      <c r="AY469" s="216" t="s">
        <v>202</v>
      </c>
    </row>
    <row r="470" spans="2:51" s="14" customFormat="1" ht="11.25">
      <c r="B470" s="206"/>
      <c r="C470" s="207"/>
      <c r="D470" s="190" t="s">
        <v>216</v>
      </c>
      <c r="E470" s="208" t="s">
        <v>19</v>
      </c>
      <c r="F470" s="209" t="s">
        <v>1595</v>
      </c>
      <c r="G470" s="207"/>
      <c r="H470" s="210">
        <v>3.16</v>
      </c>
      <c r="I470" s="211"/>
      <c r="J470" s="207"/>
      <c r="K470" s="207"/>
      <c r="L470" s="212"/>
      <c r="M470" s="213"/>
      <c r="N470" s="214"/>
      <c r="O470" s="214"/>
      <c r="P470" s="214"/>
      <c r="Q470" s="214"/>
      <c r="R470" s="214"/>
      <c r="S470" s="214"/>
      <c r="T470" s="215"/>
      <c r="AT470" s="216" t="s">
        <v>216</v>
      </c>
      <c r="AU470" s="216" t="s">
        <v>86</v>
      </c>
      <c r="AV470" s="14" t="s">
        <v>86</v>
      </c>
      <c r="AW470" s="14" t="s">
        <v>37</v>
      </c>
      <c r="AX470" s="14" t="s">
        <v>76</v>
      </c>
      <c r="AY470" s="216" t="s">
        <v>202</v>
      </c>
    </row>
    <row r="471" spans="2:51" s="14" customFormat="1" ht="11.25">
      <c r="B471" s="206"/>
      <c r="C471" s="207"/>
      <c r="D471" s="190" t="s">
        <v>216</v>
      </c>
      <c r="E471" s="208" t="s">
        <v>19</v>
      </c>
      <c r="F471" s="209" t="s">
        <v>1596</v>
      </c>
      <c r="G471" s="207"/>
      <c r="H471" s="210">
        <v>8.4</v>
      </c>
      <c r="I471" s="211"/>
      <c r="J471" s="207"/>
      <c r="K471" s="207"/>
      <c r="L471" s="212"/>
      <c r="M471" s="213"/>
      <c r="N471" s="214"/>
      <c r="O471" s="214"/>
      <c r="P471" s="214"/>
      <c r="Q471" s="214"/>
      <c r="R471" s="214"/>
      <c r="S471" s="214"/>
      <c r="T471" s="215"/>
      <c r="AT471" s="216" t="s">
        <v>216</v>
      </c>
      <c r="AU471" s="216" t="s">
        <v>86</v>
      </c>
      <c r="AV471" s="14" t="s">
        <v>86</v>
      </c>
      <c r="AW471" s="14" t="s">
        <v>37</v>
      </c>
      <c r="AX471" s="14" t="s">
        <v>76</v>
      </c>
      <c r="AY471" s="216" t="s">
        <v>202</v>
      </c>
    </row>
    <row r="472" spans="2:51" s="15" customFormat="1" ht="11.25">
      <c r="B472" s="217"/>
      <c r="C472" s="218"/>
      <c r="D472" s="190" t="s">
        <v>216</v>
      </c>
      <c r="E472" s="219" t="s">
        <v>19</v>
      </c>
      <c r="F472" s="220" t="s">
        <v>219</v>
      </c>
      <c r="G472" s="218"/>
      <c r="H472" s="221">
        <v>75.941999999999993</v>
      </c>
      <c r="I472" s="222"/>
      <c r="J472" s="218"/>
      <c r="K472" s="218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216</v>
      </c>
      <c r="AU472" s="227" t="s">
        <v>86</v>
      </c>
      <c r="AV472" s="15" t="s">
        <v>220</v>
      </c>
      <c r="AW472" s="15" t="s">
        <v>37</v>
      </c>
      <c r="AX472" s="15" t="s">
        <v>76</v>
      </c>
      <c r="AY472" s="227" t="s">
        <v>202</v>
      </c>
    </row>
    <row r="473" spans="2:51" s="13" customFormat="1" ht="11.25">
      <c r="B473" s="196"/>
      <c r="C473" s="197"/>
      <c r="D473" s="190" t="s">
        <v>216</v>
      </c>
      <c r="E473" s="198" t="s">
        <v>19</v>
      </c>
      <c r="F473" s="199" t="s">
        <v>1323</v>
      </c>
      <c r="G473" s="197"/>
      <c r="H473" s="198" t="s">
        <v>19</v>
      </c>
      <c r="I473" s="200"/>
      <c r="J473" s="197"/>
      <c r="K473" s="197"/>
      <c r="L473" s="201"/>
      <c r="M473" s="202"/>
      <c r="N473" s="203"/>
      <c r="O473" s="203"/>
      <c r="P473" s="203"/>
      <c r="Q473" s="203"/>
      <c r="R473" s="203"/>
      <c r="S473" s="203"/>
      <c r="T473" s="204"/>
      <c r="AT473" s="205" t="s">
        <v>216</v>
      </c>
      <c r="AU473" s="205" t="s">
        <v>86</v>
      </c>
      <c r="AV473" s="13" t="s">
        <v>84</v>
      </c>
      <c r="AW473" s="13" t="s">
        <v>37</v>
      </c>
      <c r="AX473" s="13" t="s">
        <v>76</v>
      </c>
      <c r="AY473" s="205" t="s">
        <v>202</v>
      </c>
    </row>
    <row r="474" spans="2:51" s="14" customFormat="1" ht="11.25">
      <c r="B474" s="206"/>
      <c r="C474" s="207"/>
      <c r="D474" s="190" t="s">
        <v>216</v>
      </c>
      <c r="E474" s="208" t="s">
        <v>19</v>
      </c>
      <c r="F474" s="209" t="s">
        <v>1597</v>
      </c>
      <c r="G474" s="207"/>
      <c r="H474" s="210">
        <v>31.745999999999999</v>
      </c>
      <c r="I474" s="211"/>
      <c r="J474" s="207"/>
      <c r="K474" s="207"/>
      <c r="L474" s="212"/>
      <c r="M474" s="213"/>
      <c r="N474" s="214"/>
      <c r="O474" s="214"/>
      <c r="P474" s="214"/>
      <c r="Q474" s="214"/>
      <c r="R474" s="214"/>
      <c r="S474" s="214"/>
      <c r="T474" s="215"/>
      <c r="AT474" s="216" t="s">
        <v>216</v>
      </c>
      <c r="AU474" s="216" t="s">
        <v>86</v>
      </c>
      <c r="AV474" s="14" t="s">
        <v>86</v>
      </c>
      <c r="AW474" s="14" t="s">
        <v>37</v>
      </c>
      <c r="AX474" s="14" t="s">
        <v>76</v>
      </c>
      <c r="AY474" s="216" t="s">
        <v>202</v>
      </c>
    </row>
    <row r="475" spans="2:51" s="14" customFormat="1" ht="11.25">
      <c r="B475" s="206"/>
      <c r="C475" s="207"/>
      <c r="D475" s="190" t="s">
        <v>216</v>
      </c>
      <c r="E475" s="208" t="s">
        <v>19</v>
      </c>
      <c r="F475" s="209" t="s">
        <v>1598</v>
      </c>
      <c r="G475" s="207"/>
      <c r="H475" s="210">
        <v>5.0540000000000003</v>
      </c>
      <c r="I475" s="211"/>
      <c r="J475" s="207"/>
      <c r="K475" s="207"/>
      <c r="L475" s="212"/>
      <c r="M475" s="213"/>
      <c r="N475" s="214"/>
      <c r="O475" s="214"/>
      <c r="P475" s="214"/>
      <c r="Q475" s="214"/>
      <c r="R475" s="214"/>
      <c r="S475" s="214"/>
      <c r="T475" s="215"/>
      <c r="AT475" s="216" t="s">
        <v>216</v>
      </c>
      <c r="AU475" s="216" t="s">
        <v>86</v>
      </c>
      <c r="AV475" s="14" t="s">
        <v>86</v>
      </c>
      <c r="AW475" s="14" t="s">
        <v>37</v>
      </c>
      <c r="AX475" s="14" t="s">
        <v>76</v>
      </c>
      <c r="AY475" s="216" t="s">
        <v>202</v>
      </c>
    </row>
    <row r="476" spans="2:51" s="14" customFormat="1" ht="11.25">
      <c r="B476" s="206"/>
      <c r="C476" s="207"/>
      <c r="D476" s="190" t="s">
        <v>216</v>
      </c>
      <c r="E476" s="208" t="s">
        <v>19</v>
      </c>
      <c r="F476" s="209" t="s">
        <v>1599</v>
      </c>
      <c r="G476" s="207"/>
      <c r="H476" s="210">
        <v>8.1199999999999992</v>
      </c>
      <c r="I476" s="211"/>
      <c r="J476" s="207"/>
      <c r="K476" s="207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216</v>
      </c>
      <c r="AU476" s="216" t="s">
        <v>86</v>
      </c>
      <c r="AV476" s="14" t="s">
        <v>86</v>
      </c>
      <c r="AW476" s="14" t="s">
        <v>37</v>
      </c>
      <c r="AX476" s="14" t="s">
        <v>76</v>
      </c>
      <c r="AY476" s="216" t="s">
        <v>202</v>
      </c>
    </row>
    <row r="477" spans="2:51" s="14" customFormat="1" ht="11.25">
      <c r="B477" s="206"/>
      <c r="C477" s="207"/>
      <c r="D477" s="190" t="s">
        <v>216</v>
      </c>
      <c r="E477" s="208" t="s">
        <v>19</v>
      </c>
      <c r="F477" s="209" t="s">
        <v>1600</v>
      </c>
      <c r="G477" s="207"/>
      <c r="H477" s="210">
        <v>11.02</v>
      </c>
      <c r="I477" s="211"/>
      <c r="J477" s="207"/>
      <c r="K477" s="207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216</v>
      </c>
      <c r="AU477" s="216" t="s">
        <v>86</v>
      </c>
      <c r="AV477" s="14" t="s">
        <v>86</v>
      </c>
      <c r="AW477" s="14" t="s">
        <v>37</v>
      </c>
      <c r="AX477" s="14" t="s">
        <v>76</v>
      </c>
      <c r="AY477" s="216" t="s">
        <v>202</v>
      </c>
    </row>
    <row r="478" spans="2:51" s="14" customFormat="1" ht="11.25">
      <c r="B478" s="206"/>
      <c r="C478" s="207"/>
      <c r="D478" s="190" t="s">
        <v>216</v>
      </c>
      <c r="E478" s="208" t="s">
        <v>19</v>
      </c>
      <c r="F478" s="209" t="s">
        <v>1601</v>
      </c>
      <c r="G478" s="207"/>
      <c r="H478" s="210">
        <v>11.97</v>
      </c>
      <c r="I478" s="211"/>
      <c r="J478" s="207"/>
      <c r="K478" s="207"/>
      <c r="L478" s="212"/>
      <c r="M478" s="213"/>
      <c r="N478" s="214"/>
      <c r="O478" s="214"/>
      <c r="P478" s="214"/>
      <c r="Q478" s="214"/>
      <c r="R478" s="214"/>
      <c r="S478" s="214"/>
      <c r="T478" s="215"/>
      <c r="AT478" s="216" t="s">
        <v>216</v>
      </c>
      <c r="AU478" s="216" t="s">
        <v>86</v>
      </c>
      <c r="AV478" s="14" t="s">
        <v>86</v>
      </c>
      <c r="AW478" s="14" t="s">
        <v>37</v>
      </c>
      <c r="AX478" s="14" t="s">
        <v>76</v>
      </c>
      <c r="AY478" s="216" t="s">
        <v>202</v>
      </c>
    </row>
    <row r="479" spans="2:51" s="14" customFormat="1" ht="11.25">
      <c r="B479" s="206"/>
      <c r="C479" s="207"/>
      <c r="D479" s="190" t="s">
        <v>216</v>
      </c>
      <c r="E479" s="208" t="s">
        <v>19</v>
      </c>
      <c r="F479" s="209" t="s">
        <v>1602</v>
      </c>
      <c r="G479" s="207"/>
      <c r="H479" s="210">
        <v>5.48</v>
      </c>
      <c r="I479" s="211"/>
      <c r="J479" s="207"/>
      <c r="K479" s="207"/>
      <c r="L479" s="212"/>
      <c r="M479" s="213"/>
      <c r="N479" s="214"/>
      <c r="O479" s="214"/>
      <c r="P479" s="214"/>
      <c r="Q479" s="214"/>
      <c r="R479" s="214"/>
      <c r="S479" s="214"/>
      <c r="T479" s="215"/>
      <c r="AT479" s="216" t="s">
        <v>216</v>
      </c>
      <c r="AU479" s="216" t="s">
        <v>86</v>
      </c>
      <c r="AV479" s="14" t="s">
        <v>86</v>
      </c>
      <c r="AW479" s="14" t="s">
        <v>37</v>
      </c>
      <c r="AX479" s="14" t="s">
        <v>76</v>
      </c>
      <c r="AY479" s="216" t="s">
        <v>202</v>
      </c>
    </row>
    <row r="480" spans="2:51" s="14" customFormat="1" ht="11.25">
      <c r="B480" s="206"/>
      <c r="C480" s="207"/>
      <c r="D480" s="190" t="s">
        <v>216</v>
      </c>
      <c r="E480" s="208" t="s">
        <v>19</v>
      </c>
      <c r="F480" s="209" t="s">
        <v>1603</v>
      </c>
      <c r="G480" s="207"/>
      <c r="H480" s="210">
        <v>4.24</v>
      </c>
      <c r="I480" s="211"/>
      <c r="J480" s="207"/>
      <c r="K480" s="207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216</v>
      </c>
      <c r="AU480" s="216" t="s">
        <v>86</v>
      </c>
      <c r="AV480" s="14" t="s">
        <v>86</v>
      </c>
      <c r="AW480" s="14" t="s">
        <v>37</v>
      </c>
      <c r="AX480" s="14" t="s">
        <v>76</v>
      </c>
      <c r="AY480" s="216" t="s">
        <v>202</v>
      </c>
    </row>
    <row r="481" spans="1:65" s="15" customFormat="1" ht="11.25">
      <c r="B481" s="217"/>
      <c r="C481" s="218"/>
      <c r="D481" s="190" t="s">
        <v>216</v>
      </c>
      <c r="E481" s="219" t="s">
        <v>19</v>
      </c>
      <c r="F481" s="220" t="s">
        <v>219</v>
      </c>
      <c r="G481" s="218"/>
      <c r="H481" s="221">
        <v>77.63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216</v>
      </c>
      <c r="AU481" s="227" t="s">
        <v>86</v>
      </c>
      <c r="AV481" s="15" t="s">
        <v>220</v>
      </c>
      <c r="AW481" s="15" t="s">
        <v>37</v>
      </c>
      <c r="AX481" s="15" t="s">
        <v>76</v>
      </c>
      <c r="AY481" s="227" t="s">
        <v>202</v>
      </c>
    </row>
    <row r="482" spans="1:65" s="16" customFormat="1" ht="11.25">
      <c r="B482" s="228"/>
      <c r="C482" s="229"/>
      <c r="D482" s="190" t="s">
        <v>216</v>
      </c>
      <c r="E482" s="230" t="s">
        <v>132</v>
      </c>
      <c r="F482" s="231" t="s">
        <v>235</v>
      </c>
      <c r="G482" s="229"/>
      <c r="H482" s="232">
        <v>2585.4670000000001</v>
      </c>
      <c r="I482" s="233"/>
      <c r="J482" s="229"/>
      <c r="K482" s="229"/>
      <c r="L482" s="234"/>
      <c r="M482" s="235"/>
      <c r="N482" s="236"/>
      <c r="O482" s="236"/>
      <c r="P482" s="236"/>
      <c r="Q482" s="236"/>
      <c r="R482" s="236"/>
      <c r="S482" s="236"/>
      <c r="T482" s="237"/>
      <c r="AT482" s="238" t="s">
        <v>216</v>
      </c>
      <c r="AU482" s="238" t="s">
        <v>86</v>
      </c>
      <c r="AV482" s="16" t="s">
        <v>208</v>
      </c>
      <c r="AW482" s="16" t="s">
        <v>37</v>
      </c>
      <c r="AX482" s="16" t="s">
        <v>84</v>
      </c>
      <c r="AY482" s="238" t="s">
        <v>202</v>
      </c>
    </row>
    <row r="483" spans="1:65" s="2" customFormat="1" ht="14.45" customHeight="1">
      <c r="A483" s="36"/>
      <c r="B483" s="37"/>
      <c r="C483" s="177" t="s">
        <v>459</v>
      </c>
      <c r="D483" s="177" t="s">
        <v>204</v>
      </c>
      <c r="E483" s="178" t="s">
        <v>467</v>
      </c>
      <c r="F483" s="179" t="s">
        <v>468</v>
      </c>
      <c r="G483" s="180" t="s">
        <v>130</v>
      </c>
      <c r="H483" s="181">
        <v>2585.4670000000001</v>
      </c>
      <c r="I483" s="182"/>
      <c r="J483" s="183">
        <f>ROUND(I483*H483,2)</f>
        <v>0</v>
      </c>
      <c r="K483" s="179" t="s">
        <v>207</v>
      </c>
      <c r="L483" s="41"/>
      <c r="M483" s="184" t="s">
        <v>19</v>
      </c>
      <c r="N483" s="185" t="s">
        <v>47</v>
      </c>
      <c r="O483" s="66"/>
      <c r="P483" s="186">
        <f>O483*H483</f>
        <v>0</v>
      </c>
      <c r="Q483" s="186">
        <v>0</v>
      </c>
      <c r="R483" s="186">
        <f>Q483*H483</f>
        <v>0</v>
      </c>
      <c r="S483" s="186">
        <v>0</v>
      </c>
      <c r="T483" s="187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88" t="s">
        <v>208</v>
      </c>
      <c r="AT483" s="188" t="s">
        <v>204</v>
      </c>
      <c r="AU483" s="188" t="s">
        <v>86</v>
      </c>
      <c r="AY483" s="19" t="s">
        <v>202</v>
      </c>
      <c r="BE483" s="189">
        <f>IF(N483="základní",J483,0)</f>
        <v>0</v>
      </c>
      <c r="BF483" s="189">
        <f>IF(N483="snížená",J483,0)</f>
        <v>0</v>
      </c>
      <c r="BG483" s="189">
        <f>IF(N483="zákl. přenesená",J483,0)</f>
        <v>0</v>
      </c>
      <c r="BH483" s="189">
        <f>IF(N483="sníž. přenesená",J483,0)</f>
        <v>0</v>
      </c>
      <c r="BI483" s="189">
        <f>IF(N483="nulová",J483,0)</f>
        <v>0</v>
      </c>
      <c r="BJ483" s="19" t="s">
        <v>84</v>
      </c>
      <c r="BK483" s="189">
        <f>ROUND(I483*H483,2)</f>
        <v>0</v>
      </c>
      <c r="BL483" s="19" t="s">
        <v>208</v>
      </c>
      <c r="BM483" s="188" t="s">
        <v>1604</v>
      </c>
    </row>
    <row r="484" spans="1:65" s="2" customFormat="1" ht="11.25">
      <c r="A484" s="36"/>
      <c r="B484" s="37"/>
      <c r="C484" s="38"/>
      <c r="D484" s="190" t="s">
        <v>210</v>
      </c>
      <c r="E484" s="38"/>
      <c r="F484" s="191" t="s">
        <v>470</v>
      </c>
      <c r="G484" s="38"/>
      <c r="H484" s="38"/>
      <c r="I484" s="192"/>
      <c r="J484" s="38"/>
      <c r="K484" s="38"/>
      <c r="L484" s="41"/>
      <c r="M484" s="193"/>
      <c r="N484" s="194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210</v>
      </c>
      <c r="AU484" s="19" t="s">
        <v>86</v>
      </c>
    </row>
    <row r="485" spans="1:65" s="14" customFormat="1" ht="11.25">
      <c r="B485" s="206"/>
      <c r="C485" s="207"/>
      <c r="D485" s="190" t="s">
        <v>216</v>
      </c>
      <c r="E485" s="208" t="s">
        <v>19</v>
      </c>
      <c r="F485" s="209" t="s">
        <v>132</v>
      </c>
      <c r="G485" s="207"/>
      <c r="H485" s="210">
        <v>2585.4670000000001</v>
      </c>
      <c r="I485" s="211"/>
      <c r="J485" s="207"/>
      <c r="K485" s="207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216</v>
      </c>
      <c r="AU485" s="216" t="s">
        <v>86</v>
      </c>
      <c r="AV485" s="14" t="s">
        <v>86</v>
      </c>
      <c r="AW485" s="14" t="s">
        <v>37</v>
      </c>
      <c r="AX485" s="14" t="s">
        <v>84</v>
      </c>
      <c r="AY485" s="216" t="s">
        <v>202</v>
      </c>
    </row>
    <row r="486" spans="1:65" s="2" customFormat="1" ht="14.45" customHeight="1">
      <c r="A486" s="36"/>
      <c r="B486" s="37"/>
      <c r="C486" s="177" t="s">
        <v>466</v>
      </c>
      <c r="D486" s="177" t="s">
        <v>204</v>
      </c>
      <c r="E486" s="178" t="s">
        <v>476</v>
      </c>
      <c r="F486" s="179" t="s">
        <v>477</v>
      </c>
      <c r="G486" s="180" t="s">
        <v>115</v>
      </c>
      <c r="H486" s="181">
        <v>1455.62</v>
      </c>
      <c r="I486" s="182"/>
      <c r="J486" s="183">
        <f>ROUND(I486*H486,2)</f>
        <v>0</v>
      </c>
      <c r="K486" s="179" t="s">
        <v>207</v>
      </c>
      <c r="L486" s="41"/>
      <c r="M486" s="184" t="s">
        <v>19</v>
      </c>
      <c r="N486" s="185" t="s">
        <v>47</v>
      </c>
      <c r="O486" s="66"/>
      <c r="P486" s="186">
        <f>O486*H486</f>
        <v>0</v>
      </c>
      <c r="Q486" s="186">
        <v>0</v>
      </c>
      <c r="R486" s="186">
        <f>Q486*H486</f>
        <v>0</v>
      </c>
      <c r="S486" s="186">
        <v>0</v>
      </c>
      <c r="T486" s="187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88" t="s">
        <v>208</v>
      </c>
      <c r="AT486" s="188" t="s">
        <v>204</v>
      </c>
      <c r="AU486" s="188" t="s">
        <v>86</v>
      </c>
      <c r="AY486" s="19" t="s">
        <v>202</v>
      </c>
      <c r="BE486" s="189">
        <f>IF(N486="základní",J486,0)</f>
        <v>0</v>
      </c>
      <c r="BF486" s="189">
        <f>IF(N486="snížená",J486,0)</f>
        <v>0</v>
      </c>
      <c r="BG486" s="189">
        <f>IF(N486="zákl. přenesená",J486,0)</f>
        <v>0</v>
      </c>
      <c r="BH486" s="189">
        <f>IF(N486="sníž. přenesená",J486,0)</f>
        <v>0</v>
      </c>
      <c r="BI486" s="189">
        <f>IF(N486="nulová",J486,0)</f>
        <v>0</v>
      </c>
      <c r="BJ486" s="19" t="s">
        <v>84</v>
      </c>
      <c r="BK486" s="189">
        <f>ROUND(I486*H486,2)</f>
        <v>0</v>
      </c>
      <c r="BL486" s="19" t="s">
        <v>208</v>
      </c>
      <c r="BM486" s="188" t="s">
        <v>1605</v>
      </c>
    </row>
    <row r="487" spans="1:65" s="2" customFormat="1" ht="19.5">
      <c r="A487" s="36"/>
      <c r="B487" s="37"/>
      <c r="C487" s="38"/>
      <c r="D487" s="190" t="s">
        <v>210</v>
      </c>
      <c r="E487" s="38"/>
      <c r="F487" s="191" t="s">
        <v>479</v>
      </c>
      <c r="G487" s="38"/>
      <c r="H487" s="38"/>
      <c r="I487" s="192"/>
      <c r="J487" s="38"/>
      <c r="K487" s="38"/>
      <c r="L487" s="41"/>
      <c r="M487" s="193"/>
      <c r="N487" s="194"/>
      <c r="O487" s="66"/>
      <c r="P487" s="66"/>
      <c r="Q487" s="66"/>
      <c r="R487" s="66"/>
      <c r="S487" s="66"/>
      <c r="T487" s="67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T487" s="19" t="s">
        <v>210</v>
      </c>
      <c r="AU487" s="19" t="s">
        <v>86</v>
      </c>
    </row>
    <row r="488" spans="1:65" s="2" customFormat="1" ht="58.5">
      <c r="A488" s="36"/>
      <c r="B488" s="37"/>
      <c r="C488" s="38"/>
      <c r="D488" s="190" t="s">
        <v>212</v>
      </c>
      <c r="E488" s="38"/>
      <c r="F488" s="195" t="s">
        <v>480</v>
      </c>
      <c r="G488" s="38"/>
      <c r="H488" s="38"/>
      <c r="I488" s="192"/>
      <c r="J488" s="38"/>
      <c r="K488" s="38"/>
      <c r="L488" s="41"/>
      <c r="M488" s="193"/>
      <c r="N488" s="194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212</v>
      </c>
      <c r="AU488" s="19" t="s">
        <v>86</v>
      </c>
    </row>
    <row r="489" spans="1:65" s="13" customFormat="1" ht="11.25">
      <c r="B489" s="196"/>
      <c r="C489" s="197"/>
      <c r="D489" s="190" t="s">
        <v>216</v>
      </c>
      <c r="E489" s="198" t="s">
        <v>19</v>
      </c>
      <c r="F489" s="199" t="s">
        <v>126</v>
      </c>
      <c r="G489" s="197"/>
      <c r="H489" s="198" t="s">
        <v>19</v>
      </c>
      <c r="I489" s="200"/>
      <c r="J489" s="197"/>
      <c r="K489" s="197"/>
      <c r="L489" s="201"/>
      <c r="M489" s="202"/>
      <c r="N489" s="203"/>
      <c r="O489" s="203"/>
      <c r="P489" s="203"/>
      <c r="Q489" s="203"/>
      <c r="R489" s="203"/>
      <c r="S489" s="203"/>
      <c r="T489" s="204"/>
      <c r="AT489" s="205" t="s">
        <v>216</v>
      </c>
      <c r="AU489" s="205" t="s">
        <v>86</v>
      </c>
      <c r="AV489" s="13" t="s">
        <v>84</v>
      </c>
      <c r="AW489" s="13" t="s">
        <v>37</v>
      </c>
      <c r="AX489" s="13" t="s">
        <v>76</v>
      </c>
      <c r="AY489" s="205" t="s">
        <v>202</v>
      </c>
    </row>
    <row r="490" spans="1:65" s="14" customFormat="1" ht="11.25">
      <c r="B490" s="206"/>
      <c r="C490" s="207"/>
      <c r="D490" s="190" t="s">
        <v>216</v>
      </c>
      <c r="E490" s="208" t="s">
        <v>19</v>
      </c>
      <c r="F490" s="209" t="s">
        <v>481</v>
      </c>
      <c r="G490" s="207"/>
      <c r="H490" s="210">
        <v>1450.0419999999999</v>
      </c>
      <c r="I490" s="211"/>
      <c r="J490" s="207"/>
      <c r="K490" s="207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216</v>
      </c>
      <c r="AU490" s="216" t="s">
        <v>86</v>
      </c>
      <c r="AV490" s="14" t="s">
        <v>86</v>
      </c>
      <c r="AW490" s="14" t="s">
        <v>37</v>
      </c>
      <c r="AX490" s="14" t="s">
        <v>76</v>
      </c>
      <c r="AY490" s="216" t="s">
        <v>202</v>
      </c>
    </row>
    <row r="491" spans="1:65" s="14" customFormat="1" ht="11.25">
      <c r="B491" s="206"/>
      <c r="C491" s="207"/>
      <c r="D491" s="190" t="s">
        <v>216</v>
      </c>
      <c r="E491" s="208" t="s">
        <v>19</v>
      </c>
      <c r="F491" s="209" t="s">
        <v>482</v>
      </c>
      <c r="G491" s="207"/>
      <c r="H491" s="210">
        <v>94.581000000000003</v>
      </c>
      <c r="I491" s="211"/>
      <c r="J491" s="207"/>
      <c r="K491" s="207"/>
      <c r="L491" s="212"/>
      <c r="M491" s="213"/>
      <c r="N491" s="214"/>
      <c r="O491" s="214"/>
      <c r="P491" s="214"/>
      <c r="Q491" s="214"/>
      <c r="R491" s="214"/>
      <c r="S491" s="214"/>
      <c r="T491" s="215"/>
      <c r="AT491" s="216" t="s">
        <v>216</v>
      </c>
      <c r="AU491" s="216" t="s">
        <v>86</v>
      </c>
      <c r="AV491" s="14" t="s">
        <v>86</v>
      </c>
      <c r="AW491" s="14" t="s">
        <v>37</v>
      </c>
      <c r="AX491" s="14" t="s">
        <v>76</v>
      </c>
      <c r="AY491" s="216" t="s">
        <v>202</v>
      </c>
    </row>
    <row r="492" spans="1:65" s="14" customFormat="1" ht="11.25">
      <c r="B492" s="206"/>
      <c r="C492" s="207"/>
      <c r="D492" s="190" t="s">
        <v>216</v>
      </c>
      <c r="E492" s="208" t="s">
        <v>19</v>
      </c>
      <c r="F492" s="209" t="s">
        <v>483</v>
      </c>
      <c r="G492" s="207"/>
      <c r="H492" s="210">
        <v>-89.003</v>
      </c>
      <c r="I492" s="211"/>
      <c r="J492" s="207"/>
      <c r="K492" s="207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216</v>
      </c>
      <c r="AU492" s="216" t="s">
        <v>86</v>
      </c>
      <c r="AV492" s="14" t="s">
        <v>86</v>
      </c>
      <c r="AW492" s="14" t="s">
        <v>37</v>
      </c>
      <c r="AX492" s="14" t="s">
        <v>76</v>
      </c>
      <c r="AY492" s="216" t="s">
        <v>202</v>
      </c>
    </row>
    <row r="493" spans="1:65" s="16" customFormat="1" ht="11.25">
      <c r="B493" s="228"/>
      <c r="C493" s="229"/>
      <c r="D493" s="190" t="s">
        <v>216</v>
      </c>
      <c r="E493" s="230" t="s">
        <v>125</v>
      </c>
      <c r="F493" s="231" t="s">
        <v>235</v>
      </c>
      <c r="G493" s="229"/>
      <c r="H493" s="232">
        <v>1455.62</v>
      </c>
      <c r="I493" s="233"/>
      <c r="J493" s="229"/>
      <c r="K493" s="229"/>
      <c r="L493" s="234"/>
      <c r="M493" s="235"/>
      <c r="N493" s="236"/>
      <c r="O493" s="236"/>
      <c r="P493" s="236"/>
      <c r="Q493" s="236"/>
      <c r="R493" s="236"/>
      <c r="S493" s="236"/>
      <c r="T493" s="237"/>
      <c r="AT493" s="238" t="s">
        <v>216</v>
      </c>
      <c r="AU493" s="238" t="s">
        <v>86</v>
      </c>
      <c r="AV493" s="16" t="s">
        <v>208</v>
      </c>
      <c r="AW493" s="16" t="s">
        <v>37</v>
      </c>
      <c r="AX493" s="16" t="s">
        <v>84</v>
      </c>
      <c r="AY493" s="238" t="s">
        <v>202</v>
      </c>
    </row>
    <row r="494" spans="1:65" s="2" customFormat="1" ht="24.2" customHeight="1">
      <c r="A494" s="36"/>
      <c r="B494" s="37"/>
      <c r="C494" s="177" t="s">
        <v>119</v>
      </c>
      <c r="D494" s="177" t="s">
        <v>204</v>
      </c>
      <c r="E494" s="178" t="s">
        <v>485</v>
      </c>
      <c r="F494" s="179" t="s">
        <v>486</v>
      </c>
      <c r="G494" s="180" t="s">
        <v>115</v>
      </c>
      <c r="H494" s="181">
        <v>14556.2</v>
      </c>
      <c r="I494" s="182"/>
      <c r="J494" s="183">
        <f>ROUND(I494*H494,2)</f>
        <v>0</v>
      </c>
      <c r="K494" s="179" t="s">
        <v>207</v>
      </c>
      <c r="L494" s="41"/>
      <c r="M494" s="184" t="s">
        <v>19</v>
      </c>
      <c r="N494" s="185" t="s">
        <v>47</v>
      </c>
      <c r="O494" s="66"/>
      <c r="P494" s="186">
        <f>O494*H494</f>
        <v>0</v>
      </c>
      <c r="Q494" s="186">
        <v>0</v>
      </c>
      <c r="R494" s="186">
        <f>Q494*H494</f>
        <v>0</v>
      </c>
      <c r="S494" s="186">
        <v>0</v>
      </c>
      <c r="T494" s="187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88" t="s">
        <v>208</v>
      </c>
      <c r="AT494" s="188" t="s">
        <v>204</v>
      </c>
      <c r="AU494" s="188" t="s">
        <v>86</v>
      </c>
      <c r="AY494" s="19" t="s">
        <v>202</v>
      </c>
      <c r="BE494" s="189">
        <f>IF(N494="základní",J494,0)</f>
        <v>0</v>
      </c>
      <c r="BF494" s="189">
        <f>IF(N494="snížená",J494,0)</f>
        <v>0</v>
      </c>
      <c r="BG494" s="189">
        <f>IF(N494="zákl. přenesená",J494,0)</f>
        <v>0</v>
      </c>
      <c r="BH494" s="189">
        <f>IF(N494="sníž. přenesená",J494,0)</f>
        <v>0</v>
      </c>
      <c r="BI494" s="189">
        <f>IF(N494="nulová",J494,0)</f>
        <v>0</v>
      </c>
      <c r="BJ494" s="19" t="s">
        <v>84</v>
      </c>
      <c r="BK494" s="189">
        <f>ROUND(I494*H494,2)</f>
        <v>0</v>
      </c>
      <c r="BL494" s="19" t="s">
        <v>208</v>
      </c>
      <c r="BM494" s="188" t="s">
        <v>1606</v>
      </c>
    </row>
    <row r="495" spans="1:65" s="2" customFormat="1" ht="19.5">
      <c r="A495" s="36"/>
      <c r="B495" s="37"/>
      <c r="C495" s="38"/>
      <c r="D495" s="190" t="s">
        <v>210</v>
      </c>
      <c r="E495" s="38"/>
      <c r="F495" s="191" t="s">
        <v>488</v>
      </c>
      <c r="G495" s="38"/>
      <c r="H495" s="38"/>
      <c r="I495" s="192"/>
      <c r="J495" s="38"/>
      <c r="K495" s="38"/>
      <c r="L495" s="41"/>
      <c r="M495" s="193"/>
      <c r="N495" s="194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9" t="s">
        <v>210</v>
      </c>
      <c r="AU495" s="19" t="s">
        <v>86</v>
      </c>
    </row>
    <row r="496" spans="1:65" s="2" customFormat="1" ht="58.5">
      <c r="A496" s="36"/>
      <c r="B496" s="37"/>
      <c r="C496" s="38"/>
      <c r="D496" s="190" t="s">
        <v>212</v>
      </c>
      <c r="E496" s="38"/>
      <c r="F496" s="195" t="s">
        <v>480</v>
      </c>
      <c r="G496" s="38"/>
      <c r="H496" s="38"/>
      <c r="I496" s="192"/>
      <c r="J496" s="38"/>
      <c r="K496" s="38"/>
      <c r="L496" s="41"/>
      <c r="M496" s="193"/>
      <c r="N496" s="194"/>
      <c r="O496" s="66"/>
      <c r="P496" s="66"/>
      <c r="Q496" s="66"/>
      <c r="R496" s="66"/>
      <c r="S496" s="66"/>
      <c r="T496" s="67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T496" s="19" t="s">
        <v>212</v>
      </c>
      <c r="AU496" s="19" t="s">
        <v>86</v>
      </c>
    </row>
    <row r="497" spans="1:65" s="14" customFormat="1" ht="11.25">
      <c r="B497" s="206"/>
      <c r="C497" s="207"/>
      <c r="D497" s="190" t="s">
        <v>216</v>
      </c>
      <c r="E497" s="208" t="s">
        <v>19</v>
      </c>
      <c r="F497" s="209" t="s">
        <v>489</v>
      </c>
      <c r="G497" s="207"/>
      <c r="H497" s="210">
        <v>14556.2</v>
      </c>
      <c r="I497" s="211"/>
      <c r="J497" s="207"/>
      <c r="K497" s="207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216</v>
      </c>
      <c r="AU497" s="216" t="s">
        <v>86</v>
      </c>
      <c r="AV497" s="14" t="s">
        <v>86</v>
      </c>
      <c r="AW497" s="14" t="s">
        <v>37</v>
      </c>
      <c r="AX497" s="14" t="s">
        <v>84</v>
      </c>
      <c r="AY497" s="216" t="s">
        <v>202</v>
      </c>
    </row>
    <row r="498" spans="1:65" s="2" customFormat="1" ht="14.45" customHeight="1">
      <c r="A498" s="36"/>
      <c r="B498" s="37"/>
      <c r="C498" s="177" t="s">
        <v>475</v>
      </c>
      <c r="D498" s="177" t="s">
        <v>204</v>
      </c>
      <c r="E498" s="178" t="s">
        <v>491</v>
      </c>
      <c r="F498" s="179" t="s">
        <v>492</v>
      </c>
      <c r="G498" s="180" t="s">
        <v>115</v>
      </c>
      <c r="H498" s="181">
        <v>661.98099999999999</v>
      </c>
      <c r="I498" s="182"/>
      <c r="J498" s="183">
        <f>ROUND(I498*H498,2)</f>
        <v>0</v>
      </c>
      <c r="K498" s="179" t="s">
        <v>207</v>
      </c>
      <c r="L498" s="41"/>
      <c r="M498" s="184" t="s">
        <v>19</v>
      </c>
      <c r="N498" s="185" t="s">
        <v>47</v>
      </c>
      <c r="O498" s="66"/>
      <c r="P498" s="186">
        <f>O498*H498</f>
        <v>0</v>
      </c>
      <c r="Q498" s="186">
        <v>0</v>
      </c>
      <c r="R498" s="186">
        <f>Q498*H498</f>
        <v>0</v>
      </c>
      <c r="S498" s="186">
        <v>0</v>
      </c>
      <c r="T498" s="187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88" t="s">
        <v>208</v>
      </c>
      <c r="AT498" s="188" t="s">
        <v>204</v>
      </c>
      <c r="AU498" s="188" t="s">
        <v>86</v>
      </c>
      <c r="AY498" s="19" t="s">
        <v>202</v>
      </c>
      <c r="BE498" s="189">
        <f>IF(N498="základní",J498,0)</f>
        <v>0</v>
      </c>
      <c r="BF498" s="189">
        <f>IF(N498="snížená",J498,0)</f>
        <v>0</v>
      </c>
      <c r="BG498" s="189">
        <f>IF(N498="zákl. přenesená",J498,0)</f>
        <v>0</v>
      </c>
      <c r="BH498" s="189">
        <f>IF(N498="sníž. přenesená",J498,0)</f>
        <v>0</v>
      </c>
      <c r="BI498" s="189">
        <f>IF(N498="nulová",J498,0)</f>
        <v>0</v>
      </c>
      <c r="BJ498" s="19" t="s">
        <v>84</v>
      </c>
      <c r="BK498" s="189">
        <f>ROUND(I498*H498,2)</f>
        <v>0</v>
      </c>
      <c r="BL498" s="19" t="s">
        <v>208</v>
      </c>
      <c r="BM498" s="188" t="s">
        <v>1607</v>
      </c>
    </row>
    <row r="499" spans="1:65" s="2" customFormat="1" ht="19.5">
      <c r="A499" s="36"/>
      <c r="B499" s="37"/>
      <c r="C499" s="38"/>
      <c r="D499" s="190" t="s">
        <v>210</v>
      </c>
      <c r="E499" s="38"/>
      <c r="F499" s="191" t="s">
        <v>494</v>
      </c>
      <c r="G499" s="38"/>
      <c r="H499" s="38"/>
      <c r="I499" s="192"/>
      <c r="J499" s="38"/>
      <c r="K499" s="38"/>
      <c r="L499" s="41"/>
      <c r="M499" s="193"/>
      <c r="N499" s="194"/>
      <c r="O499" s="66"/>
      <c r="P499" s="66"/>
      <c r="Q499" s="66"/>
      <c r="R499" s="66"/>
      <c r="S499" s="66"/>
      <c r="T499" s="67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T499" s="19" t="s">
        <v>210</v>
      </c>
      <c r="AU499" s="19" t="s">
        <v>86</v>
      </c>
    </row>
    <row r="500" spans="1:65" s="2" customFormat="1" ht="58.5">
      <c r="A500" s="36"/>
      <c r="B500" s="37"/>
      <c r="C500" s="38"/>
      <c r="D500" s="190" t="s">
        <v>212</v>
      </c>
      <c r="E500" s="38"/>
      <c r="F500" s="195" t="s">
        <v>480</v>
      </c>
      <c r="G500" s="38"/>
      <c r="H500" s="38"/>
      <c r="I500" s="192"/>
      <c r="J500" s="38"/>
      <c r="K500" s="38"/>
      <c r="L500" s="41"/>
      <c r="M500" s="193"/>
      <c r="N500" s="194"/>
      <c r="O500" s="66"/>
      <c r="P500" s="66"/>
      <c r="Q500" s="66"/>
      <c r="R500" s="66"/>
      <c r="S500" s="66"/>
      <c r="T500" s="67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9" t="s">
        <v>212</v>
      </c>
      <c r="AU500" s="19" t="s">
        <v>86</v>
      </c>
    </row>
    <row r="501" spans="1:65" s="13" customFormat="1" ht="11.25">
      <c r="B501" s="196"/>
      <c r="C501" s="197"/>
      <c r="D501" s="190" t="s">
        <v>216</v>
      </c>
      <c r="E501" s="198" t="s">
        <v>19</v>
      </c>
      <c r="F501" s="199" t="s">
        <v>174</v>
      </c>
      <c r="G501" s="197"/>
      <c r="H501" s="198" t="s">
        <v>19</v>
      </c>
      <c r="I501" s="200"/>
      <c r="J501" s="197"/>
      <c r="K501" s="197"/>
      <c r="L501" s="201"/>
      <c r="M501" s="202"/>
      <c r="N501" s="203"/>
      <c r="O501" s="203"/>
      <c r="P501" s="203"/>
      <c r="Q501" s="203"/>
      <c r="R501" s="203"/>
      <c r="S501" s="203"/>
      <c r="T501" s="204"/>
      <c r="AT501" s="205" t="s">
        <v>216</v>
      </c>
      <c r="AU501" s="205" t="s">
        <v>86</v>
      </c>
      <c r="AV501" s="13" t="s">
        <v>84</v>
      </c>
      <c r="AW501" s="13" t="s">
        <v>37</v>
      </c>
      <c r="AX501" s="13" t="s">
        <v>76</v>
      </c>
      <c r="AY501" s="205" t="s">
        <v>202</v>
      </c>
    </row>
    <row r="502" spans="1:65" s="14" customFormat="1" ht="11.25">
      <c r="B502" s="206"/>
      <c r="C502" s="207"/>
      <c r="D502" s="190" t="s">
        <v>216</v>
      </c>
      <c r="E502" s="208" t="s">
        <v>19</v>
      </c>
      <c r="F502" s="209" t="s">
        <v>495</v>
      </c>
      <c r="G502" s="207"/>
      <c r="H502" s="210">
        <v>621.44600000000003</v>
      </c>
      <c r="I502" s="211"/>
      <c r="J502" s="207"/>
      <c r="K502" s="207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216</v>
      </c>
      <c r="AU502" s="216" t="s">
        <v>86</v>
      </c>
      <c r="AV502" s="14" t="s">
        <v>86</v>
      </c>
      <c r="AW502" s="14" t="s">
        <v>37</v>
      </c>
      <c r="AX502" s="14" t="s">
        <v>76</v>
      </c>
      <c r="AY502" s="216" t="s">
        <v>202</v>
      </c>
    </row>
    <row r="503" spans="1:65" s="14" customFormat="1" ht="11.25">
      <c r="B503" s="206"/>
      <c r="C503" s="207"/>
      <c r="D503" s="190" t="s">
        <v>216</v>
      </c>
      <c r="E503" s="208" t="s">
        <v>19</v>
      </c>
      <c r="F503" s="209" t="s">
        <v>496</v>
      </c>
      <c r="G503" s="207"/>
      <c r="H503" s="210">
        <v>40.534999999999997</v>
      </c>
      <c r="I503" s="211"/>
      <c r="J503" s="207"/>
      <c r="K503" s="207"/>
      <c r="L503" s="212"/>
      <c r="M503" s="213"/>
      <c r="N503" s="214"/>
      <c r="O503" s="214"/>
      <c r="P503" s="214"/>
      <c r="Q503" s="214"/>
      <c r="R503" s="214"/>
      <c r="S503" s="214"/>
      <c r="T503" s="215"/>
      <c r="AT503" s="216" t="s">
        <v>216</v>
      </c>
      <c r="AU503" s="216" t="s">
        <v>86</v>
      </c>
      <c r="AV503" s="14" t="s">
        <v>86</v>
      </c>
      <c r="AW503" s="14" t="s">
        <v>37</v>
      </c>
      <c r="AX503" s="14" t="s">
        <v>76</v>
      </c>
      <c r="AY503" s="216" t="s">
        <v>202</v>
      </c>
    </row>
    <row r="504" spans="1:65" s="16" customFormat="1" ht="11.25">
      <c r="B504" s="228"/>
      <c r="C504" s="229"/>
      <c r="D504" s="190" t="s">
        <v>216</v>
      </c>
      <c r="E504" s="230" t="s">
        <v>173</v>
      </c>
      <c r="F504" s="231" t="s">
        <v>235</v>
      </c>
      <c r="G504" s="229"/>
      <c r="H504" s="232">
        <v>661.98099999999999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AT504" s="238" t="s">
        <v>216</v>
      </c>
      <c r="AU504" s="238" t="s">
        <v>86</v>
      </c>
      <c r="AV504" s="16" t="s">
        <v>208</v>
      </c>
      <c r="AW504" s="16" t="s">
        <v>37</v>
      </c>
      <c r="AX504" s="16" t="s">
        <v>84</v>
      </c>
      <c r="AY504" s="238" t="s">
        <v>202</v>
      </c>
    </row>
    <row r="505" spans="1:65" s="2" customFormat="1" ht="24.2" customHeight="1">
      <c r="A505" s="36"/>
      <c r="B505" s="37"/>
      <c r="C505" s="177" t="s">
        <v>484</v>
      </c>
      <c r="D505" s="177" t="s">
        <v>204</v>
      </c>
      <c r="E505" s="178" t="s">
        <v>497</v>
      </c>
      <c r="F505" s="179" t="s">
        <v>498</v>
      </c>
      <c r="G505" s="180" t="s">
        <v>115</v>
      </c>
      <c r="H505" s="181">
        <v>6619.81</v>
      </c>
      <c r="I505" s="182"/>
      <c r="J505" s="183">
        <f>ROUND(I505*H505,2)</f>
        <v>0</v>
      </c>
      <c r="K505" s="179" t="s">
        <v>207</v>
      </c>
      <c r="L505" s="41"/>
      <c r="M505" s="184" t="s">
        <v>19</v>
      </c>
      <c r="N505" s="185" t="s">
        <v>47</v>
      </c>
      <c r="O505" s="66"/>
      <c r="P505" s="186">
        <f>O505*H505</f>
        <v>0</v>
      </c>
      <c r="Q505" s="186">
        <v>0</v>
      </c>
      <c r="R505" s="186">
        <f>Q505*H505</f>
        <v>0</v>
      </c>
      <c r="S505" s="186">
        <v>0</v>
      </c>
      <c r="T505" s="187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188" t="s">
        <v>208</v>
      </c>
      <c r="AT505" s="188" t="s">
        <v>204</v>
      </c>
      <c r="AU505" s="188" t="s">
        <v>86</v>
      </c>
      <c r="AY505" s="19" t="s">
        <v>202</v>
      </c>
      <c r="BE505" s="189">
        <f>IF(N505="základní",J505,0)</f>
        <v>0</v>
      </c>
      <c r="BF505" s="189">
        <f>IF(N505="snížená",J505,0)</f>
        <v>0</v>
      </c>
      <c r="BG505" s="189">
        <f>IF(N505="zákl. přenesená",J505,0)</f>
        <v>0</v>
      </c>
      <c r="BH505" s="189">
        <f>IF(N505="sníž. přenesená",J505,0)</f>
        <v>0</v>
      </c>
      <c r="BI505" s="189">
        <f>IF(N505="nulová",J505,0)</f>
        <v>0</v>
      </c>
      <c r="BJ505" s="19" t="s">
        <v>84</v>
      </c>
      <c r="BK505" s="189">
        <f>ROUND(I505*H505,2)</f>
        <v>0</v>
      </c>
      <c r="BL505" s="19" t="s">
        <v>208</v>
      </c>
      <c r="BM505" s="188" t="s">
        <v>1608</v>
      </c>
    </row>
    <row r="506" spans="1:65" s="2" customFormat="1" ht="29.25">
      <c r="A506" s="36"/>
      <c r="B506" s="37"/>
      <c r="C506" s="38"/>
      <c r="D506" s="190" t="s">
        <v>210</v>
      </c>
      <c r="E506" s="38"/>
      <c r="F506" s="191" t="s">
        <v>500</v>
      </c>
      <c r="G506" s="38"/>
      <c r="H506" s="38"/>
      <c r="I506" s="192"/>
      <c r="J506" s="38"/>
      <c r="K506" s="38"/>
      <c r="L506" s="41"/>
      <c r="M506" s="193"/>
      <c r="N506" s="194"/>
      <c r="O506" s="66"/>
      <c r="P506" s="66"/>
      <c r="Q506" s="66"/>
      <c r="R506" s="66"/>
      <c r="S506" s="66"/>
      <c r="T506" s="67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T506" s="19" t="s">
        <v>210</v>
      </c>
      <c r="AU506" s="19" t="s">
        <v>86</v>
      </c>
    </row>
    <row r="507" spans="1:65" s="2" customFormat="1" ht="58.5">
      <c r="A507" s="36"/>
      <c r="B507" s="37"/>
      <c r="C507" s="38"/>
      <c r="D507" s="190" t="s">
        <v>212</v>
      </c>
      <c r="E507" s="38"/>
      <c r="F507" s="195" t="s">
        <v>480</v>
      </c>
      <c r="G507" s="38"/>
      <c r="H507" s="38"/>
      <c r="I507" s="192"/>
      <c r="J507" s="38"/>
      <c r="K507" s="38"/>
      <c r="L507" s="41"/>
      <c r="M507" s="193"/>
      <c r="N507" s="194"/>
      <c r="O507" s="66"/>
      <c r="P507" s="66"/>
      <c r="Q507" s="66"/>
      <c r="R507" s="66"/>
      <c r="S507" s="66"/>
      <c r="T507" s="67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9" t="s">
        <v>212</v>
      </c>
      <c r="AU507" s="19" t="s">
        <v>86</v>
      </c>
    </row>
    <row r="508" spans="1:65" s="14" customFormat="1" ht="11.25">
      <c r="B508" s="206"/>
      <c r="C508" s="207"/>
      <c r="D508" s="190" t="s">
        <v>216</v>
      </c>
      <c r="E508" s="208" t="s">
        <v>19</v>
      </c>
      <c r="F508" s="209" t="s">
        <v>501</v>
      </c>
      <c r="G508" s="207"/>
      <c r="H508" s="210">
        <v>6619.81</v>
      </c>
      <c r="I508" s="211"/>
      <c r="J508" s="207"/>
      <c r="K508" s="207"/>
      <c r="L508" s="212"/>
      <c r="M508" s="213"/>
      <c r="N508" s="214"/>
      <c r="O508" s="214"/>
      <c r="P508" s="214"/>
      <c r="Q508" s="214"/>
      <c r="R508" s="214"/>
      <c r="S508" s="214"/>
      <c r="T508" s="215"/>
      <c r="AT508" s="216" t="s">
        <v>216</v>
      </c>
      <c r="AU508" s="216" t="s">
        <v>86</v>
      </c>
      <c r="AV508" s="14" t="s">
        <v>86</v>
      </c>
      <c r="AW508" s="14" t="s">
        <v>37</v>
      </c>
      <c r="AX508" s="14" t="s">
        <v>84</v>
      </c>
      <c r="AY508" s="216" t="s">
        <v>202</v>
      </c>
    </row>
    <row r="509" spans="1:65" s="2" customFormat="1" ht="14.45" customHeight="1">
      <c r="A509" s="36"/>
      <c r="B509" s="37"/>
      <c r="C509" s="177" t="s">
        <v>490</v>
      </c>
      <c r="D509" s="177" t="s">
        <v>204</v>
      </c>
      <c r="E509" s="178" t="s">
        <v>1609</v>
      </c>
      <c r="F509" s="179" t="s">
        <v>1610</v>
      </c>
      <c r="G509" s="180" t="s">
        <v>115</v>
      </c>
      <c r="H509" s="181">
        <v>89.003</v>
      </c>
      <c r="I509" s="182"/>
      <c r="J509" s="183">
        <f>ROUND(I509*H509,2)</f>
        <v>0</v>
      </c>
      <c r="K509" s="179" t="s">
        <v>207</v>
      </c>
      <c r="L509" s="41"/>
      <c r="M509" s="184" t="s">
        <v>19</v>
      </c>
      <c r="N509" s="185" t="s">
        <v>47</v>
      </c>
      <c r="O509" s="66"/>
      <c r="P509" s="186">
        <f>O509*H509</f>
        <v>0</v>
      </c>
      <c r="Q509" s="186">
        <v>0</v>
      </c>
      <c r="R509" s="186">
        <f>Q509*H509</f>
        <v>0</v>
      </c>
      <c r="S509" s="186">
        <v>0</v>
      </c>
      <c r="T509" s="187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88" t="s">
        <v>208</v>
      </c>
      <c r="AT509" s="188" t="s">
        <v>204</v>
      </c>
      <c r="AU509" s="188" t="s">
        <v>86</v>
      </c>
      <c r="AY509" s="19" t="s">
        <v>202</v>
      </c>
      <c r="BE509" s="189">
        <f>IF(N509="základní",J509,0)</f>
        <v>0</v>
      </c>
      <c r="BF509" s="189">
        <f>IF(N509="snížená",J509,0)</f>
        <v>0</v>
      </c>
      <c r="BG509" s="189">
        <f>IF(N509="zákl. přenesená",J509,0)</f>
        <v>0</v>
      </c>
      <c r="BH509" s="189">
        <f>IF(N509="sníž. přenesená",J509,0)</f>
        <v>0</v>
      </c>
      <c r="BI509" s="189">
        <f>IF(N509="nulová",J509,0)</f>
        <v>0</v>
      </c>
      <c r="BJ509" s="19" t="s">
        <v>84</v>
      </c>
      <c r="BK509" s="189">
        <f>ROUND(I509*H509,2)</f>
        <v>0</v>
      </c>
      <c r="BL509" s="19" t="s">
        <v>208</v>
      </c>
      <c r="BM509" s="188" t="s">
        <v>1611</v>
      </c>
    </row>
    <row r="510" spans="1:65" s="2" customFormat="1" ht="19.5">
      <c r="A510" s="36"/>
      <c r="B510" s="37"/>
      <c r="C510" s="38"/>
      <c r="D510" s="190" t="s">
        <v>210</v>
      </c>
      <c r="E510" s="38"/>
      <c r="F510" s="191" t="s">
        <v>1612</v>
      </c>
      <c r="G510" s="38"/>
      <c r="H510" s="38"/>
      <c r="I510" s="192"/>
      <c r="J510" s="38"/>
      <c r="K510" s="38"/>
      <c r="L510" s="41"/>
      <c r="M510" s="193"/>
      <c r="N510" s="194"/>
      <c r="O510" s="66"/>
      <c r="P510" s="66"/>
      <c r="Q510" s="66"/>
      <c r="R510" s="66"/>
      <c r="S510" s="66"/>
      <c r="T510" s="67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9" t="s">
        <v>210</v>
      </c>
      <c r="AU510" s="19" t="s">
        <v>86</v>
      </c>
    </row>
    <row r="511" spans="1:65" s="2" customFormat="1" ht="87.75">
      <c r="A511" s="36"/>
      <c r="B511" s="37"/>
      <c r="C511" s="38"/>
      <c r="D511" s="190" t="s">
        <v>212</v>
      </c>
      <c r="E511" s="38"/>
      <c r="F511" s="195" t="s">
        <v>507</v>
      </c>
      <c r="G511" s="38"/>
      <c r="H511" s="38"/>
      <c r="I511" s="192"/>
      <c r="J511" s="38"/>
      <c r="K511" s="38"/>
      <c r="L511" s="41"/>
      <c r="M511" s="193"/>
      <c r="N511" s="194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212</v>
      </c>
      <c r="AU511" s="19" t="s">
        <v>86</v>
      </c>
    </row>
    <row r="512" spans="1:65" s="14" customFormat="1" ht="11.25">
      <c r="B512" s="206"/>
      <c r="C512" s="207"/>
      <c r="D512" s="190" t="s">
        <v>216</v>
      </c>
      <c r="E512" s="208" t="s">
        <v>19</v>
      </c>
      <c r="F512" s="209" t="s">
        <v>508</v>
      </c>
      <c r="G512" s="207"/>
      <c r="H512" s="210">
        <v>89.003</v>
      </c>
      <c r="I512" s="211"/>
      <c r="J512" s="207"/>
      <c r="K512" s="207"/>
      <c r="L512" s="212"/>
      <c r="M512" s="213"/>
      <c r="N512" s="214"/>
      <c r="O512" s="214"/>
      <c r="P512" s="214"/>
      <c r="Q512" s="214"/>
      <c r="R512" s="214"/>
      <c r="S512" s="214"/>
      <c r="T512" s="215"/>
      <c r="AT512" s="216" t="s">
        <v>216</v>
      </c>
      <c r="AU512" s="216" t="s">
        <v>86</v>
      </c>
      <c r="AV512" s="14" t="s">
        <v>86</v>
      </c>
      <c r="AW512" s="14" t="s">
        <v>37</v>
      </c>
      <c r="AX512" s="14" t="s">
        <v>84</v>
      </c>
      <c r="AY512" s="216" t="s">
        <v>202</v>
      </c>
    </row>
    <row r="513" spans="1:65" s="2" customFormat="1" ht="14.45" customHeight="1">
      <c r="A513" s="36"/>
      <c r="B513" s="37"/>
      <c r="C513" s="177" t="s">
        <v>109</v>
      </c>
      <c r="D513" s="177" t="s">
        <v>204</v>
      </c>
      <c r="E513" s="178" t="s">
        <v>509</v>
      </c>
      <c r="F513" s="179" t="s">
        <v>510</v>
      </c>
      <c r="G513" s="180" t="s">
        <v>115</v>
      </c>
      <c r="H513" s="181">
        <v>89.003</v>
      </c>
      <c r="I513" s="182"/>
      <c r="J513" s="183">
        <f>ROUND(I513*H513,2)</f>
        <v>0</v>
      </c>
      <c r="K513" s="179" t="s">
        <v>207</v>
      </c>
      <c r="L513" s="41"/>
      <c r="M513" s="184" t="s">
        <v>19</v>
      </c>
      <c r="N513" s="185" t="s">
        <v>47</v>
      </c>
      <c r="O513" s="66"/>
      <c r="P513" s="186">
        <f>O513*H513</f>
        <v>0</v>
      </c>
      <c r="Q513" s="186">
        <v>0</v>
      </c>
      <c r="R513" s="186">
        <f>Q513*H513</f>
        <v>0</v>
      </c>
      <c r="S513" s="186">
        <v>0</v>
      </c>
      <c r="T513" s="187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188" t="s">
        <v>208</v>
      </c>
      <c r="AT513" s="188" t="s">
        <v>204</v>
      </c>
      <c r="AU513" s="188" t="s">
        <v>86</v>
      </c>
      <c r="AY513" s="19" t="s">
        <v>202</v>
      </c>
      <c r="BE513" s="189">
        <f>IF(N513="základní",J513,0)</f>
        <v>0</v>
      </c>
      <c r="BF513" s="189">
        <f>IF(N513="snížená",J513,0)</f>
        <v>0</v>
      </c>
      <c r="BG513" s="189">
        <f>IF(N513="zákl. přenesená",J513,0)</f>
        <v>0</v>
      </c>
      <c r="BH513" s="189">
        <f>IF(N513="sníž. přenesená",J513,0)</f>
        <v>0</v>
      </c>
      <c r="BI513" s="189">
        <f>IF(N513="nulová",J513,0)</f>
        <v>0</v>
      </c>
      <c r="BJ513" s="19" t="s">
        <v>84</v>
      </c>
      <c r="BK513" s="189">
        <f>ROUND(I513*H513,2)</f>
        <v>0</v>
      </c>
      <c r="BL513" s="19" t="s">
        <v>208</v>
      </c>
      <c r="BM513" s="188" t="s">
        <v>1613</v>
      </c>
    </row>
    <row r="514" spans="1:65" s="2" customFormat="1" ht="11.25">
      <c r="A514" s="36"/>
      <c r="B514" s="37"/>
      <c r="C514" s="38"/>
      <c r="D514" s="190" t="s">
        <v>210</v>
      </c>
      <c r="E514" s="38"/>
      <c r="F514" s="191" t="s">
        <v>512</v>
      </c>
      <c r="G514" s="38"/>
      <c r="H514" s="38"/>
      <c r="I514" s="192"/>
      <c r="J514" s="38"/>
      <c r="K514" s="38"/>
      <c r="L514" s="41"/>
      <c r="M514" s="193"/>
      <c r="N514" s="194"/>
      <c r="O514" s="66"/>
      <c r="P514" s="66"/>
      <c r="Q514" s="66"/>
      <c r="R514" s="66"/>
      <c r="S514" s="66"/>
      <c r="T514" s="67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T514" s="19" t="s">
        <v>210</v>
      </c>
      <c r="AU514" s="19" t="s">
        <v>86</v>
      </c>
    </row>
    <row r="515" spans="1:65" s="2" customFormat="1" ht="97.5">
      <c r="A515" s="36"/>
      <c r="B515" s="37"/>
      <c r="C515" s="38"/>
      <c r="D515" s="190" t="s">
        <v>212</v>
      </c>
      <c r="E515" s="38"/>
      <c r="F515" s="195" t="s">
        <v>513</v>
      </c>
      <c r="G515" s="38"/>
      <c r="H515" s="38"/>
      <c r="I515" s="192"/>
      <c r="J515" s="38"/>
      <c r="K515" s="38"/>
      <c r="L515" s="41"/>
      <c r="M515" s="193"/>
      <c r="N515" s="194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212</v>
      </c>
      <c r="AU515" s="19" t="s">
        <v>86</v>
      </c>
    </row>
    <row r="516" spans="1:65" s="14" customFormat="1" ht="11.25">
      <c r="B516" s="206"/>
      <c r="C516" s="207"/>
      <c r="D516" s="190" t="s">
        <v>216</v>
      </c>
      <c r="E516" s="208" t="s">
        <v>19</v>
      </c>
      <c r="F516" s="209" t="s">
        <v>514</v>
      </c>
      <c r="G516" s="207"/>
      <c r="H516" s="210">
        <v>89.003</v>
      </c>
      <c r="I516" s="211"/>
      <c r="J516" s="207"/>
      <c r="K516" s="207"/>
      <c r="L516" s="212"/>
      <c r="M516" s="213"/>
      <c r="N516" s="214"/>
      <c r="O516" s="214"/>
      <c r="P516" s="214"/>
      <c r="Q516" s="214"/>
      <c r="R516" s="214"/>
      <c r="S516" s="214"/>
      <c r="T516" s="215"/>
      <c r="AT516" s="216" t="s">
        <v>216</v>
      </c>
      <c r="AU516" s="216" t="s">
        <v>86</v>
      </c>
      <c r="AV516" s="14" t="s">
        <v>86</v>
      </c>
      <c r="AW516" s="14" t="s">
        <v>37</v>
      </c>
      <c r="AX516" s="14" t="s">
        <v>84</v>
      </c>
      <c r="AY516" s="216" t="s">
        <v>202</v>
      </c>
    </row>
    <row r="517" spans="1:65" s="2" customFormat="1" ht="14.45" customHeight="1">
      <c r="A517" s="36"/>
      <c r="B517" s="37"/>
      <c r="C517" s="177" t="s">
        <v>502</v>
      </c>
      <c r="D517" s="177" t="s">
        <v>204</v>
      </c>
      <c r="E517" s="178" t="s">
        <v>516</v>
      </c>
      <c r="F517" s="179" t="s">
        <v>517</v>
      </c>
      <c r="G517" s="180" t="s">
        <v>518</v>
      </c>
      <c r="H517" s="181">
        <v>3811.6819999999998</v>
      </c>
      <c r="I517" s="182"/>
      <c r="J517" s="183">
        <f>ROUND(I517*H517,2)</f>
        <v>0</v>
      </c>
      <c r="K517" s="179" t="s">
        <v>207</v>
      </c>
      <c r="L517" s="41"/>
      <c r="M517" s="184" t="s">
        <v>19</v>
      </c>
      <c r="N517" s="185" t="s">
        <v>47</v>
      </c>
      <c r="O517" s="66"/>
      <c r="P517" s="186">
        <f>O517*H517</f>
        <v>0</v>
      </c>
      <c r="Q517" s="186">
        <v>0</v>
      </c>
      <c r="R517" s="186">
        <f>Q517*H517</f>
        <v>0</v>
      </c>
      <c r="S517" s="186">
        <v>0</v>
      </c>
      <c r="T517" s="187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88" t="s">
        <v>208</v>
      </c>
      <c r="AT517" s="188" t="s">
        <v>204</v>
      </c>
      <c r="AU517" s="188" t="s">
        <v>86</v>
      </c>
      <c r="AY517" s="19" t="s">
        <v>202</v>
      </c>
      <c r="BE517" s="189">
        <f>IF(N517="základní",J517,0)</f>
        <v>0</v>
      </c>
      <c r="BF517" s="189">
        <f>IF(N517="snížená",J517,0)</f>
        <v>0</v>
      </c>
      <c r="BG517" s="189">
        <f>IF(N517="zákl. přenesená",J517,0)</f>
        <v>0</v>
      </c>
      <c r="BH517" s="189">
        <f>IF(N517="sníž. přenesená",J517,0)</f>
        <v>0</v>
      </c>
      <c r="BI517" s="189">
        <f>IF(N517="nulová",J517,0)</f>
        <v>0</v>
      </c>
      <c r="BJ517" s="19" t="s">
        <v>84</v>
      </c>
      <c r="BK517" s="189">
        <f>ROUND(I517*H517,2)</f>
        <v>0</v>
      </c>
      <c r="BL517" s="19" t="s">
        <v>208</v>
      </c>
      <c r="BM517" s="188" t="s">
        <v>1614</v>
      </c>
    </row>
    <row r="518" spans="1:65" s="2" customFormat="1" ht="19.5">
      <c r="A518" s="36"/>
      <c r="B518" s="37"/>
      <c r="C518" s="38"/>
      <c r="D518" s="190" t="s">
        <v>210</v>
      </c>
      <c r="E518" s="38"/>
      <c r="F518" s="191" t="s">
        <v>520</v>
      </c>
      <c r="G518" s="38"/>
      <c r="H518" s="38"/>
      <c r="I518" s="192"/>
      <c r="J518" s="38"/>
      <c r="K518" s="38"/>
      <c r="L518" s="41"/>
      <c r="M518" s="193"/>
      <c r="N518" s="194"/>
      <c r="O518" s="66"/>
      <c r="P518" s="66"/>
      <c r="Q518" s="66"/>
      <c r="R518" s="66"/>
      <c r="S518" s="66"/>
      <c r="T518" s="67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9" t="s">
        <v>210</v>
      </c>
      <c r="AU518" s="19" t="s">
        <v>86</v>
      </c>
    </row>
    <row r="519" spans="1:65" s="2" customFormat="1" ht="39">
      <c r="A519" s="36"/>
      <c r="B519" s="37"/>
      <c r="C519" s="38"/>
      <c r="D519" s="190" t="s">
        <v>212</v>
      </c>
      <c r="E519" s="38"/>
      <c r="F519" s="195" t="s">
        <v>521</v>
      </c>
      <c r="G519" s="38"/>
      <c r="H519" s="38"/>
      <c r="I519" s="192"/>
      <c r="J519" s="38"/>
      <c r="K519" s="38"/>
      <c r="L519" s="41"/>
      <c r="M519" s="193"/>
      <c r="N519" s="194"/>
      <c r="O519" s="66"/>
      <c r="P519" s="66"/>
      <c r="Q519" s="66"/>
      <c r="R519" s="66"/>
      <c r="S519" s="66"/>
      <c r="T519" s="67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9" t="s">
        <v>212</v>
      </c>
      <c r="AU519" s="19" t="s">
        <v>86</v>
      </c>
    </row>
    <row r="520" spans="1:65" s="14" customFormat="1" ht="11.25">
      <c r="B520" s="206"/>
      <c r="C520" s="207"/>
      <c r="D520" s="190" t="s">
        <v>216</v>
      </c>
      <c r="E520" s="208" t="s">
        <v>19</v>
      </c>
      <c r="F520" s="209" t="s">
        <v>522</v>
      </c>
      <c r="G520" s="207"/>
      <c r="H520" s="210">
        <v>2620.116</v>
      </c>
      <c r="I520" s="211"/>
      <c r="J520" s="207"/>
      <c r="K520" s="207"/>
      <c r="L520" s="212"/>
      <c r="M520" s="213"/>
      <c r="N520" s="214"/>
      <c r="O520" s="214"/>
      <c r="P520" s="214"/>
      <c r="Q520" s="214"/>
      <c r="R520" s="214"/>
      <c r="S520" s="214"/>
      <c r="T520" s="215"/>
      <c r="AT520" s="216" t="s">
        <v>216</v>
      </c>
      <c r="AU520" s="216" t="s">
        <v>86</v>
      </c>
      <c r="AV520" s="14" t="s">
        <v>86</v>
      </c>
      <c r="AW520" s="14" t="s">
        <v>37</v>
      </c>
      <c r="AX520" s="14" t="s">
        <v>76</v>
      </c>
      <c r="AY520" s="216" t="s">
        <v>202</v>
      </c>
    </row>
    <row r="521" spans="1:65" s="14" customFormat="1" ht="11.25">
      <c r="B521" s="206"/>
      <c r="C521" s="207"/>
      <c r="D521" s="190" t="s">
        <v>216</v>
      </c>
      <c r="E521" s="208" t="s">
        <v>19</v>
      </c>
      <c r="F521" s="209" t="s">
        <v>523</v>
      </c>
      <c r="G521" s="207"/>
      <c r="H521" s="210">
        <v>1191.566</v>
      </c>
      <c r="I521" s="211"/>
      <c r="J521" s="207"/>
      <c r="K521" s="207"/>
      <c r="L521" s="212"/>
      <c r="M521" s="213"/>
      <c r="N521" s="214"/>
      <c r="O521" s="214"/>
      <c r="P521" s="214"/>
      <c r="Q521" s="214"/>
      <c r="R521" s="214"/>
      <c r="S521" s="214"/>
      <c r="T521" s="215"/>
      <c r="AT521" s="216" t="s">
        <v>216</v>
      </c>
      <c r="AU521" s="216" t="s">
        <v>86</v>
      </c>
      <c r="AV521" s="14" t="s">
        <v>86</v>
      </c>
      <c r="AW521" s="14" t="s">
        <v>37</v>
      </c>
      <c r="AX521" s="14" t="s">
        <v>76</v>
      </c>
      <c r="AY521" s="216" t="s">
        <v>202</v>
      </c>
    </row>
    <row r="522" spans="1:65" s="16" customFormat="1" ht="11.25">
      <c r="B522" s="228"/>
      <c r="C522" s="229"/>
      <c r="D522" s="190" t="s">
        <v>216</v>
      </c>
      <c r="E522" s="230" t="s">
        <v>19</v>
      </c>
      <c r="F522" s="231" t="s">
        <v>235</v>
      </c>
      <c r="G522" s="229"/>
      <c r="H522" s="232">
        <v>3811.6819999999998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AT522" s="238" t="s">
        <v>216</v>
      </c>
      <c r="AU522" s="238" t="s">
        <v>86</v>
      </c>
      <c r="AV522" s="16" t="s">
        <v>208</v>
      </c>
      <c r="AW522" s="16" t="s">
        <v>37</v>
      </c>
      <c r="AX522" s="16" t="s">
        <v>84</v>
      </c>
      <c r="AY522" s="238" t="s">
        <v>202</v>
      </c>
    </row>
    <row r="523" spans="1:65" s="2" customFormat="1" ht="14.45" customHeight="1">
      <c r="A523" s="36"/>
      <c r="B523" s="37"/>
      <c r="C523" s="177" t="s">
        <v>8</v>
      </c>
      <c r="D523" s="177" t="s">
        <v>204</v>
      </c>
      <c r="E523" s="178" t="s">
        <v>525</v>
      </c>
      <c r="F523" s="179" t="s">
        <v>526</v>
      </c>
      <c r="G523" s="180" t="s">
        <v>115</v>
      </c>
      <c r="H523" s="181">
        <v>89.003</v>
      </c>
      <c r="I523" s="182"/>
      <c r="J523" s="183">
        <f>ROUND(I523*H523,2)</f>
        <v>0</v>
      </c>
      <c r="K523" s="179" t="s">
        <v>207</v>
      </c>
      <c r="L523" s="41"/>
      <c r="M523" s="184" t="s">
        <v>19</v>
      </c>
      <c r="N523" s="185" t="s">
        <v>47</v>
      </c>
      <c r="O523" s="66"/>
      <c r="P523" s="186">
        <f>O523*H523</f>
        <v>0</v>
      </c>
      <c r="Q523" s="186">
        <v>0</v>
      </c>
      <c r="R523" s="186">
        <f>Q523*H523</f>
        <v>0</v>
      </c>
      <c r="S523" s="186">
        <v>0</v>
      </c>
      <c r="T523" s="187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88" t="s">
        <v>208</v>
      </c>
      <c r="AT523" s="188" t="s">
        <v>204</v>
      </c>
      <c r="AU523" s="188" t="s">
        <v>86</v>
      </c>
      <c r="AY523" s="19" t="s">
        <v>202</v>
      </c>
      <c r="BE523" s="189">
        <f>IF(N523="základní",J523,0)</f>
        <v>0</v>
      </c>
      <c r="BF523" s="189">
        <f>IF(N523="snížená",J523,0)</f>
        <v>0</v>
      </c>
      <c r="BG523" s="189">
        <f>IF(N523="zákl. přenesená",J523,0)</f>
        <v>0</v>
      </c>
      <c r="BH523" s="189">
        <f>IF(N523="sníž. přenesená",J523,0)</f>
        <v>0</v>
      </c>
      <c r="BI523" s="189">
        <f>IF(N523="nulová",J523,0)</f>
        <v>0</v>
      </c>
      <c r="BJ523" s="19" t="s">
        <v>84</v>
      </c>
      <c r="BK523" s="189">
        <f>ROUND(I523*H523,2)</f>
        <v>0</v>
      </c>
      <c r="BL523" s="19" t="s">
        <v>208</v>
      </c>
      <c r="BM523" s="188" t="s">
        <v>1615</v>
      </c>
    </row>
    <row r="524" spans="1:65" s="2" customFormat="1" ht="19.5">
      <c r="A524" s="36"/>
      <c r="B524" s="37"/>
      <c r="C524" s="38"/>
      <c r="D524" s="190" t="s">
        <v>210</v>
      </c>
      <c r="E524" s="38"/>
      <c r="F524" s="191" t="s">
        <v>528</v>
      </c>
      <c r="G524" s="38"/>
      <c r="H524" s="38"/>
      <c r="I524" s="192"/>
      <c r="J524" s="38"/>
      <c r="K524" s="38"/>
      <c r="L524" s="41"/>
      <c r="M524" s="193"/>
      <c r="N524" s="194"/>
      <c r="O524" s="66"/>
      <c r="P524" s="66"/>
      <c r="Q524" s="66"/>
      <c r="R524" s="66"/>
      <c r="S524" s="66"/>
      <c r="T524" s="67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T524" s="19" t="s">
        <v>210</v>
      </c>
      <c r="AU524" s="19" t="s">
        <v>86</v>
      </c>
    </row>
    <row r="525" spans="1:65" s="2" customFormat="1" ht="146.25">
      <c r="A525" s="36"/>
      <c r="B525" s="37"/>
      <c r="C525" s="38"/>
      <c r="D525" s="190" t="s">
        <v>212</v>
      </c>
      <c r="E525" s="38"/>
      <c r="F525" s="195" t="s">
        <v>1616</v>
      </c>
      <c r="G525" s="38"/>
      <c r="H525" s="38"/>
      <c r="I525" s="192"/>
      <c r="J525" s="38"/>
      <c r="K525" s="38"/>
      <c r="L525" s="41"/>
      <c r="M525" s="193"/>
      <c r="N525" s="194"/>
      <c r="O525" s="66"/>
      <c r="P525" s="66"/>
      <c r="Q525" s="66"/>
      <c r="R525" s="66"/>
      <c r="S525" s="66"/>
      <c r="T525" s="67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9" t="s">
        <v>212</v>
      </c>
      <c r="AU525" s="19" t="s">
        <v>86</v>
      </c>
    </row>
    <row r="526" spans="1:65" s="2" customFormat="1" ht="29.25">
      <c r="A526" s="36"/>
      <c r="B526" s="37"/>
      <c r="C526" s="38"/>
      <c r="D526" s="190" t="s">
        <v>214</v>
      </c>
      <c r="E526" s="38"/>
      <c r="F526" s="195" t="s">
        <v>530</v>
      </c>
      <c r="G526" s="38"/>
      <c r="H526" s="38"/>
      <c r="I526" s="192"/>
      <c r="J526" s="38"/>
      <c r="K526" s="38"/>
      <c r="L526" s="41"/>
      <c r="M526" s="193"/>
      <c r="N526" s="194"/>
      <c r="O526" s="66"/>
      <c r="P526" s="66"/>
      <c r="Q526" s="66"/>
      <c r="R526" s="66"/>
      <c r="S526" s="66"/>
      <c r="T526" s="67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T526" s="19" t="s">
        <v>214</v>
      </c>
      <c r="AU526" s="19" t="s">
        <v>86</v>
      </c>
    </row>
    <row r="527" spans="1:65" s="13" customFormat="1" ht="11.25">
      <c r="B527" s="196"/>
      <c r="C527" s="197"/>
      <c r="D527" s="190" t="s">
        <v>216</v>
      </c>
      <c r="E527" s="198" t="s">
        <v>19</v>
      </c>
      <c r="F527" s="199" t="s">
        <v>1304</v>
      </c>
      <c r="G527" s="197"/>
      <c r="H527" s="198" t="s">
        <v>19</v>
      </c>
      <c r="I527" s="200"/>
      <c r="J527" s="197"/>
      <c r="K527" s="197"/>
      <c r="L527" s="201"/>
      <c r="M527" s="202"/>
      <c r="N527" s="203"/>
      <c r="O527" s="203"/>
      <c r="P527" s="203"/>
      <c r="Q527" s="203"/>
      <c r="R527" s="203"/>
      <c r="S527" s="203"/>
      <c r="T527" s="204"/>
      <c r="AT527" s="205" t="s">
        <v>216</v>
      </c>
      <c r="AU527" s="205" t="s">
        <v>86</v>
      </c>
      <c r="AV527" s="13" t="s">
        <v>84</v>
      </c>
      <c r="AW527" s="13" t="s">
        <v>37</v>
      </c>
      <c r="AX527" s="13" t="s">
        <v>76</v>
      </c>
      <c r="AY527" s="205" t="s">
        <v>202</v>
      </c>
    </row>
    <row r="528" spans="1:65" s="14" customFormat="1" ht="11.25">
      <c r="B528" s="206"/>
      <c r="C528" s="207"/>
      <c r="D528" s="190" t="s">
        <v>216</v>
      </c>
      <c r="E528" s="208" t="s">
        <v>19</v>
      </c>
      <c r="F528" s="209" t="s">
        <v>1617</v>
      </c>
      <c r="G528" s="207"/>
      <c r="H528" s="210">
        <v>7.55</v>
      </c>
      <c r="I528" s="211"/>
      <c r="J528" s="207"/>
      <c r="K528" s="207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216</v>
      </c>
      <c r="AU528" s="216" t="s">
        <v>86</v>
      </c>
      <c r="AV528" s="14" t="s">
        <v>86</v>
      </c>
      <c r="AW528" s="14" t="s">
        <v>37</v>
      </c>
      <c r="AX528" s="14" t="s">
        <v>76</v>
      </c>
      <c r="AY528" s="216" t="s">
        <v>202</v>
      </c>
    </row>
    <row r="529" spans="2:51" s="14" customFormat="1" ht="11.25">
      <c r="B529" s="206"/>
      <c r="C529" s="207"/>
      <c r="D529" s="190" t="s">
        <v>216</v>
      </c>
      <c r="E529" s="208" t="s">
        <v>19</v>
      </c>
      <c r="F529" s="209" t="s">
        <v>1618</v>
      </c>
      <c r="G529" s="207"/>
      <c r="H529" s="210">
        <v>2.1589999999999998</v>
      </c>
      <c r="I529" s="211"/>
      <c r="J529" s="207"/>
      <c r="K529" s="207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216</v>
      </c>
      <c r="AU529" s="216" t="s">
        <v>86</v>
      </c>
      <c r="AV529" s="14" t="s">
        <v>86</v>
      </c>
      <c r="AW529" s="14" t="s">
        <v>37</v>
      </c>
      <c r="AX529" s="14" t="s">
        <v>76</v>
      </c>
      <c r="AY529" s="216" t="s">
        <v>202</v>
      </c>
    </row>
    <row r="530" spans="2:51" s="14" customFormat="1" ht="11.25">
      <c r="B530" s="206"/>
      <c r="C530" s="207"/>
      <c r="D530" s="190" t="s">
        <v>216</v>
      </c>
      <c r="E530" s="208" t="s">
        <v>19</v>
      </c>
      <c r="F530" s="209" t="s">
        <v>1619</v>
      </c>
      <c r="G530" s="207"/>
      <c r="H530" s="210">
        <v>26.687000000000001</v>
      </c>
      <c r="I530" s="211"/>
      <c r="J530" s="207"/>
      <c r="K530" s="207"/>
      <c r="L530" s="212"/>
      <c r="M530" s="213"/>
      <c r="N530" s="214"/>
      <c r="O530" s="214"/>
      <c r="P530" s="214"/>
      <c r="Q530" s="214"/>
      <c r="R530" s="214"/>
      <c r="S530" s="214"/>
      <c r="T530" s="215"/>
      <c r="AT530" s="216" t="s">
        <v>216</v>
      </c>
      <c r="AU530" s="216" t="s">
        <v>86</v>
      </c>
      <c r="AV530" s="14" t="s">
        <v>86</v>
      </c>
      <c r="AW530" s="14" t="s">
        <v>37</v>
      </c>
      <c r="AX530" s="14" t="s">
        <v>76</v>
      </c>
      <c r="AY530" s="216" t="s">
        <v>202</v>
      </c>
    </row>
    <row r="531" spans="2:51" s="15" customFormat="1" ht="11.25">
      <c r="B531" s="217"/>
      <c r="C531" s="218"/>
      <c r="D531" s="190" t="s">
        <v>216</v>
      </c>
      <c r="E531" s="219" t="s">
        <v>19</v>
      </c>
      <c r="F531" s="220" t="s">
        <v>219</v>
      </c>
      <c r="G531" s="218"/>
      <c r="H531" s="221">
        <v>36.396000000000001</v>
      </c>
      <c r="I531" s="222"/>
      <c r="J531" s="218"/>
      <c r="K531" s="218"/>
      <c r="L531" s="223"/>
      <c r="M531" s="224"/>
      <c r="N531" s="225"/>
      <c r="O531" s="225"/>
      <c r="P531" s="225"/>
      <c r="Q531" s="225"/>
      <c r="R531" s="225"/>
      <c r="S531" s="225"/>
      <c r="T531" s="226"/>
      <c r="AT531" s="227" t="s">
        <v>216</v>
      </c>
      <c r="AU531" s="227" t="s">
        <v>86</v>
      </c>
      <c r="AV531" s="15" t="s">
        <v>220</v>
      </c>
      <c r="AW531" s="15" t="s">
        <v>37</v>
      </c>
      <c r="AX531" s="15" t="s">
        <v>76</v>
      </c>
      <c r="AY531" s="227" t="s">
        <v>202</v>
      </c>
    </row>
    <row r="532" spans="2:51" s="13" customFormat="1" ht="11.25">
      <c r="B532" s="196"/>
      <c r="C532" s="197"/>
      <c r="D532" s="190" t="s">
        <v>216</v>
      </c>
      <c r="E532" s="198" t="s">
        <v>19</v>
      </c>
      <c r="F532" s="199" t="s">
        <v>1308</v>
      </c>
      <c r="G532" s="197"/>
      <c r="H532" s="198" t="s">
        <v>19</v>
      </c>
      <c r="I532" s="200"/>
      <c r="J532" s="197"/>
      <c r="K532" s="197"/>
      <c r="L532" s="201"/>
      <c r="M532" s="202"/>
      <c r="N532" s="203"/>
      <c r="O532" s="203"/>
      <c r="P532" s="203"/>
      <c r="Q532" s="203"/>
      <c r="R532" s="203"/>
      <c r="S532" s="203"/>
      <c r="T532" s="204"/>
      <c r="AT532" s="205" t="s">
        <v>216</v>
      </c>
      <c r="AU532" s="205" t="s">
        <v>86</v>
      </c>
      <c r="AV532" s="13" t="s">
        <v>84</v>
      </c>
      <c r="AW532" s="13" t="s">
        <v>37</v>
      </c>
      <c r="AX532" s="13" t="s">
        <v>76</v>
      </c>
      <c r="AY532" s="205" t="s">
        <v>202</v>
      </c>
    </row>
    <row r="533" spans="2:51" s="14" customFormat="1" ht="11.25">
      <c r="B533" s="206"/>
      <c r="C533" s="207"/>
      <c r="D533" s="190" t="s">
        <v>216</v>
      </c>
      <c r="E533" s="208" t="s">
        <v>19</v>
      </c>
      <c r="F533" s="209" t="s">
        <v>1620</v>
      </c>
      <c r="G533" s="207"/>
      <c r="H533" s="210">
        <v>5.1790000000000003</v>
      </c>
      <c r="I533" s="211"/>
      <c r="J533" s="207"/>
      <c r="K533" s="207"/>
      <c r="L533" s="212"/>
      <c r="M533" s="213"/>
      <c r="N533" s="214"/>
      <c r="O533" s="214"/>
      <c r="P533" s="214"/>
      <c r="Q533" s="214"/>
      <c r="R533" s="214"/>
      <c r="S533" s="214"/>
      <c r="T533" s="215"/>
      <c r="AT533" s="216" t="s">
        <v>216</v>
      </c>
      <c r="AU533" s="216" t="s">
        <v>86</v>
      </c>
      <c r="AV533" s="14" t="s">
        <v>86</v>
      </c>
      <c r="AW533" s="14" t="s">
        <v>37</v>
      </c>
      <c r="AX533" s="14" t="s">
        <v>76</v>
      </c>
      <c r="AY533" s="216" t="s">
        <v>202</v>
      </c>
    </row>
    <row r="534" spans="2:51" s="14" customFormat="1" ht="11.25">
      <c r="B534" s="206"/>
      <c r="C534" s="207"/>
      <c r="D534" s="190" t="s">
        <v>216</v>
      </c>
      <c r="E534" s="208" t="s">
        <v>19</v>
      </c>
      <c r="F534" s="209" t="s">
        <v>1621</v>
      </c>
      <c r="G534" s="207"/>
      <c r="H534" s="210">
        <v>4.74</v>
      </c>
      <c r="I534" s="211"/>
      <c r="J534" s="207"/>
      <c r="K534" s="207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216</v>
      </c>
      <c r="AU534" s="216" t="s">
        <v>86</v>
      </c>
      <c r="AV534" s="14" t="s">
        <v>86</v>
      </c>
      <c r="AW534" s="14" t="s">
        <v>37</v>
      </c>
      <c r="AX534" s="14" t="s">
        <v>76</v>
      </c>
      <c r="AY534" s="216" t="s">
        <v>202</v>
      </c>
    </row>
    <row r="535" spans="2:51" s="15" customFormat="1" ht="11.25">
      <c r="B535" s="217"/>
      <c r="C535" s="218"/>
      <c r="D535" s="190" t="s">
        <v>216</v>
      </c>
      <c r="E535" s="219" t="s">
        <v>19</v>
      </c>
      <c r="F535" s="220" t="s">
        <v>219</v>
      </c>
      <c r="G535" s="218"/>
      <c r="H535" s="221">
        <v>9.9190000000000005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216</v>
      </c>
      <c r="AU535" s="227" t="s">
        <v>86</v>
      </c>
      <c r="AV535" s="15" t="s">
        <v>220</v>
      </c>
      <c r="AW535" s="15" t="s">
        <v>37</v>
      </c>
      <c r="AX535" s="15" t="s">
        <v>76</v>
      </c>
      <c r="AY535" s="227" t="s">
        <v>202</v>
      </c>
    </row>
    <row r="536" spans="2:51" s="13" customFormat="1" ht="11.25">
      <c r="B536" s="196"/>
      <c r="C536" s="197"/>
      <c r="D536" s="190" t="s">
        <v>216</v>
      </c>
      <c r="E536" s="198" t="s">
        <v>19</v>
      </c>
      <c r="F536" s="199" t="s">
        <v>1311</v>
      </c>
      <c r="G536" s="197"/>
      <c r="H536" s="198" t="s">
        <v>19</v>
      </c>
      <c r="I536" s="200"/>
      <c r="J536" s="197"/>
      <c r="K536" s="197"/>
      <c r="L536" s="201"/>
      <c r="M536" s="202"/>
      <c r="N536" s="203"/>
      <c r="O536" s="203"/>
      <c r="P536" s="203"/>
      <c r="Q536" s="203"/>
      <c r="R536" s="203"/>
      <c r="S536" s="203"/>
      <c r="T536" s="204"/>
      <c r="AT536" s="205" t="s">
        <v>216</v>
      </c>
      <c r="AU536" s="205" t="s">
        <v>86</v>
      </c>
      <c r="AV536" s="13" t="s">
        <v>84</v>
      </c>
      <c r="AW536" s="13" t="s">
        <v>37</v>
      </c>
      <c r="AX536" s="13" t="s">
        <v>76</v>
      </c>
      <c r="AY536" s="205" t="s">
        <v>202</v>
      </c>
    </row>
    <row r="537" spans="2:51" s="14" customFormat="1" ht="11.25">
      <c r="B537" s="206"/>
      <c r="C537" s="207"/>
      <c r="D537" s="190" t="s">
        <v>216</v>
      </c>
      <c r="E537" s="208" t="s">
        <v>19</v>
      </c>
      <c r="F537" s="209" t="s">
        <v>1622</v>
      </c>
      <c r="G537" s="207"/>
      <c r="H537" s="210">
        <v>0</v>
      </c>
      <c r="I537" s="211"/>
      <c r="J537" s="207"/>
      <c r="K537" s="207"/>
      <c r="L537" s="212"/>
      <c r="M537" s="213"/>
      <c r="N537" s="214"/>
      <c r="O537" s="214"/>
      <c r="P537" s="214"/>
      <c r="Q537" s="214"/>
      <c r="R537" s="214"/>
      <c r="S537" s="214"/>
      <c r="T537" s="215"/>
      <c r="AT537" s="216" t="s">
        <v>216</v>
      </c>
      <c r="AU537" s="216" t="s">
        <v>86</v>
      </c>
      <c r="AV537" s="14" t="s">
        <v>86</v>
      </c>
      <c r="AW537" s="14" t="s">
        <v>37</v>
      </c>
      <c r="AX537" s="14" t="s">
        <v>76</v>
      </c>
      <c r="AY537" s="216" t="s">
        <v>202</v>
      </c>
    </row>
    <row r="538" spans="2:51" s="14" customFormat="1" ht="11.25">
      <c r="B538" s="206"/>
      <c r="C538" s="207"/>
      <c r="D538" s="190" t="s">
        <v>216</v>
      </c>
      <c r="E538" s="208" t="s">
        <v>19</v>
      </c>
      <c r="F538" s="209" t="s">
        <v>1623</v>
      </c>
      <c r="G538" s="207"/>
      <c r="H538" s="210">
        <v>12.032999999999999</v>
      </c>
      <c r="I538" s="211"/>
      <c r="J538" s="207"/>
      <c r="K538" s="207"/>
      <c r="L538" s="212"/>
      <c r="M538" s="213"/>
      <c r="N538" s="214"/>
      <c r="O538" s="214"/>
      <c r="P538" s="214"/>
      <c r="Q538" s="214"/>
      <c r="R538" s="214"/>
      <c r="S538" s="214"/>
      <c r="T538" s="215"/>
      <c r="AT538" s="216" t="s">
        <v>216</v>
      </c>
      <c r="AU538" s="216" t="s">
        <v>86</v>
      </c>
      <c r="AV538" s="14" t="s">
        <v>86</v>
      </c>
      <c r="AW538" s="14" t="s">
        <v>37</v>
      </c>
      <c r="AX538" s="14" t="s">
        <v>76</v>
      </c>
      <c r="AY538" s="216" t="s">
        <v>202</v>
      </c>
    </row>
    <row r="539" spans="2:51" s="15" customFormat="1" ht="11.25">
      <c r="B539" s="217"/>
      <c r="C539" s="218"/>
      <c r="D539" s="190" t="s">
        <v>216</v>
      </c>
      <c r="E539" s="219" t="s">
        <v>19</v>
      </c>
      <c r="F539" s="220" t="s">
        <v>219</v>
      </c>
      <c r="G539" s="218"/>
      <c r="H539" s="221">
        <v>12.032999999999999</v>
      </c>
      <c r="I539" s="222"/>
      <c r="J539" s="218"/>
      <c r="K539" s="218"/>
      <c r="L539" s="223"/>
      <c r="M539" s="224"/>
      <c r="N539" s="225"/>
      <c r="O539" s="225"/>
      <c r="P539" s="225"/>
      <c r="Q539" s="225"/>
      <c r="R539" s="225"/>
      <c r="S539" s="225"/>
      <c r="T539" s="226"/>
      <c r="AT539" s="227" t="s">
        <v>216</v>
      </c>
      <c r="AU539" s="227" t="s">
        <v>86</v>
      </c>
      <c r="AV539" s="15" t="s">
        <v>220</v>
      </c>
      <c r="AW539" s="15" t="s">
        <v>37</v>
      </c>
      <c r="AX539" s="15" t="s">
        <v>76</v>
      </c>
      <c r="AY539" s="227" t="s">
        <v>202</v>
      </c>
    </row>
    <row r="540" spans="2:51" s="13" customFormat="1" ht="11.25">
      <c r="B540" s="196"/>
      <c r="C540" s="197"/>
      <c r="D540" s="190" t="s">
        <v>216</v>
      </c>
      <c r="E540" s="198" t="s">
        <v>19</v>
      </c>
      <c r="F540" s="199" t="s">
        <v>1314</v>
      </c>
      <c r="G540" s="197"/>
      <c r="H540" s="198" t="s">
        <v>19</v>
      </c>
      <c r="I540" s="200"/>
      <c r="J540" s="197"/>
      <c r="K540" s="197"/>
      <c r="L540" s="201"/>
      <c r="M540" s="202"/>
      <c r="N540" s="203"/>
      <c r="O540" s="203"/>
      <c r="P540" s="203"/>
      <c r="Q540" s="203"/>
      <c r="R540" s="203"/>
      <c r="S540" s="203"/>
      <c r="T540" s="204"/>
      <c r="AT540" s="205" t="s">
        <v>216</v>
      </c>
      <c r="AU540" s="205" t="s">
        <v>86</v>
      </c>
      <c r="AV540" s="13" t="s">
        <v>84</v>
      </c>
      <c r="AW540" s="13" t="s">
        <v>37</v>
      </c>
      <c r="AX540" s="13" t="s">
        <v>76</v>
      </c>
      <c r="AY540" s="205" t="s">
        <v>202</v>
      </c>
    </row>
    <row r="541" spans="2:51" s="14" customFormat="1" ht="11.25">
      <c r="B541" s="206"/>
      <c r="C541" s="207"/>
      <c r="D541" s="190" t="s">
        <v>216</v>
      </c>
      <c r="E541" s="208" t="s">
        <v>19</v>
      </c>
      <c r="F541" s="209" t="s">
        <v>1624</v>
      </c>
      <c r="G541" s="207"/>
      <c r="H541" s="210">
        <v>2.5070000000000001</v>
      </c>
      <c r="I541" s="211"/>
      <c r="J541" s="207"/>
      <c r="K541" s="207"/>
      <c r="L541" s="212"/>
      <c r="M541" s="213"/>
      <c r="N541" s="214"/>
      <c r="O541" s="214"/>
      <c r="P541" s="214"/>
      <c r="Q541" s="214"/>
      <c r="R541" s="214"/>
      <c r="S541" s="214"/>
      <c r="T541" s="215"/>
      <c r="AT541" s="216" t="s">
        <v>216</v>
      </c>
      <c r="AU541" s="216" t="s">
        <v>86</v>
      </c>
      <c r="AV541" s="14" t="s">
        <v>86</v>
      </c>
      <c r="AW541" s="14" t="s">
        <v>37</v>
      </c>
      <c r="AX541" s="14" t="s">
        <v>76</v>
      </c>
      <c r="AY541" s="216" t="s">
        <v>202</v>
      </c>
    </row>
    <row r="542" spans="2:51" s="15" customFormat="1" ht="11.25">
      <c r="B542" s="217"/>
      <c r="C542" s="218"/>
      <c r="D542" s="190" t="s">
        <v>216</v>
      </c>
      <c r="E542" s="219" t="s">
        <v>19</v>
      </c>
      <c r="F542" s="220" t="s">
        <v>219</v>
      </c>
      <c r="G542" s="218"/>
      <c r="H542" s="221">
        <v>2.5070000000000001</v>
      </c>
      <c r="I542" s="222"/>
      <c r="J542" s="218"/>
      <c r="K542" s="218"/>
      <c r="L542" s="223"/>
      <c r="M542" s="224"/>
      <c r="N542" s="225"/>
      <c r="O542" s="225"/>
      <c r="P542" s="225"/>
      <c r="Q542" s="225"/>
      <c r="R542" s="225"/>
      <c r="S542" s="225"/>
      <c r="T542" s="226"/>
      <c r="AT542" s="227" t="s">
        <v>216</v>
      </c>
      <c r="AU542" s="227" t="s">
        <v>86</v>
      </c>
      <c r="AV542" s="15" t="s">
        <v>220</v>
      </c>
      <c r="AW542" s="15" t="s">
        <v>37</v>
      </c>
      <c r="AX542" s="15" t="s">
        <v>76</v>
      </c>
      <c r="AY542" s="227" t="s">
        <v>202</v>
      </c>
    </row>
    <row r="543" spans="2:51" s="13" customFormat="1" ht="11.25">
      <c r="B543" s="196"/>
      <c r="C543" s="197"/>
      <c r="D543" s="190" t="s">
        <v>216</v>
      </c>
      <c r="E543" s="198" t="s">
        <v>19</v>
      </c>
      <c r="F543" s="199" t="s">
        <v>1316</v>
      </c>
      <c r="G543" s="197"/>
      <c r="H543" s="198" t="s">
        <v>19</v>
      </c>
      <c r="I543" s="200"/>
      <c r="J543" s="197"/>
      <c r="K543" s="197"/>
      <c r="L543" s="201"/>
      <c r="M543" s="202"/>
      <c r="N543" s="203"/>
      <c r="O543" s="203"/>
      <c r="P543" s="203"/>
      <c r="Q543" s="203"/>
      <c r="R543" s="203"/>
      <c r="S543" s="203"/>
      <c r="T543" s="204"/>
      <c r="AT543" s="205" t="s">
        <v>216</v>
      </c>
      <c r="AU543" s="205" t="s">
        <v>86</v>
      </c>
      <c r="AV543" s="13" t="s">
        <v>84</v>
      </c>
      <c r="AW543" s="13" t="s">
        <v>37</v>
      </c>
      <c r="AX543" s="13" t="s">
        <v>76</v>
      </c>
      <c r="AY543" s="205" t="s">
        <v>202</v>
      </c>
    </row>
    <row r="544" spans="2:51" s="14" customFormat="1" ht="11.25">
      <c r="B544" s="206"/>
      <c r="C544" s="207"/>
      <c r="D544" s="190" t="s">
        <v>216</v>
      </c>
      <c r="E544" s="208" t="s">
        <v>19</v>
      </c>
      <c r="F544" s="209" t="s">
        <v>1625</v>
      </c>
      <c r="G544" s="207"/>
      <c r="H544" s="210">
        <v>2.98</v>
      </c>
      <c r="I544" s="211"/>
      <c r="J544" s="207"/>
      <c r="K544" s="207"/>
      <c r="L544" s="212"/>
      <c r="M544" s="213"/>
      <c r="N544" s="214"/>
      <c r="O544" s="214"/>
      <c r="P544" s="214"/>
      <c r="Q544" s="214"/>
      <c r="R544" s="214"/>
      <c r="S544" s="214"/>
      <c r="T544" s="215"/>
      <c r="AT544" s="216" t="s">
        <v>216</v>
      </c>
      <c r="AU544" s="216" t="s">
        <v>86</v>
      </c>
      <c r="AV544" s="14" t="s">
        <v>86</v>
      </c>
      <c r="AW544" s="14" t="s">
        <v>37</v>
      </c>
      <c r="AX544" s="14" t="s">
        <v>76</v>
      </c>
      <c r="AY544" s="216" t="s">
        <v>202</v>
      </c>
    </row>
    <row r="545" spans="2:51" s="15" customFormat="1" ht="11.25">
      <c r="B545" s="217"/>
      <c r="C545" s="218"/>
      <c r="D545" s="190" t="s">
        <v>216</v>
      </c>
      <c r="E545" s="219" t="s">
        <v>19</v>
      </c>
      <c r="F545" s="220" t="s">
        <v>219</v>
      </c>
      <c r="G545" s="218"/>
      <c r="H545" s="221">
        <v>2.98</v>
      </c>
      <c r="I545" s="222"/>
      <c r="J545" s="218"/>
      <c r="K545" s="218"/>
      <c r="L545" s="223"/>
      <c r="M545" s="224"/>
      <c r="N545" s="225"/>
      <c r="O545" s="225"/>
      <c r="P545" s="225"/>
      <c r="Q545" s="225"/>
      <c r="R545" s="225"/>
      <c r="S545" s="225"/>
      <c r="T545" s="226"/>
      <c r="AT545" s="227" t="s">
        <v>216</v>
      </c>
      <c r="AU545" s="227" t="s">
        <v>86</v>
      </c>
      <c r="AV545" s="15" t="s">
        <v>220</v>
      </c>
      <c r="AW545" s="15" t="s">
        <v>37</v>
      </c>
      <c r="AX545" s="15" t="s">
        <v>76</v>
      </c>
      <c r="AY545" s="227" t="s">
        <v>202</v>
      </c>
    </row>
    <row r="546" spans="2:51" s="13" customFormat="1" ht="11.25">
      <c r="B546" s="196"/>
      <c r="C546" s="197"/>
      <c r="D546" s="190" t="s">
        <v>216</v>
      </c>
      <c r="E546" s="198" t="s">
        <v>19</v>
      </c>
      <c r="F546" s="199" t="s">
        <v>1318</v>
      </c>
      <c r="G546" s="197"/>
      <c r="H546" s="198" t="s">
        <v>19</v>
      </c>
      <c r="I546" s="200"/>
      <c r="J546" s="197"/>
      <c r="K546" s="197"/>
      <c r="L546" s="201"/>
      <c r="M546" s="202"/>
      <c r="N546" s="203"/>
      <c r="O546" s="203"/>
      <c r="P546" s="203"/>
      <c r="Q546" s="203"/>
      <c r="R546" s="203"/>
      <c r="S546" s="203"/>
      <c r="T546" s="204"/>
      <c r="AT546" s="205" t="s">
        <v>216</v>
      </c>
      <c r="AU546" s="205" t="s">
        <v>86</v>
      </c>
      <c r="AV546" s="13" t="s">
        <v>84</v>
      </c>
      <c r="AW546" s="13" t="s">
        <v>37</v>
      </c>
      <c r="AX546" s="13" t="s">
        <v>76</v>
      </c>
      <c r="AY546" s="205" t="s">
        <v>202</v>
      </c>
    </row>
    <row r="547" spans="2:51" s="14" customFormat="1" ht="11.25">
      <c r="B547" s="206"/>
      <c r="C547" s="207"/>
      <c r="D547" s="190" t="s">
        <v>216</v>
      </c>
      <c r="E547" s="208" t="s">
        <v>19</v>
      </c>
      <c r="F547" s="209" t="s">
        <v>1626</v>
      </c>
      <c r="G547" s="207"/>
      <c r="H547" s="210">
        <v>2.9969999999999999</v>
      </c>
      <c r="I547" s="211"/>
      <c r="J547" s="207"/>
      <c r="K547" s="207"/>
      <c r="L547" s="212"/>
      <c r="M547" s="213"/>
      <c r="N547" s="214"/>
      <c r="O547" s="214"/>
      <c r="P547" s="214"/>
      <c r="Q547" s="214"/>
      <c r="R547" s="214"/>
      <c r="S547" s="214"/>
      <c r="T547" s="215"/>
      <c r="AT547" s="216" t="s">
        <v>216</v>
      </c>
      <c r="AU547" s="216" t="s">
        <v>86</v>
      </c>
      <c r="AV547" s="14" t="s">
        <v>86</v>
      </c>
      <c r="AW547" s="14" t="s">
        <v>37</v>
      </c>
      <c r="AX547" s="14" t="s">
        <v>76</v>
      </c>
      <c r="AY547" s="216" t="s">
        <v>202</v>
      </c>
    </row>
    <row r="548" spans="2:51" s="15" customFormat="1" ht="11.25">
      <c r="B548" s="217"/>
      <c r="C548" s="218"/>
      <c r="D548" s="190" t="s">
        <v>216</v>
      </c>
      <c r="E548" s="219" t="s">
        <v>19</v>
      </c>
      <c r="F548" s="220" t="s">
        <v>219</v>
      </c>
      <c r="G548" s="218"/>
      <c r="H548" s="221">
        <v>2.9969999999999999</v>
      </c>
      <c r="I548" s="222"/>
      <c r="J548" s="218"/>
      <c r="K548" s="218"/>
      <c r="L548" s="223"/>
      <c r="M548" s="224"/>
      <c r="N548" s="225"/>
      <c r="O548" s="225"/>
      <c r="P548" s="225"/>
      <c r="Q548" s="225"/>
      <c r="R548" s="225"/>
      <c r="S548" s="225"/>
      <c r="T548" s="226"/>
      <c r="AT548" s="227" t="s">
        <v>216</v>
      </c>
      <c r="AU548" s="227" t="s">
        <v>86</v>
      </c>
      <c r="AV548" s="15" t="s">
        <v>220</v>
      </c>
      <c r="AW548" s="15" t="s">
        <v>37</v>
      </c>
      <c r="AX548" s="15" t="s">
        <v>76</v>
      </c>
      <c r="AY548" s="227" t="s">
        <v>202</v>
      </c>
    </row>
    <row r="549" spans="2:51" s="13" customFormat="1" ht="11.25">
      <c r="B549" s="196"/>
      <c r="C549" s="197"/>
      <c r="D549" s="190" t="s">
        <v>216</v>
      </c>
      <c r="E549" s="198" t="s">
        <v>19</v>
      </c>
      <c r="F549" s="199" t="s">
        <v>1320</v>
      </c>
      <c r="G549" s="197"/>
      <c r="H549" s="198" t="s">
        <v>19</v>
      </c>
      <c r="I549" s="200"/>
      <c r="J549" s="197"/>
      <c r="K549" s="197"/>
      <c r="L549" s="201"/>
      <c r="M549" s="202"/>
      <c r="N549" s="203"/>
      <c r="O549" s="203"/>
      <c r="P549" s="203"/>
      <c r="Q549" s="203"/>
      <c r="R549" s="203"/>
      <c r="S549" s="203"/>
      <c r="T549" s="204"/>
      <c r="AT549" s="205" t="s">
        <v>216</v>
      </c>
      <c r="AU549" s="205" t="s">
        <v>86</v>
      </c>
      <c r="AV549" s="13" t="s">
        <v>84</v>
      </c>
      <c r="AW549" s="13" t="s">
        <v>37</v>
      </c>
      <c r="AX549" s="13" t="s">
        <v>76</v>
      </c>
      <c r="AY549" s="205" t="s">
        <v>202</v>
      </c>
    </row>
    <row r="550" spans="2:51" s="14" customFormat="1" ht="11.25">
      <c r="B550" s="206"/>
      <c r="C550" s="207"/>
      <c r="D550" s="190" t="s">
        <v>216</v>
      </c>
      <c r="E550" s="208" t="s">
        <v>19</v>
      </c>
      <c r="F550" s="209" t="s">
        <v>1627</v>
      </c>
      <c r="G550" s="207"/>
      <c r="H550" s="210">
        <v>3.657</v>
      </c>
      <c r="I550" s="211"/>
      <c r="J550" s="207"/>
      <c r="K550" s="207"/>
      <c r="L550" s="212"/>
      <c r="M550" s="213"/>
      <c r="N550" s="214"/>
      <c r="O550" s="214"/>
      <c r="P550" s="214"/>
      <c r="Q550" s="214"/>
      <c r="R550" s="214"/>
      <c r="S550" s="214"/>
      <c r="T550" s="215"/>
      <c r="AT550" s="216" t="s">
        <v>216</v>
      </c>
      <c r="AU550" s="216" t="s">
        <v>86</v>
      </c>
      <c r="AV550" s="14" t="s">
        <v>86</v>
      </c>
      <c r="AW550" s="14" t="s">
        <v>37</v>
      </c>
      <c r="AX550" s="14" t="s">
        <v>76</v>
      </c>
      <c r="AY550" s="216" t="s">
        <v>202</v>
      </c>
    </row>
    <row r="551" spans="2:51" s="14" customFormat="1" ht="11.25">
      <c r="B551" s="206"/>
      <c r="C551" s="207"/>
      <c r="D551" s="190" t="s">
        <v>216</v>
      </c>
      <c r="E551" s="208" t="s">
        <v>19</v>
      </c>
      <c r="F551" s="209" t="s">
        <v>1451</v>
      </c>
      <c r="G551" s="207"/>
      <c r="H551" s="210">
        <v>3.16</v>
      </c>
      <c r="I551" s="211"/>
      <c r="J551" s="207"/>
      <c r="K551" s="207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216</v>
      </c>
      <c r="AU551" s="216" t="s">
        <v>86</v>
      </c>
      <c r="AV551" s="14" t="s">
        <v>86</v>
      </c>
      <c r="AW551" s="14" t="s">
        <v>37</v>
      </c>
      <c r="AX551" s="14" t="s">
        <v>76</v>
      </c>
      <c r="AY551" s="216" t="s">
        <v>202</v>
      </c>
    </row>
    <row r="552" spans="2:51" s="15" customFormat="1" ht="11.25">
      <c r="B552" s="217"/>
      <c r="C552" s="218"/>
      <c r="D552" s="190" t="s">
        <v>216</v>
      </c>
      <c r="E552" s="219" t="s">
        <v>19</v>
      </c>
      <c r="F552" s="220" t="s">
        <v>219</v>
      </c>
      <c r="G552" s="218"/>
      <c r="H552" s="221">
        <v>6.8170000000000002</v>
      </c>
      <c r="I552" s="222"/>
      <c r="J552" s="218"/>
      <c r="K552" s="218"/>
      <c r="L552" s="223"/>
      <c r="M552" s="224"/>
      <c r="N552" s="225"/>
      <c r="O552" s="225"/>
      <c r="P552" s="225"/>
      <c r="Q552" s="225"/>
      <c r="R552" s="225"/>
      <c r="S552" s="225"/>
      <c r="T552" s="226"/>
      <c r="AT552" s="227" t="s">
        <v>216</v>
      </c>
      <c r="AU552" s="227" t="s">
        <v>86</v>
      </c>
      <c r="AV552" s="15" t="s">
        <v>220</v>
      </c>
      <c r="AW552" s="15" t="s">
        <v>37</v>
      </c>
      <c r="AX552" s="15" t="s">
        <v>76</v>
      </c>
      <c r="AY552" s="227" t="s">
        <v>202</v>
      </c>
    </row>
    <row r="553" spans="2:51" s="13" customFormat="1" ht="11.25">
      <c r="B553" s="196"/>
      <c r="C553" s="197"/>
      <c r="D553" s="190" t="s">
        <v>216</v>
      </c>
      <c r="E553" s="198" t="s">
        <v>19</v>
      </c>
      <c r="F553" s="199" t="s">
        <v>1323</v>
      </c>
      <c r="G553" s="197"/>
      <c r="H553" s="198" t="s">
        <v>19</v>
      </c>
      <c r="I553" s="200"/>
      <c r="J553" s="197"/>
      <c r="K553" s="197"/>
      <c r="L553" s="201"/>
      <c r="M553" s="202"/>
      <c r="N553" s="203"/>
      <c r="O553" s="203"/>
      <c r="P553" s="203"/>
      <c r="Q553" s="203"/>
      <c r="R553" s="203"/>
      <c r="S553" s="203"/>
      <c r="T553" s="204"/>
      <c r="AT553" s="205" t="s">
        <v>216</v>
      </c>
      <c r="AU553" s="205" t="s">
        <v>86</v>
      </c>
      <c r="AV553" s="13" t="s">
        <v>84</v>
      </c>
      <c r="AW553" s="13" t="s">
        <v>37</v>
      </c>
      <c r="AX553" s="13" t="s">
        <v>76</v>
      </c>
      <c r="AY553" s="205" t="s">
        <v>202</v>
      </c>
    </row>
    <row r="554" spans="2:51" s="14" customFormat="1" ht="11.25">
      <c r="B554" s="206"/>
      <c r="C554" s="207"/>
      <c r="D554" s="190" t="s">
        <v>216</v>
      </c>
      <c r="E554" s="208" t="s">
        <v>19</v>
      </c>
      <c r="F554" s="209" t="s">
        <v>1628</v>
      </c>
      <c r="G554" s="207"/>
      <c r="H554" s="210">
        <v>8.6579999999999995</v>
      </c>
      <c r="I554" s="211"/>
      <c r="J554" s="207"/>
      <c r="K554" s="207"/>
      <c r="L554" s="212"/>
      <c r="M554" s="213"/>
      <c r="N554" s="214"/>
      <c r="O554" s="214"/>
      <c r="P554" s="214"/>
      <c r="Q554" s="214"/>
      <c r="R554" s="214"/>
      <c r="S554" s="214"/>
      <c r="T554" s="215"/>
      <c r="AT554" s="216" t="s">
        <v>216</v>
      </c>
      <c r="AU554" s="216" t="s">
        <v>86</v>
      </c>
      <c r="AV554" s="14" t="s">
        <v>86</v>
      </c>
      <c r="AW554" s="14" t="s">
        <v>37</v>
      </c>
      <c r="AX554" s="14" t="s">
        <v>76</v>
      </c>
      <c r="AY554" s="216" t="s">
        <v>202</v>
      </c>
    </row>
    <row r="555" spans="2:51" s="14" customFormat="1" ht="11.25">
      <c r="B555" s="206"/>
      <c r="C555" s="207"/>
      <c r="D555" s="190" t="s">
        <v>216</v>
      </c>
      <c r="E555" s="208" t="s">
        <v>19</v>
      </c>
      <c r="F555" s="209" t="s">
        <v>1629</v>
      </c>
      <c r="G555" s="207"/>
      <c r="H555" s="210">
        <v>2.38</v>
      </c>
      <c r="I555" s="211"/>
      <c r="J555" s="207"/>
      <c r="K555" s="207"/>
      <c r="L555" s="212"/>
      <c r="M555" s="213"/>
      <c r="N555" s="214"/>
      <c r="O555" s="214"/>
      <c r="P555" s="214"/>
      <c r="Q555" s="214"/>
      <c r="R555" s="214"/>
      <c r="S555" s="214"/>
      <c r="T555" s="215"/>
      <c r="AT555" s="216" t="s">
        <v>216</v>
      </c>
      <c r="AU555" s="216" t="s">
        <v>86</v>
      </c>
      <c r="AV555" s="14" t="s">
        <v>86</v>
      </c>
      <c r="AW555" s="14" t="s">
        <v>37</v>
      </c>
      <c r="AX555" s="14" t="s">
        <v>76</v>
      </c>
      <c r="AY555" s="216" t="s">
        <v>202</v>
      </c>
    </row>
    <row r="556" spans="2:51" s="14" customFormat="1" ht="11.25">
      <c r="B556" s="206"/>
      <c r="C556" s="207"/>
      <c r="D556" s="190" t="s">
        <v>216</v>
      </c>
      <c r="E556" s="208" t="s">
        <v>19</v>
      </c>
      <c r="F556" s="209" t="s">
        <v>1630</v>
      </c>
      <c r="G556" s="207"/>
      <c r="H556" s="210">
        <v>3.23</v>
      </c>
      <c r="I556" s="211"/>
      <c r="J556" s="207"/>
      <c r="K556" s="207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216</v>
      </c>
      <c r="AU556" s="216" t="s">
        <v>86</v>
      </c>
      <c r="AV556" s="14" t="s">
        <v>86</v>
      </c>
      <c r="AW556" s="14" t="s">
        <v>37</v>
      </c>
      <c r="AX556" s="14" t="s">
        <v>76</v>
      </c>
      <c r="AY556" s="216" t="s">
        <v>202</v>
      </c>
    </row>
    <row r="557" spans="2:51" s="14" customFormat="1" ht="11.25">
      <c r="B557" s="206"/>
      <c r="C557" s="207"/>
      <c r="D557" s="190" t="s">
        <v>216</v>
      </c>
      <c r="E557" s="208" t="s">
        <v>19</v>
      </c>
      <c r="F557" s="209" t="s">
        <v>1460</v>
      </c>
      <c r="G557" s="207"/>
      <c r="H557" s="210">
        <v>2.74</v>
      </c>
      <c r="I557" s="211"/>
      <c r="J557" s="207"/>
      <c r="K557" s="207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216</v>
      </c>
      <c r="AU557" s="216" t="s">
        <v>86</v>
      </c>
      <c r="AV557" s="14" t="s">
        <v>86</v>
      </c>
      <c r="AW557" s="14" t="s">
        <v>37</v>
      </c>
      <c r="AX557" s="14" t="s">
        <v>76</v>
      </c>
      <c r="AY557" s="216" t="s">
        <v>202</v>
      </c>
    </row>
    <row r="558" spans="2:51" s="14" customFormat="1" ht="11.25">
      <c r="B558" s="206"/>
      <c r="C558" s="207"/>
      <c r="D558" s="190" t="s">
        <v>216</v>
      </c>
      <c r="E558" s="208" t="s">
        <v>19</v>
      </c>
      <c r="F558" s="209" t="s">
        <v>1631</v>
      </c>
      <c r="G558" s="207"/>
      <c r="H558" s="210">
        <v>-1.6539999999999999</v>
      </c>
      <c r="I558" s="211"/>
      <c r="J558" s="207"/>
      <c r="K558" s="207"/>
      <c r="L558" s="212"/>
      <c r="M558" s="213"/>
      <c r="N558" s="214"/>
      <c r="O558" s="214"/>
      <c r="P558" s="214"/>
      <c r="Q558" s="214"/>
      <c r="R558" s="214"/>
      <c r="S558" s="214"/>
      <c r="T558" s="215"/>
      <c r="AT558" s="216" t="s">
        <v>216</v>
      </c>
      <c r="AU558" s="216" t="s">
        <v>86</v>
      </c>
      <c r="AV558" s="14" t="s">
        <v>86</v>
      </c>
      <c r="AW558" s="14" t="s">
        <v>37</v>
      </c>
      <c r="AX558" s="14" t="s">
        <v>76</v>
      </c>
      <c r="AY558" s="216" t="s">
        <v>202</v>
      </c>
    </row>
    <row r="559" spans="2:51" s="15" customFormat="1" ht="11.25">
      <c r="B559" s="217"/>
      <c r="C559" s="218"/>
      <c r="D559" s="190" t="s">
        <v>216</v>
      </c>
      <c r="E559" s="219" t="s">
        <v>19</v>
      </c>
      <c r="F559" s="220" t="s">
        <v>219</v>
      </c>
      <c r="G559" s="218"/>
      <c r="H559" s="221">
        <v>15.353999999999999</v>
      </c>
      <c r="I559" s="222"/>
      <c r="J559" s="218"/>
      <c r="K559" s="218"/>
      <c r="L559" s="223"/>
      <c r="M559" s="224"/>
      <c r="N559" s="225"/>
      <c r="O559" s="225"/>
      <c r="P559" s="225"/>
      <c r="Q559" s="225"/>
      <c r="R559" s="225"/>
      <c r="S559" s="225"/>
      <c r="T559" s="226"/>
      <c r="AT559" s="227" t="s">
        <v>216</v>
      </c>
      <c r="AU559" s="227" t="s">
        <v>86</v>
      </c>
      <c r="AV559" s="15" t="s">
        <v>220</v>
      </c>
      <c r="AW559" s="15" t="s">
        <v>37</v>
      </c>
      <c r="AX559" s="15" t="s">
        <v>76</v>
      </c>
      <c r="AY559" s="227" t="s">
        <v>202</v>
      </c>
    </row>
    <row r="560" spans="2:51" s="13" customFormat="1" ht="11.25">
      <c r="B560" s="196"/>
      <c r="C560" s="197"/>
      <c r="D560" s="190" t="s">
        <v>216</v>
      </c>
      <c r="E560" s="198" t="s">
        <v>19</v>
      </c>
      <c r="F560" s="199" t="s">
        <v>1328</v>
      </c>
      <c r="G560" s="197"/>
      <c r="H560" s="198" t="s">
        <v>19</v>
      </c>
      <c r="I560" s="200"/>
      <c r="J560" s="197"/>
      <c r="K560" s="197"/>
      <c r="L560" s="201"/>
      <c r="M560" s="202"/>
      <c r="N560" s="203"/>
      <c r="O560" s="203"/>
      <c r="P560" s="203"/>
      <c r="Q560" s="203"/>
      <c r="R560" s="203"/>
      <c r="S560" s="203"/>
      <c r="T560" s="204"/>
      <c r="AT560" s="205" t="s">
        <v>216</v>
      </c>
      <c r="AU560" s="205" t="s">
        <v>86</v>
      </c>
      <c r="AV560" s="13" t="s">
        <v>84</v>
      </c>
      <c r="AW560" s="13" t="s">
        <v>37</v>
      </c>
      <c r="AX560" s="13" t="s">
        <v>76</v>
      </c>
      <c r="AY560" s="205" t="s">
        <v>202</v>
      </c>
    </row>
    <row r="561" spans="1:65" s="14" customFormat="1" ht="11.25">
      <c r="B561" s="206"/>
      <c r="C561" s="207"/>
      <c r="D561" s="190" t="s">
        <v>216</v>
      </c>
      <c r="E561" s="208" t="s">
        <v>19</v>
      </c>
      <c r="F561" s="209" t="s">
        <v>1632</v>
      </c>
      <c r="G561" s="207"/>
      <c r="H561" s="210">
        <v>0</v>
      </c>
      <c r="I561" s="211"/>
      <c r="J561" s="207"/>
      <c r="K561" s="207"/>
      <c r="L561" s="212"/>
      <c r="M561" s="213"/>
      <c r="N561" s="214"/>
      <c r="O561" s="214"/>
      <c r="P561" s="214"/>
      <c r="Q561" s="214"/>
      <c r="R561" s="214"/>
      <c r="S561" s="214"/>
      <c r="T561" s="215"/>
      <c r="AT561" s="216" t="s">
        <v>216</v>
      </c>
      <c r="AU561" s="216" t="s">
        <v>86</v>
      </c>
      <c r="AV561" s="14" t="s">
        <v>86</v>
      </c>
      <c r="AW561" s="14" t="s">
        <v>37</v>
      </c>
      <c r="AX561" s="14" t="s">
        <v>76</v>
      </c>
      <c r="AY561" s="216" t="s">
        <v>202</v>
      </c>
    </row>
    <row r="562" spans="1:65" s="15" customFormat="1" ht="11.25">
      <c r="B562" s="217"/>
      <c r="C562" s="218"/>
      <c r="D562" s="190" t="s">
        <v>216</v>
      </c>
      <c r="E562" s="219" t="s">
        <v>19</v>
      </c>
      <c r="F562" s="220" t="s">
        <v>219</v>
      </c>
      <c r="G562" s="218"/>
      <c r="H562" s="221">
        <v>0</v>
      </c>
      <c r="I562" s="222"/>
      <c r="J562" s="218"/>
      <c r="K562" s="218"/>
      <c r="L562" s="223"/>
      <c r="M562" s="224"/>
      <c r="N562" s="225"/>
      <c r="O562" s="225"/>
      <c r="P562" s="225"/>
      <c r="Q562" s="225"/>
      <c r="R562" s="225"/>
      <c r="S562" s="225"/>
      <c r="T562" s="226"/>
      <c r="AT562" s="227" t="s">
        <v>216</v>
      </c>
      <c r="AU562" s="227" t="s">
        <v>86</v>
      </c>
      <c r="AV562" s="15" t="s">
        <v>220</v>
      </c>
      <c r="AW562" s="15" t="s">
        <v>37</v>
      </c>
      <c r="AX562" s="15" t="s">
        <v>76</v>
      </c>
      <c r="AY562" s="227" t="s">
        <v>202</v>
      </c>
    </row>
    <row r="563" spans="1:65" s="16" customFormat="1" ht="11.25">
      <c r="B563" s="228"/>
      <c r="C563" s="229"/>
      <c r="D563" s="190" t="s">
        <v>216</v>
      </c>
      <c r="E563" s="230" t="s">
        <v>167</v>
      </c>
      <c r="F563" s="231" t="s">
        <v>235</v>
      </c>
      <c r="G563" s="229"/>
      <c r="H563" s="232">
        <v>89.003</v>
      </c>
      <c r="I563" s="233"/>
      <c r="J563" s="229"/>
      <c r="K563" s="229"/>
      <c r="L563" s="234"/>
      <c r="M563" s="235"/>
      <c r="N563" s="236"/>
      <c r="O563" s="236"/>
      <c r="P563" s="236"/>
      <c r="Q563" s="236"/>
      <c r="R563" s="236"/>
      <c r="S563" s="236"/>
      <c r="T563" s="237"/>
      <c r="AT563" s="238" t="s">
        <v>216</v>
      </c>
      <c r="AU563" s="238" t="s">
        <v>86</v>
      </c>
      <c r="AV563" s="16" t="s">
        <v>208</v>
      </c>
      <c r="AW563" s="16" t="s">
        <v>37</v>
      </c>
      <c r="AX563" s="16" t="s">
        <v>84</v>
      </c>
      <c r="AY563" s="238" t="s">
        <v>202</v>
      </c>
    </row>
    <row r="564" spans="1:65" s="2" customFormat="1" ht="14.45" customHeight="1">
      <c r="A564" s="36"/>
      <c r="B564" s="37"/>
      <c r="C564" s="177" t="s">
        <v>515</v>
      </c>
      <c r="D564" s="177" t="s">
        <v>204</v>
      </c>
      <c r="E564" s="178" t="s">
        <v>541</v>
      </c>
      <c r="F564" s="179" t="s">
        <v>542</v>
      </c>
      <c r="G564" s="180" t="s">
        <v>115</v>
      </c>
      <c r="H564" s="181">
        <v>753.45299999999997</v>
      </c>
      <c r="I564" s="182"/>
      <c r="J564" s="183">
        <f>ROUND(I564*H564,2)</f>
        <v>0</v>
      </c>
      <c r="K564" s="179" t="s">
        <v>207</v>
      </c>
      <c r="L564" s="41"/>
      <c r="M564" s="184" t="s">
        <v>19</v>
      </c>
      <c r="N564" s="185" t="s">
        <v>47</v>
      </c>
      <c r="O564" s="66"/>
      <c r="P564" s="186">
        <f>O564*H564</f>
        <v>0</v>
      </c>
      <c r="Q564" s="186">
        <v>0</v>
      </c>
      <c r="R564" s="186">
        <f>Q564*H564</f>
        <v>0</v>
      </c>
      <c r="S564" s="186">
        <v>0</v>
      </c>
      <c r="T564" s="187">
        <f>S564*H564</f>
        <v>0</v>
      </c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R564" s="188" t="s">
        <v>208</v>
      </c>
      <c r="AT564" s="188" t="s">
        <v>204</v>
      </c>
      <c r="AU564" s="188" t="s">
        <v>86</v>
      </c>
      <c r="AY564" s="19" t="s">
        <v>202</v>
      </c>
      <c r="BE564" s="189">
        <f>IF(N564="základní",J564,0)</f>
        <v>0</v>
      </c>
      <c r="BF564" s="189">
        <f>IF(N564="snížená",J564,0)</f>
        <v>0</v>
      </c>
      <c r="BG564" s="189">
        <f>IF(N564="zákl. přenesená",J564,0)</f>
        <v>0</v>
      </c>
      <c r="BH564" s="189">
        <f>IF(N564="sníž. přenesená",J564,0)</f>
        <v>0</v>
      </c>
      <c r="BI564" s="189">
        <f>IF(N564="nulová",J564,0)</f>
        <v>0</v>
      </c>
      <c r="BJ564" s="19" t="s">
        <v>84</v>
      </c>
      <c r="BK564" s="189">
        <f>ROUND(I564*H564,2)</f>
        <v>0</v>
      </c>
      <c r="BL564" s="19" t="s">
        <v>208</v>
      </c>
      <c r="BM564" s="188" t="s">
        <v>1633</v>
      </c>
    </row>
    <row r="565" spans="1:65" s="2" customFormat="1" ht="19.5">
      <c r="A565" s="36"/>
      <c r="B565" s="37"/>
      <c r="C565" s="38"/>
      <c r="D565" s="190" t="s">
        <v>210</v>
      </c>
      <c r="E565" s="38"/>
      <c r="F565" s="191" t="s">
        <v>528</v>
      </c>
      <c r="G565" s="38"/>
      <c r="H565" s="38"/>
      <c r="I565" s="192"/>
      <c r="J565" s="38"/>
      <c r="K565" s="38"/>
      <c r="L565" s="41"/>
      <c r="M565" s="193"/>
      <c r="N565" s="194"/>
      <c r="O565" s="66"/>
      <c r="P565" s="66"/>
      <c r="Q565" s="66"/>
      <c r="R565" s="66"/>
      <c r="S565" s="66"/>
      <c r="T565" s="67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T565" s="19" t="s">
        <v>210</v>
      </c>
      <c r="AU565" s="19" t="s">
        <v>86</v>
      </c>
    </row>
    <row r="566" spans="1:65" s="2" customFormat="1" ht="146.25">
      <c r="A566" s="36"/>
      <c r="B566" s="37"/>
      <c r="C566" s="38"/>
      <c r="D566" s="190" t="s">
        <v>212</v>
      </c>
      <c r="E566" s="38"/>
      <c r="F566" s="195" t="s">
        <v>1616</v>
      </c>
      <c r="G566" s="38"/>
      <c r="H566" s="38"/>
      <c r="I566" s="192"/>
      <c r="J566" s="38"/>
      <c r="K566" s="38"/>
      <c r="L566" s="41"/>
      <c r="M566" s="193"/>
      <c r="N566" s="194"/>
      <c r="O566" s="66"/>
      <c r="P566" s="66"/>
      <c r="Q566" s="66"/>
      <c r="R566" s="66"/>
      <c r="S566" s="66"/>
      <c r="T566" s="67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T566" s="19" t="s">
        <v>212</v>
      </c>
      <c r="AU566" s="19" t="s">
        <v>86</v>
      </c>
    </row>
    <row r="567" spans="1:65" s="2" customFormat="1" ht="29.25">
      <c r="A567" s="36"/>
      <c r="B567" s="37"/>
      <c r="C567" s="38"/>
      <c r="D567" s="190" t="s">
        <v>214</v>
      </c>
      <c r="E567" s="38"/>
      <c r="F567" s="195" t="s">
        <v>544</v>
      </c>
      <c r="G567" s="38"/>
      <c r="H567" s="38"/>
      <c r="I567" s="192"/>
      <c r="J567" s="38"/>
      <c r="K567" s="38"/>
      <c r="L567" s="41"/>
      <c r="M567" s="193"/>
      <c r="N567" s="194"/>
      <c r="O567" s="66"/>
      <c r="P567" s="66"/>
      <c r="Q567" s="66"/>
      <c r="R567" s="66"/>
      <c r="S567" s="66"/>
      <c r="T567" s="67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T567" s="19" t="s">
        <v>214</v>
      </c>
      <c r="AU567" s="19" t="s">
        <v>86</v>
      </c>
    </row>
    <row r="568" spans="1:65" s="13" customFormat="1" ht="11.25">
      <c r="B568" s="196"/>
      <c r="C568" s="197"/>
      <c r="D568" s="190" t="s">
        <v>216</v>
      </c>
      <c r="E568" s="198" t="s">
        <v>19</v>
      </c>
      <c r="F568" s="199" t="s">
        <v>1304</v>
      </c>
      <c r="G568" s="197"/>
      <c r="H568" s="198" t="s">
        <v>19</v>
      </c>
      <c r="I568" s="200"/>
      <c r="J568" s="197"/>
      <c r="K568" s="197"/>
      <c r="L568" s="201"/>
      <c r="M568" s="202"/>
      <c r="N568" s="203"/>
      <c r="O568" s="203"/>
      <c r="P568" s="203"/>
      <c r="Q568" s="203"/>
      <c r="R568" s="203"/>
      <c r="S568" s="203"/>
      <c r="T568" s="204"/>
      <c r="AT568" s="205" t="s">
        <v>216</v>
      </c>
      <c r="AU568" s="205" t="s">
        <v>86</v>
      </c>
      <c r="AV568" s="13" t="s">
        <v>84</v>
      </c>
      <c r="AW568" s="13" t="s">
        <v>37</v>
      </c>
      <c r="AX568" s="13" t="s">
        <v>76</v>
      </c>
      <c r="AY568" s="205" t="s">
        <v>202</v>
      </c>
    </row>
    <row r="569" spans="1:65" s="14" customFormat="1" ht="11.25">
      <c r="B569" s="206"/>
      <c r="C569" s="207"/>
      <c r="D569" s="190" t="s">
        <v>216</v>
      </c>
      <c r="E569" s="208" t="s">
        <v>19</v>
      </c>
      <c r="F569" s="209" t="s">
        <v>1634</v>
      </c>
      <c r="G569" s="207"/>
      <c r="H569" s="210">
        <v>6.415</v>
      </c>
      <c r="I569" s="211"/>
      <c r="J569" s="207"/>
      <c r="K569" s="207"/>
      <c r="L569" s="212"/>
      <c r="M569" s="213"/>
      <c r="N569" s="214"/>
      <c r="O569" s="214"/>
      <c r="P569" s="214"/>
      <c r="Q569" s="214"/>
      <c r="R569" s="214"/>
      <c r="S569" s="214"/>
      <c r="T569" s="215"/>
      <c r="AT569" s="216" t="s">
        <v>216</v>
      </c>
      <c r="AU569" s="216" t="s">
        <v>86</v>
      </c>
      <c r="AV569" s="14" t="s">
        <v>86</v>
      </c>
      <c r="AW569" s="14" t="s">
        <v>37</v>
      </c>
      <c r="AX569" s="14" t="s">
        <v>76</v>
      </c>
      <c r="AY569" s="216" t="s">
        <v>202</v>
      </c>
    </row>
    <row r="570" spans="1:65" s="14" customFormat="1" ht="11.25">
      <c r="B570" s="206"/>
      <c r="C570" s="207"/>
      <c r="D570" s="190" t="s">
        <v>216</v>
      </c>
      <c r="E570" s="208" t="s">
        <v>19</v>
      </c>
      <c r="F570" s="209" t="s">
        <v>1635</v>
      </c>
      <c r="G570" s="207"/>
      <c r="H570" s="210">
        <v>18.986999999999998</v>
      </c>
      <c r="I570" s="211"/>
      <c r="J570" s="207"/>
      <c r="K570" s="207"/>
      <c r="L570" s="212"/>
      <c r="M570" s="213"/>
      <c r="N570" s="214"/>
      <c r="O570" s="214"/>
      <c r="P570" s="214"/>
      <c r="Q570" s="214"/>
      <c r="R570" s="214"/>
      <c r="S570" s="214"/>
      <c r="T570" s="215"/>
      <c r="AT570" s="216" t="s">
        <v>216</v>
      </c>
      <c r="AU570" s="216" t="s">
        <v>86</v>
      </c>
      <c r="AV570" s="14" t="s">
        <v>86</v>
      </c>
      <c r="AW570" s="14" t="s">
        <v>37</v>
      </c>
      <c r="AX570" s="14" t="s">
        <v>76</v>
      </c>
      <c r="AY570" s="216" t="s">
        <v>202</v>
      </c>
    </row>
    <row r="571" spans="1:65" s="14" customFormat="1" ht="11.25">
      <c r="B571" s="206"/>
      <c r="C571" s="207"/>
      <c r="D571" s="190" t="s">
        <v>216</v>
      </c>
      <c r="E571" s="208" t="s">
        <v>19</v>
      </c>
      <c r="F571" s="209" t="s">
        <v>1636</v>
      </c>
      <c r="G571" s="207"/>
      <c r="H571" s="210">
        <v>7.9359999999999999</v>
      </c>
      <c r="I571" s="211"/>
      <c r="J571" s="207"/>
      <c r="K571" s="207"/>
      <c r="L571" s="212"/>
      <c r="M571" s="213"/>
      <c r="N571" s="214"/>
      <c r="O571" s="214"/>
      <c r="P571" s="214"/>
      <c r="Q571" s="214"/>
      <c r="R571" s="214"/>
      <c r="S571" s="214"/>
      <c r="T571" s="215"/>
      <c r="AT571" s="216" t="s">
        <v>216</v>
      </c>
      <c r="AU571" s="216" t="s">
        <v>86</v>
      </c>
      <c r="AV571" s="14" t="s">
        <v>86</v>
      </c>
      <c r="AW571" s="14" t="s">
        <v>37</v>
      </c>
      <c r="AX571" s="14" t="s">
        <v>76</v>
      </c>
      <c r="AY571" s="216" t="s">
        <v>202</v>
      </c>
    </row>
    <row r="572" spans="1:65" s="14" customFormat="1" ht="11.25">
      <c r="B572" s="206"/>
      <c r="C572" s="207"/>
      <c r="D572" s="190" t="s">
        <v>216</v>
      </c>
      <c r="E572" s="208" t="s">
        <v>19</v>
      </c>
      <c r="F572" s="209" t="s">
        <v>1637</v>
      </c>
      <c r="G572" s="207"/>
      <c r="H572" s="210">
        <v>20.975999999999999</v>
      </c>
      <c r="I572" s="211"/>
      <c r="J572" s="207"/>
      <c r="K572" s="207"/>
      <c r="L572" s="212"/>
      <c r="M572" s="213"/>
      <c r="N572" s="214"/>
      <c r="O572" s="214"/>
      <c r="P572" s="214"/>
      <c r="Q572" s="214"/>
      <c r="R572" s="214"/>
      <c r="S572" s="214"/>
      <c r="T572" s="215"/>
      <c r="AT572" s="216" t="s">
        <v>216</v>
      </c>
      <c r="AU572" s="216" t="s">
        <v>86</v>
      </c>
      <c r="AV572" s="14" t="s">
        <v>86</v>
      </c>
      <c r="AW572" s="14" t="s">
        <v>37</v>
      </c>
      <c r="AX572" s="14" t="s">
        <v>76</v>
      </c>
      <c r="AY572" s="216" t="s">
        <v>202</v>
      </c>
    </row>
    <row r="573" spans="1:65" s="14" customFormat="1" ht="11.25">
      <c r="B573" s="206"/>
      <c r="C573" s="207"/>
      <c r="D573" s="190" t="s">
        <v>216</v>
      </c>
      <c r="E573" s="208" t="s">
        <v>19</v>
      </c>
      <c r="F573" s="209" t="s">
        <v>1638</v>
      </c>
      <c r="G573" s="207"/>
      <c r="H573" s="210">
        <v>3.64</v>
      </c>
      <c r="I573" s="211"/>
      <c r="J573" s="207"/>
      <c r="K573" s="207"/>
      <c r="L573" s="212"/>
      <c r="M573" s="213"/>
      <c r="N573" s="214"/>
      <c r="O573" s="214"/>
      <c r="P573" s="214"/>
      <c r="Q573" s="214"/>
      <c r="R573" s="214"/>
      <c r="S573" s="214"/>
      <c r="T573" s="215"/>
      <c r="AT573" s="216" t="s">
        <v>216</v>
      </c>
      <c r="AU573" s="216" t="s">
        <v>86</v>
      </c>
      <c r="AV573" s="14" t="s">
        <v>86</v>
      </c>
      <c r="AW573" s="14" t="s">
        <v>37</v>
      </c>
      <c r="AX573" s="14" t="s">
        <v>76</v>
      </c>
      <c r="AY573" s="216" t="s">
        <v>202</v>
      </c>
    </row>
    <row r="574" spans="1:65" s="14" customFormat="1" ht="11.25">
      <c r="B574" s="206"/>
      <c r="C574" s="207"/>
      <c r="D574" s="190" t="s">
        <v>216</v>
      </c>
      <c r="E574" s="208" t="s">
        <v>19</v>
      </c>
      <c r="F574" s="209" t="s">
        <v>1639</v>
      </c>
      <c r="G574" s="207"/>
      <c r="H574" s="210">
        <v>0.95199999999999996</v>
      </c>
      <c r="I574" s="211"/>
      <c r="J574" s="207"/>
      <c r="K574" s="207"/>
      <c r="L574" s="212"/>
      <c r="M574" s="213"/>
      <c r="N574" s="214"/>
      <c r="O574" s="214"/>
      <c r="P574" s="214"/>
      <c r="Q574" s="214"/>
      <c r="R574" s="214"/>
      <c r="S574" s="214"/>
      <c r="T574" s="215"/>
      <c r="AT574" s="216" t="s">
        <v>216</v>
      </c>
      <c r="AU574" s="216" t="s">
        <v>86</v>
      </c>
      <c r="AV574" s="14" t="s">
        <v>86</v>
      </c>
      <c r="AW574" s="14" t="s">
        <v>37</v>
      </c>
      <c r="AX574" s="14" t="s">
        <v>76</v>
      </c>
      <c r="AY574" s="216" t="s">
        <v>202</v>
      </c>
    </row>
    <row r="575" spans="1:65" s="14" customFormat="1" ht="11.25">
      <c r="B575" s="206"/>
      <c r="C575" s="207"/>
      <c r="D575" s="190" t="s">
        <v>216</v>
      </c>
      <c r="E575" s="208" t="s">
        <v>19</v>
      </c>
      <c r="F575" s="209" t="s">
        <v>1640</v>
      </c>
      <c r="G575" s="207"/>
      <c r="H575" s="210">
        <v>4.3659999999999997</v>
      </c>
      <c r="I575" s="211"/>
      <c r="J575" s="207"/>
      <c r="K575" s="207"/>
      <c r="L575" s="212"/>
      <c r="M575" s="213"/>
      <c r="N575" s="214"/>
      <c r="O575" s="214"/>
      <c r="P575" s="214"/>
      <c r="Q575" s="214"/>
      <c r="R575" s="214"/>
      <c r="S575" s="214"/>
      <c r="T575" s="215"/>
      <c r="AT575" s="216" t="s">
        <v>216</v>
      </c>
      <c r="AU575" s="216" t="s">
        <v>86</v>
      </c>
      <c r="AV575" s="14" t="s">
        <v>86</v>
      </c>
      <c r="AW575" s="14" t="s">
        <v>37</v>
      </c>
      <c r="AX575" s="14" t="s">
        <v>76</v>
      </c>
      <c r="AY575" s="216" t="s">
        <v>202</v>
      </c>
    </row>
    <row r="576" spans="1:65" s="14" customFormat="1" ht="11.25">
      <c r="B576" s="206"/>
      <c r="C576" s="207"/>
      <c r="D576" s="190" t="s">
        <v>216</v>
      </c>
      <c r="E576" s="208" t="s">
        <v>19</v>
      </c>
      <c r="F576" s="209" t="s">
        <v>1641</v>
      </c>
      <c r="G576" s="207"/>
      <c r="H576" s="210">
        <v>2.9</v>
      </c>
      <c r="I576" s="211"/>
      <c r="J576" s="207"/>
      <c r="K576" s="207"/>
      <c r="L576" s="212"/>
      <c r="M576" s="213"/>
      <c r="N576" s="214"/>
      <c r="O576" s="214"/>
      <c r="P576" s="214"/>
      <c r="Q576" s="214"/>
      <c r="R576" s="214"/>
      <c r="S576" s="214"/>
      <c r="T576" s="215"/>
      <c r="AT576" s="216" t="s">
        <v>216</v>
      </c>
      <c r="AU576" s="216" t="s">
        <v>86</v>
      </c>
      <c r="AV576" s="14" t="s">
        <v>86</v>
      </c>
      <c r="AW576" s="14" t="s">
        <v>37</v>
      </c>
      <c r="AX576" s="14" t="s">
        <v>76</v>
      </c>
      <c r="AY576" s="216" t="s">
        <v>202</v>
      </c>
    </row>
    <row r="577" spans="2:51" s="14" customFormat="1" ht="11.25">
      <c r="B577" s="206"/>
      <c r="C577" s="207"/>
      <c r="D577" s="190" t="s">
        <v>216</v>
      </c>
      <c r="E577" s="208" t="s">
        <v>19</v>
      </c>
      <c r="F577" s="209" t="s">
        <v>1642</v>
      </c>
      <c r="G577" s="207"/>
      <c r="H577" s="210">
        <v>0.58899999999999997</v>
      </c>
      <c r="I577" s="211"/>
      <c r="J577" s="207"/>
      <c r="K577" s="207"/>
      <c r="L577" s="212"/>
      <c r="M577" s="213"/>
      <c r="N577" s="214"/>
      <c r="O577" s="214"/>
      <c r="P577" s="214"/>
      <c r="Q577" s="214"/>
      <c r="R577" s="214"/>
      <c r="S577" s="214"/>
      <c r="T577" s="215"/>
      <c r="AT577" s="216" t="s">
        <v>216</v>
      </c>
      <c r="AU577" s="216" t="s">
        <v>86</v>
      </c>
      <c r="AV577" s="14" t="s">
        <v>86</v>
      </c>
      <c r="AW577" s="14" t="s">
        <v>37</v>
      </c>
      <c r="AX577" s="14" t="s">
        <v>76</v>
      </c>
      <c r="AY577" s="216" t="s">
        <v>202</v>
      </c>
    </row>
    <row r="578" spans="2:51" s="14" customFormat="1" ht="11.25">
      <c r="B578" s="206"/>
      <c r="C578" s="207"/>
      <c r="D578" s="190" t="s">
        <v>216</v>
      </c>
      <c r="E578" s="208" t="s">
        <v>19</v>
      </c>
      <c r="F578" s="209" t="s">
        <v>1643</v>
      </c>
      <c r="G578" s="207"/>
      <c r="H578" s="210">
        <v>0.89100000000000001</v>
      </c>
      <c r="I578" s="211"/>
      <c r="J578" s="207"/>
      <c r="K578" s="207"/>
      <c r="L578" s="212"/>
      <c r="M578" s="213"/>
      <c r="N578" s="214"/>
      <c r="O578" s="214"/>
      <c r="P578" s="214"/>
      <c r="Q578" s="214"/>
      <c r="R578" s="214"/>
      <c r="S578" s="214"/>
      <c r="T578" s="215"/>
      <c r="AT578" s="216" t="s">
        <v>216</v>
      </c>
      <c r="AU578" s="216" t="s">
        <v>86</v>
      </c>
      <c r="AV578" s="14" t="s">
        <v>86</v>
      </c>
      <c r="AW578" s="14" t="s">
        <v>37</v>
      </c>
      <c r="AX578" s="14" t="s">
        <v>76</v>
      </c>
      <c r="AY578" s="216" t="s">
        <v>202</v>
      </c>
    </row>
    <row r="579" spans="2:51" s="14" customFormat="1" ht="11.25">
      <c r="B579" s="206"/>
      <c r="C579" s="207"/>
      <c r="D579" s="190" t="s">
        <v>216</v>
      </c>
      <c r="E579" s="208" t="s">
        <v>19</v>
      </c>
      <c r="F579" s="209" t="s">
        <v>1644</v>
      </c>
      <c r="G579" s="207"/>
      <c r="H579" s="210">
        <v>3.87</v>
      </c>
      <c r="I579" s="211"/>
      <c r="J579" s="207"/>
      <c r="K579" s="207"/>
      <c r="L579" s="212"/>
      <c r="M579" s="213"/>
      <c r="N579" s="214"/>
      <c r="O579" s="214"/>
      <c r="P579" s="214"/>
      <c r="Q579" s="214"/>
      <c r="R579" s="214"/>
      <c r="S579" s="214"/>
      <c r="T579" s="215"/>
      <c r="AT579" s="216" t="s">
        <v>216</v>
      </c>
      <c r="AU579" s="216" t="s">
        <v>86</v>
      </c>
      <c r="AV579" s="14" t="s">
        <v>86</v>
      </c>
      <c r="AW579" s="14" t="s">
        <v>37</v>
      </c>
      <c r="AX579" s="14" t="s">
        <v>76</v>
      </c>
      <c r="AY579" s="216" t="s">
        <v>202</v>
      </c>
    </row>
    <row r="580" spans="2:51" s="14" customFormat="1" ht="11.25">
      <c r="B580" s="206"/>
      <c r="C580" s="207"/>
      <c r="D580" s="190" t="s">
        <v>216</v>
      </c>
      <c r="E580" s="208" t="s">
        <v>19</v>
      </c>
      <c r="F580" s="209" t="s">
        <v>1345</v>
      </c>
      <c r="G580" s="207"/>
      <c r="H580" s="210">
        <v>13.9</v>
      </c>
      <c r="I580" s="211"/>
      <c r="J580" s="207"/>
      <c r="K580" s="207"/>
      <c r="L580" s="212"/>
      <c r="M580" s="213"/>
      <c r="N580" s="214"/>
      <c r="O580" s="214"/>
      <c r="P580" s="214"/>
      <c r="Q580" s="214"/>
      <c r="R580" s="214"/>
      <c r="S580" s="214"/>
      <c r="T580" s="215"/>
      <c r="AT580" s="216" t="s">
        <v>216</v>
      </c>
      <c r="AU580" s="216" t="s">
        <v>86</v>
      </c>
      <c r="AV580" s="14" t="s">
        <v>86</v>
      </c>
      <c r="AW580" s="14" t="s">
        <v>37</v>
      </c>
      <c r="AX580" s="14" t="s">
        <v>76</v>
      </c>
      <c r="AY580" s="216" t="s">
        <v>202</v>
      </c>
    </row>
    <row r="581" spans="2:51" s="14" customFormat="1" ht="11.25">
      <c r="B581" s="206"/>
      <c r="C581" s="207"/>
      <c r="D581" s="190" t="s">
        <v>216</v>
      </c>
      <c r="E581" s="208" t="s">
        <v>19</v>
      </c>
      <c r="F581" s="209" t="s">
        <v>1645</v>
      </c>
      <c r="G581" s="207"/>
      <c r="H581" s="210">
        <v>-8.3930000000000007</v>
      </c>
      <c r="I581" s="211"/>
      <c r="J581" s="207"/>
      <c r="K581" s="207"/>
      <c r="L581" s="212"/>
      <c r="M581" s="213"/>
      <c r="N581" s="214"/>
      <c r="O581" s="214"/>
      <c r="P581" s="214"/>
      <c r="Q581" s="214"/>
      <c r="R581" s="214"/>
      <c r="S581" s="214"/>
      <c r="T581" s="215"/>
      <c r="AT581" s="216" t="s">
        <v>216</v>
      </c>
      <c r="AU581" s="216" t="s">
        <v>86</v>
      </c>
      <c r="AV581" s="14" t="s">
        <v>86</v>
      </c>
      <c r="AW581" s="14" t="s">
        <v>37</v>
      </c>
      <c r="AX581" s="14" t="s">
        <v>76</v>
      </c>
      <c r="AY581" s="216" t="s">
        <v>202</v>
      </c>
    </row>
    <row r="582" spans="2:51" s="15" customFormat="1" ht="11.25">
      <c r="B582" s="217"/>
      <c r="C582" s="218"/>
      <c r="D582" s="190" t="s">
        <v>216</v>
      </c>
      <c r="E582" s="219" t="s">
        <v>19</v>
      </c>
      <c r="F582" s="220" t="s">
        <v>219</v>
      </c>
      <c r="G582" s="218"/>
      <c r="H582" s="221">
        <v>77.028999999999996</v>
      </c>
      <c r="I582" s="222"/>
      <c r="J582" s="218"/>
      <c r="K582" s="218"/>
      <c r="L582" s="223"/>
      <c r="M582" s="224"/>
      <c r="N582" s="225"/>
      <c r="O582" s="225"/>
      <c r="P582" s="225"/>
      <c r="Q582" s="225"/>
      <c r="R582" s="225"/>
      <c r="S582" s="225"/>
      <c r="T582" s="226"/>
      <c r="AT582" s="227" t="s">
        <v>216</v>
      </c>
      <c r="AU582" s="227" t="s">
        <v>86</v>
      </c>
      <c r="AV582" s="15" t="s">
        <v>220</v>
      </c>
      <c r="AW582" s="15" t="s">
        <v>37</v>
      </c>
      <c r="AX582" s="15" t="s">
        <v>76</v>
      </c>
      <c r="AY582" s="227" t="s">
        <v>202</v>
      </c>
    </row>
    <row r="583" spans="2:51" s="13" customFormat="1" ht="11.25">
      <c r="B583" s="196"/>
      <c r="C583" s="197"/>
      <c r="D583" s="190" t="s">
        <v>216</v>
      </c>
      <c r="E583" s="198" t="s">
        <v>19</v>
      </c>
      <c r="F583" s="199" t="s">
        <v>1308</v>
      </c>
      <c r="G583" s="197"/>
      <c r="H583" s="198" t="s">
        <v>19</v>
      </c>
      <c r="I583" s="200"/>
      <c r="J583" s="197"/>
      <c r="K583" s="197"/>
      <c r="L583" s="201"/>
      <c r="M583" s="202"/>
      <c r="N583" s="203"/>
      <c r="O583" s="203"/>
      <c r="P583" s="203"/>
      <c r="Q583" s="203"/>
      <c r="R583" s="203"/>
      <c r="S583" s="203"/>
      <c r="T583" s="204"/>
      <c r="AT583" s="205" t="s">
        <v>216</v>
      </c>
      <c r="AU583" s="205" t="s">
        <v>86</v>
      </c>
      <c r="AV583" s="13" t="s">
        <v>84</v>
      </c>
      <c r="AW583" s="13" t="s">
        <v>37</v>
      </c>
      <c r="AX583" s="13" t="s">
        <v>76</v>
      </c>
      <c r="AY583" s="205" t="s">
        <v>202</v>
      </c>
    </row>
    <row r="584" spans="2:51" s="14" customFormat="1" ht="11.25">
      <c r="B584" s="206"/>
      <c r="C584" s="207"/>
      <c r="D584" s="190" t="s">
        <v>216</v>
      </c>
      <c r="E584" s="208" t="s">
        <v>19</v>
      </c>
      <c r="F584" s="209" t="s">
        <v>1646</v>
      </c>
      <c r="G584" s="207"/>
      <c r="H584" s="210">
        <v>46.542999999999999</v>
      </c>
      <c r="I584" s="211"/>
      <c r="J584" s="207"/>
      <c r="K584" s="207"/>
      <c r="L584" s="212"/>
      <c r="M584" s="213"/>
      <c r="N584" s="214"/>
      <c r="O584" s="214"/>
      <c r="P584" s="214"/>
      <c r="Q584" s="214"/>
      <c r="R584" s="214"/>
      <c r="S584" s="214"/>
      <c r="T584" s="215"/>
      <c r="AT584" s="216" t="s">
        <v>216</v>
      </c>
      <c r="AU584" s="216" t="s">
        <v>86</v>
      </c>
      <c r="AV584" s="14" t="s">
        <v>86</v>
      </c>
      <c r="AW584" s="14" t="s">
        <v>37</v>
      </c>
      <c r="AX584" s="14" t="s">
        <v>76</v>
      </c>
      <c r="AY584" s="216" t="s">
        <v>202</v>
      </c>
    </row>
    <row r="585" spans="2:51" s="14" customFormat="1" ht="11.25">
      <c r="B585" s="206"/>
      <c r="C585" s="207"/>
      <c r="D585" s="190" t="s">
        <v>216</v>
      </c>
      <c r="E585" s="208" t="s">
        <v>19</v>
      </c>
      <c r="F585" s="209" t="s">
        <v>1647</v>
      </c>
      <c r="G585" s="207"/>
      <c r="H585" s="210">
        <v>3.6669999999999998</v>
      </c>
      <c r="I585" s="211"/>
      <c r="J585" s="207"/>
      <c r="K585" s="207"/>
      <c r="L585" s="212"/>
      <c r="M585" s="213"/>
      <c r="N585" s="214"/>
      <c r="O585" s="214"/>
      <c r="P585" s="214"/>
      <c r="Q585" s="214"/>
      <c r="R585" s="214"/>
      <c r="S585" s="214"/>
      <c r="T585" s="215"/>
      <c r="AT585" s="216" t="s">
        <v>216</v>
      </c>
      <c r="AU585" s="216" t="s">
        <v>86</v>
      </c>
      <c r="AV585" s="14" t="s">
        <v>86</v>
      </c>
      <c r="AW585" s="14" t="s">
        <v>37</v>
      </c>
      <c r="AX585" s="14" t="s">
        <v>76</v>
      </c>
      <c r="AY585" s="216" t="s">
        <v>202</v>
      </c>
    </row>
    <row r="586" spans="2:51" s="14" customFormat="1" ht="11.25">
      <c r="B586" s="206"/>
      <c r="C586" s="207"/>
      <c r="D586" s="190" t="s">
        <v>216</v>
      </c>
      <c r="E586" s="208" t="s">
        <v>19</v>
      </c>
      <c r="F586" s="209" t="s">
        <v>1648</v>
      </c>
      <c r="G586" s="207"/>
      <c r="H586" s="210">
        <v>12.074999999999999</v>
      </c>
      <c r="I586" s="211"/>
      <c r="J586" s="207"/>
      <c r="K586" s="207"/>
      <c r="L586" s="212"/>
      <c r="M586" s="213"/>
      <c r="N586" s="214"/>
      <c r="O586" s="214"/>
      <c r="P586" s="214"/>
      <c r="Q586" s="214"/>
      <c r="R586" s="214"/>
      <c r="S586" s="214"/>
      <c r="T586" s="215"/>
      <c r="AT586" s="216" t="s">
        <v>216</v>
      </c>
      <c r="AU586" s="216" t="s">
        <v>86</v>
      </c>
      <c r="AV586" s="14" t="s">
        <v>86</v>
      </c>
      <c r="AW586" s="14" t="s">
        <v>37</v>
      </c>
      <c r="AX586" s="14" t="s">
        <v>76</v>
      </c>
      <c r="AY586" s="216" t="s">
        <v>202</v>
      </c>
    </row>
    <row r="587" spans="2:51" s="14" customFormat="1" ht="11.25">
      <c r="B587" s="206"/>
      <c r="C587" s="207"/>
      <c r="D587" s="190" t="s">
        <v>216</v>
      </c>
      <c r="E587" s="208" t="s">
        <v>19</v>
      </c>
      <c r="F587" s="209" t="s">
        <v>1649</v>
      </c>
      <c r="G587" s="207"/>
      <c r="H587" s="210">
        <v>22.951000000000001</v>
      </c>
      <c r="I587" s="211"/>
      <c r="J587" s="207"/>
      <c r="K587" s="207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216</v>
      </c>
      <c r="AU587" s="216" t="s">
        <v>86</v>
      </c>
      <c r="AV587" s="14" t="s">
        <v>86</v>
      </c>
      <c r="AW587" s="14" t="s">
        <v>37</v>
      </c>
      <c r="AX587" s="14" t="s">
        <v>76</v>
      </c>
      <c r="AY587" s="216" t="s">
        <v>202</v>
      </c>
    </row>
    <row r="588" spans="2:51" s="14" customFormat="1" ht="11.25">
      <c r="B588" s="206"/>
      <c r="C588" s="207"/>
      <c r="D588" s="190" t="s">
        <v>216</v>
      </c>
      <c r="E588" s="208" t="s">
        <v>19</v>
      </c>
      <c r="F588" s="209" t="s">
        <v>1650</v>
      </c>
      <c r="G588" s="207"/>
      <c r="H588" s="210">
        <v>5.5860000000000003</v>
      </c>
      <c r="I588" s="211"/>
      <c r="J588" s="207"/>
      <c r="K588" s="207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216</v>
      </c>
      <c r="AU588" s="216" t="s">
        <v>86</v>
      </c>
      <c r="AV588" s="14" t="s">
        <v>86</v>
      </c>
      <c r="AW588" s="14" t="s">
        <v>37</v>
      </c>
      <c r="AX588" s="14" t="s">
        <v>76</v>
      </c>
      <c r="AY588" s="216" t="s">
        <v>202</v>
      </c>
    </row>
    <row r="589" spans="2:51" s="14" customFormat="1" ht="11.25">
      <c r="B589" s="206"/>
      <c r="C589" s="207"/>
      <c r="D589" s="190" t="s">
        <v>216</v>
      </c>
      <c r="E589" s="208" t="s">
        <v>19</v>
      </c>
      <c r="F589" s="209" t="s">
        <v>1651</v>
      </c>
      <c r="G589" s="207"/>
      <c r="H589" s="210">
        <v>1.5960000000000001</v>
      </c>
      <c r="I589" s="211"/>
      <c r="J589" s="207"/>
      <c r="K589" s="207"/>
      <c r="L589" s="212"/>
      <c r="M589" s="213"/>
      <c r="N589" s="214"/>
      <c r="O589" s="214"/>
      <c r="P589" s="214"/>
      <c r="Q589" s="214"/>
      <c r="R589" s="214"/>
      <c r="S589" s="214"/>
      <c r="T589" s="215"/>
      <c r="AT589" s="216" t="s">
        <v>216</v>
      </c>
      <c r="AU589" s="216" t="s">
        <v>86</v>
      </c>
      <c r="AV589" s="14" t="s">
        <v>86</v>
      </c>
      <c r="AW589" s="14" t="s">
        <v>37</v>
      </c>
      <c r="AX589" s="14" t="s">
        <v>76</v>
      </c>
      <c r="AY589" s="216" t="s">
        <v>202</v>
      </c>
    </row>
    <row r="590" spans="2:51" s="14" customFormat="1" ht="11.25">
      <c r="B590" s="206"/>
      <c r="C590" s="207"/>
      <c r="D590" s="190" t="s">
        <v>216</v>
      </c>
      <c r="E590" s="208" t="s">
        <v>19</v>
      </c>
      <c r="F590" s="209" t="s">
        <v>1652</v>
      </c>
      <c r="G590" s="207"/>
      <c r="H590" s="210">
        <v>3.4039999999999999</v>
      </c>
      <c r="I590" s="211"/>
      <c r="J590" s="207"/>
      <c r="K590" s="207"/>
      <c r="L590" s="212"/>
      <c r="M590" s="213"/>
      <c r="N590" s="214"/>
      <c r="O590" s="214"/>
      <c r="P590" s="214"/>
      <c r="Q590" s="214"/>
      <c r="R590" s="214"/>
      <c r="S590" s="214"/>
      <c r="T590" s="215"/>
      <c r="AT590" s="216" t="s">
        <v>216</v>
      </c>
      <c r="AU590" s="216" t="s">
        <v>86</v>
      </c>
      <c r="AV590" s="14" t="s">
        <v>86</v>
      </c>
      <c r="AW590" s="14" t="s">
        <v>37</v>
      </c>
      <c r="AX590" s="14" t="s">
        <v>76</v>
      </c>
      <c r="AY590" s="216" t="s">
        <v>202</v>
      </c>
    </row>
    <row r="591" spans="2:51" s="14" customFormat="1" ht="11.25">
      <c r="B591" s="206"/>
      <c r="C591" s="207"/>
      <c r="D591" s="190" t="s">
        <v>216</v>
      </c>
      <c r="E591" s="208" t="s">
        <v>19</v>
      </c>
      <c r="F591" s="209" t="s">
        <v>1653</v>
      </c>
      <c r="G591" s="207"/>
      <c r="H591" s="210">
        <v>1.224</v>
      </c>
      <c r="I591" s="211"/>
      <c r="J591" s="207"/>
      <c r="K591" s="207"/>
      <c r="L591" s="212"/>
      <c r="M591" s="213"/>
      <c r="N591" s="214"/>
      <c r="O591" s="214"/>
      <c r="P591" s="214"/>
      <c r="Q591" s="214"/>
      <c r="R591" s="214"/>
      <c r="S591" s="214"/>
      <c r="T591" s="215"/>
      <c r="AT591" s="216" t="s">
        <v>216</v>
      </c>
      <c r="AU591" s="216" t="s">
        <v>86</v>
      </c>
      <c r="AV591" s="14" t="s">
        <v>86</v>
      </c>
      <c r="AW591" s="14" t="s">
        <v>37</v>
      </c>
      <c r="AX591" s="14" t="s">
        <v>76</v>
      </c>
      <c r="AY591" s="216" t="s">
        <v>202</v>
      </c>
    </row>
    <row r="592" spans="2:51" s="14" customFormat="1" ht="11.25">
      <c r="B592" s="206"/>
      <c r="C592" s="207"/>
      <c r="D592" s="190" t="s">
        <v>216</v>
      </c>
      <c r="E592" s="208" t="s">
        <v>19</v>
      </c>
      <c r="F592" s="209" t="s">
        <v>1654</v>
      </c>
      <c r="G592" s="207"/>
      <c r="H592" s="210">
        <v>3.4</v>
      </c>
      <c r="I592" s="211"/>
      <c r="J592" s="207"/>
      <c r="K592" s="207"/>
      <c r="L592" s="212"/>
      <c r="M592" s="213"/>
      <c r="N592" s="214"/>
      <c r="O592" s="214"/>
      <c r="P592" s="214"/>
      <c r="Q592" s="214"/>
      <c r="R592" s="214"/>
      <c r="S592" s="214"/>
      <c r="T592" s="215"/>
      <c r="AT592" s="216" t="s">
        <v>216</v>
      </c>
      <c r="AU592" s="216" t="s">
        <v>86</v>
      </c>
      <c r="AV592" s="14" t="s">
        <v>86</v>
      </c>
      <c r="AW592" s="14" t="s">
        <v>37</v>
      </c>
      <c r="AX592" s="14" t="s">
        <v>76</v>
      </c>
      <c r="AY592" s="216" t="s">
        <v>202</v>
      </c>
    </row>
    <row r="593" spans="2:51" s="14" customFormat="1" ht="11.25">
      <c r="B593" s="206"/>
      <c r="C593" s="207"/>
      <c r="D593" s="190" t="s">
        <v>216</v>
      </c>
      <c r="E593" s="208" t="s">
        <v>19</v>
      </c>
      <c r="F593" s="209" t="s">
        <v>1655</v>
      </c>
      <c r="G593" s="207"/>
      <c r="H593" s="210">
        <v>2.214</v>
      </c>
      <c r="I593" s="211"/>
      <c r="J593" s="207"/>
      <c r="K593" s="207"/>
      <c r="L593" s="212"/>
      <c r="M593" s="213"/>
      <c r="N593" s="214"/>
      <c r="O593" s="214"/>
      <c r="P593" s="214"/>
      <c r="Q593" s="214"/>
      <c r="R593" s="214"/>
      <c r="S593" s="214"/>
      <c r="T593" s="215"/>
      <c r="AT593" s="216" t="s">
        <v>216</v>
      </c>
      <c r="AU593" s="216" t="s">
        <v>86</v>
      </c>
      <c r="AV593" s="14" t="s">
        <v>86</v>
      </c>
      <c r="AW593" s="14" t="s">
        <v>37</v>
      </c>
      <c r="AX593" s="14" t="s">
        <v>76</v>
      </c>
      <c r="AY593" s="216" t="s">
        <v>202</v>
      </c>
    </row>
    <row r="594" spans="2:51" s="14" customFormat="1" ht="11.25">
      <c r="B594" s="206"/>
      <c r="C594" s="207"/>
      <c r="D594" s="190" t="s">
        <v>216</v>
      </c>
      <c r="E594" s="208" t="s">
        <v>19</v>
      </c>
      <c r="F594" s="209" t="s">
        <v>1656</v>
      </c>
      <c r="G594" s="207"/>
      <c r="H594" s="210">
        <v>1.079</v>
      </c>
      <c r="I594" s="211"/>
      <c r="J594" s="207"/>
      <c r="K594" s="207"/>
      <c r="L594" s="212"/>
      <c r="M594" s="213"/>
      <c r="N594" s="214"/>
      <c r="O594" s="214"/>
      <c r="P594" s="214"/>
      <c r="Q594" s="214"/>
      <c r="R594" s="214"/>
      <c r="S594" s="214"/>
      <c r="T594" s="215"/>
      <c r="AT594" s="216" t="s">
        <v>216</v>
      </c>
      <c r="AU594" s="216" t="s">
        <v>86</v>
      </c>
      <c r="AV594" s="14" t="s">
        <v>86</v>
      </c>
      <c r="AW594" s="14" t="s">
        <v>37</v>
      </c>
      <c r="AX594" s="14" t="s">
        <v>76</v>
      </c>
      <c r="AY594" s="216" t="s">
        <v>202</v>
      </c>
    </row>
    <row r="595" spans="2:51" s="14" customFormat="1" ht="11.25">
      <c r="B595" s="206"/>
      <c r="C595" s="207"/>
      <c r="D595" s="190" t="s">
        <v>216</v>
      </c>
      <c r="E595" s="208" t="s">
        <v>19</v>
      </c>
      <c r="F595" s="209" t="s">
        <v>1359</v>
      </c>
      <c r="G595" s="207"/>
      <c r="H595" s="210">
        <v>21.49</v>
      </c>
      <c r="I595" s="211"/>
      <c r="J595" s="207"/>
      <c r="K595" s="207"/>
      <c r="L595" s="212"/>
      <c r="M595" s="213"/>
      <c r="N595" s="214"/>
      <c r="O595" s="214"/>
      <c r="P595" s="214"/>
      <c r="Q595" s="214"/>
      <c r="R595" s="214"/>
      <c r="S595" s="214"/>
      <c r="T595" s="215"/>
      <c r="AT595" s="216" t="s">
        <v>216</v>
      </c>
      <c r="AU595" s="216" t="s">
        <v>86</v>
      </c>
      <c r="AV595" s="14" t="s">
        <v>86</v>
      </c>
      <c r="AW595" s="14" t="s">
        <v>37</v>
      </c>
      <c r="AX595" s="14" t="s">
        <v>76</v>
      </c>
      <c r="AY595" s="216" t="s">
        <v>202</v>
      </c>
    </row>
    <row r="596" spans="2:51" s="14" customFormat="1" ht="11.25">
      <c r="B596" s="206"/>
      <c r="C596" s="207"/>
      <c r="D596" s="190" t="s">
        <v>216</v>
      </c>
      <c r="E596" s="208" t="s">
        <v>19</v>
      </c>
      <c r="F596" s="209" t="s">
        <v>1657</v>
      </c>
      <c r="G596" s="207"/>
      <c r="H596" s="210">
        <v>-12.976000000000001</v>
      </c>
      <c r="I596" s="211"/>
      <c r="J596" s="207"/>
      <c r="K596" s="207"/>
      <c r="L596" s="212"/>
      <c r="M596" s="213"/>
      <c r="N596" s="214"/>
      <c r="O596" s="214"/>
      <c r="P596" s="214"/>
      <c r="Q596" s="214"/>
      <c r="R596" s="214"/>
      <c r="S596" s="214"/>
      <c r="T596" s="215"/>
      <c r="AT596" s="216" t="s">
        <v>216</v>
      </c>
      <c r="AU596" s="216" t="s">
        <v>86</v>
      </c>
      <c r="AV596" s="14" t="s">
        <v>86</v>
      </c>
      <c r="AW596" s="14" t="s">
        <v>37</v>
      </c>
      <c r="AX596" s="14" t="s">
        <v>76</v>
      </c>
      <c r="AY596" s="216" t="s">
        <v>202</v>
      </c>
    </row>
    <row r="597" spans="2:51" s="15" customFormat="1" ht="11.25">
      <c r="B597" s="217"/>
      <c r="C597" s="218"/>
      <c r="D597" s="190" t="s">
        <v>216</v>
      </c>
      <c r="E597" s="219" t="s">
        <v>19</v>
      </c>
      <c r="F597" s="220" t="s">
        <v>219</v>
      </c>
      <c r="G597" s="218"/>
      <c r="H597" s="221">
        <v>112.253</v>
      </c>
      <c r="I597" s="222"/>
      <c r="J597" s="218"/>
      <c r="K597" s="218"/>
      <c r="L597" s="223"/>
      <c r="M597" s="224"/>
      <c r="N597" s="225"/>
      <c r="O597" s="225"/>
      <c r="P597" s="225"/>
      <c r="Q597" s="225"/>
      <c r="R597" s="225"/>
      <c r="S597" s="225"/>
      <c r="T597" s="226"/>
      <c r="AT597" s="227" t="s">
        <v>216</v>
      </c>
      <c r="AU597" s="227" t="s">
        <v>86</v>
      </c>
      <c r="AV597" s="15" t="s">
        <v>220</v>
      </c>
      <c r="AW597" s="15" t="s">
        <v>37</v>
      </c>
      <c r="AX597" s="15" t="s">
        <v>76</v>
      </c>
      <c r="AY597" s="227" t="s">
        <v>202</v>
      </c>
    </row>
    <row r="598" spans="2:51" s="13" customFormat="1" ht="11.25">
      <c r="B598" s="196"/>
      <c r="C598" s="197"/>
      <c r="D598" s="190" t="s">
        <v>216</v>
      </c>
      <c r="E598" s="198" t="s">
        <v>19</v>
      </c>
      <c r="F598" s="199" t="s">
        <v>1360</v>
      </c>
      <c r="G598" s="197"/>
      <c r="H598" s="198" t="s">
        <v>19</v>
      </c>
      <c r="I598" s="200"/>
      <c r="J598" s="197"/>
      <c r="K598" s="197"/>
      <c r="L598" s="201"/>
      <c r="M598" s="202"/>
      <c r="N598" s="203"/>
      <c r="O598" s="203"/>
      <c r="P598" s="203"/>
      <c r="Q598" s="203"/>
      <c r="R598" s="203"/>
      <c r="S598" s="203"/>
      <c r="T598" s="204"/>
      <c r="AT598" s="205" t="s">
        <v>216</v>
      </c>
      <c r="AU598" s="205" t="s">
        <v>86</v>
      </c>
      <c r="AV598" s="13" t="s">
        <v>84</v>
      </c>
      <c r="AW598" s="13" t="s">
        <v>37</v>
      </c>
      <c r="AX598" s="13" t="s">
        <v>76</v>
      </c>
      <c r="AY598" s="205" t="s">
        <v>202</v>
      </c>
    </row>
    <row r="599" spans="2:51" s="14" customFormat="1" ht="11.25">
      <c r="B599" s="206"/>
      <c r="C599" s="207"/>
      <c r="D599" s="190" t="s">
        <v>216</v>
      </c>
      <c r="E599" s="208" t="s">
        <v>19</v>
      </c>
      <c r="F599" s="209" t="s">
        <v>1658</v>
      </c>
      <c r="G599" s="207"/>
      <c r="H599" s="210">
        <v>1.36</v>
      </c>
      <c r="I599" s="211"/>
      <c r="J599" s="207"/>
      <c r="K599" s="207"/>
      <c r="L599" s="212"/>
      <c r="M599" s="213"/>
      <c r="N599" s="214"/>
      <c r="O599" s="214"/>
      <c r="P599" s="214"/>
      <c r="Q599" s="214"/>
      <c r="R599" s="214"/>
      <c r="S599" s="214"/>
      <c r="T599" s="215"/>
      <c r="AT599" s="216" t="s">
        <v>216</v>
      </c>
      <c r="AU599" s="216" t="s">
        <v>86</v>
      </c>
      <c r="AV599" s="14" t="s">
        <v>86</v>
      </c>
      <c r="AW599" s="14" t="s">
        <v>37</v>
      </c>
      <c r="AX599" s="14" t="s">
        <v>76</v>
      </c>
      <c r="AY599" s="216" t="s">
        <v>202</v>
      </c>
    </row>
    <row r="600" spans="2:51" s="14" customFormat="1" ht="11.25">
      <c r="B600" s="206"/>
      <c r="C600" s="207"/>
      <c r="D600" s="190" t="s">
        <v>216</v>
      </c>
      <c r="E600" s="208" t="s">
        <v>19</v>
      </c>
      <c r="F600" s="209" t="s">
        <v>1659</v>
      </c>
      <c r="G600" s="207"/>
      <c r="H600" s="210">
        <v>9.2550000000000008</v>
      </c>
      <c r="I600" s="211"/>
      <c r="J600" s="207"/>
      <c r="K600" s="207"/>
      <c r="L600" s="212"/>
      <c r="M600" s="213"/>
      <c r="N600" s="214"/>
      <c r="O600" s="214"/>
      <c r="P600" s="214"/>
      <c r="Q600" s="214"/>
      <c r="R600" s="214"/>
      <c r="S600" s="214"/>
      <c r="T600" s="215"/>
      <c r="AT600" s="216" t="s">
        <v>216</v>
      </c>
      <c r="AU600" s="216" t="s">
        <v>86</v>
      </c>
      <c r="AV600" s="14" t="s">
        <v>86</v>
      </c>
      <c r="AW600" s="14" t="s">
        <v>37</v>
      </c>
      <c r="AX600" s="14" t="s">
        <v>76</v>
      </c>
      <c r="AY600" s="216" t="s">
        <v>202</v>
      </c>
    </row>
    <row r="601" spans="2:51" s="14" customFormat="1" ht="11.25">
      <c r="B601" s="206"/>
      <c r="C601" s="207"/>
      <c r="D601" s="190" t="s">
        <v>216</v>
      </c>
      <c r="E601" s="208" t="s">
        <v>19</v>
      </c>
      <c r="F601" s="209" t="s">
        <v>1660</v>
      </c>
      <c r="G601" s="207"/>
      <c r="H601" s="210">
        <v>25.1</v>
      </c>
      <c r="I601" s="211"/>
      <c r="J601" s="207"/>
      <c r="K601" s="207"/>
      <c r="L601" s="212"/>
      <c r="M601" s="213"/>
      <c r="N601" s="214"/>
      <c r="O601" s="214"/>
      <c r="P601" s="214"/>
      <c r="Q601" s="214"/>
      <c r="R601" s="214"/>
      <c r="S601" s="214"/>
      <c r="T601" s="215"/>
      <c r="AT601" s="216" t="s">
        <v>216</v>
      </c>
      <c r="AU601" s="216" t="s">
        <v>86</v>
      </c>
      <c r="AV601" s="14" t="s">
        <v>86</v>
      </c>
      <c r="AW601" s="14" t="s">
        <v>37</v>
      </c>
      <c r="AX601" s="14" t="s">
        <v>76</v>
      </c>
      <c r="AY601" s="216" t="s">
        <v>202</v>
      </c>
    </row>
    <row r="602" spans="2:51" s="14" customFormat="1" ht="11.25">
      <c r="B602" s="206"/>
      <c r="C602" s="207"/>
      <c r="D602" s="190" t="s">
        <v>216</v>
      </c>
      <c r="E602" s="208" t="s">
        <v>19</v>
      </c>
      <c r="F602" s="209" t="s">
        <v>1661</v>
      </c>
      <c r="G602" s="207"/>
      <c r="H602" s="210">
        <v>1.1200000000000001</v>
      </c>
      <c r="I602" s="211"/>
      <c r="J602" s="207"/>
      <c r="K602" s="207"/>
      <c r="L602" s="212"/>
      <c r="M602" s="213"/>
      <c r="N602" s="214"/>
      <c r="O602" s="214"/>
      <c r="P602" s="214"/>
      <c r="Q602" s="214"/>
      <c r="R602" s="214"/>
      <c r="S602" s="214"/>
      <c r="T602" s="215"/>
      <c r="AT602" s="216" t="s">
        <v>216</v>
      </c>
      <c r="AU602" s="216" t="s">
        <v>86</v>
      </c>
      <c r="AV602" s="14" t="s">
        <v>86</v>
      </c>
      <c r="AW602" s="14" t="s">
        <v>37</v>
      </c>
      <c r="AX602" s="14" t="s">
        <v>76</v>
      </c>
      <c r="AY602" s="216" t="s">
        <v>202</v>
      </c>
    </row>
    <row r="603" spans="2:51" s="14" customFormat="1" ht="11.25">
      <c r="B603" s="206"/>
      <c r="C603" s="207"/>
      <c r="D603" s="190" t="s">
        <v>216</v>
      </c>
      <c r="E603" s="208" t="s">
        <v>19</v>
      </c>
      <c r="F603" s="209" t="s">
        <v>1662</v>
      </c>
      <c r="G603" s="207"/>
      <c r="H603" s="210">
        <v>3.23</v>
      </c>
      <c r="I603" s="211"/>
      <c r="J603" s="207"/>
      <c r="K603" s="207"/>
      <c r="L603" s="212"/>
      <c r="M603" s="213"/>
      <c r="N603" s="214"/>
      <c r="O603" s="214"/>
      <c r="P603" s="214"/>
      <c r="Q603" s="214"/>
      <c r="R603" s="214"/>
      <c r="S603" s="214"/>
      <c r="T603" s="215"/>
      <c r="AT603" s="216" t="s">
        <v>216</v>
      </c>
      <c r="AU603" s="216" t="s">
        <v>86</v>
      </c>
      <c r="AV603" s="14" t="s">
        <v>86</v>
      </c>
      <c r="AW603" s="14" t="s">
        <v>37</v>
      </c>
      <c r="AX603" s="14" t="s">
        <v>76</v>
      </c>
      <c r="AY603" s="216" t="s">
        <v>202</v>
      </c>
    </row>
    <row r="604" spans="2:51" s="14" customFormat="1" ht="11.25">
      <c r="B604" s="206"/>
      <c r="C604" s="207"/>
      <c r="D604" s="190" t="s">
        <v>216</v>
      </c>
      <c r="E604" s="208" t="s">
        <v>19</v>
      </c>
      <c r="F604" s="209" t="s">
        <v>1663</v>
      </c>
      <c r="G604" s="207"/>
      <c r="H604" s="210">
        <v>1.5960000000000001</v>
      </c>
      <c r="I604" s="211"/>
      <c r="J604" s="207"/>
      <c r="K604" s="207"/>
      <c r="L604" s="212"/>
      <c r="M604" s="213"/>
      <c r="N604" s="214"/>
      <c r="O604" s="214"/>
      <c r="P604" s="214"/>
      <c r="Q604" s="214"/>
      <c r="R604" s="214"/>
      <c r="S604" s="214"/>
      <c r="T604" s="215"/>
      <c r="AT604" s="216" t="s">
        <v>216</v>
      </c>
      <c r="AU604" s="216" t="s">
        <v>86</v>
      </c>
      <c r="AV604" s="14" t="s">
        <v>86</v>
      </c>
      <c r="AW604" s="14" t="s">
        <v>37</v>
      </c>
      <c r="AX604" s="14" t="s">
        <v>76</v>
      </c>
      <c r="AY604" s="216" t="s">
        <v>202</v>
      </c>
    </row>
    <row r="605" spans="2:51" s="14" customFormat="1" ht="11.25">
      <c r="B605" s="206"/>
      <c r="C605" s="207"/>
      <c r="D605" s="190" t="s">
        <v>216</v>
      </c>
      <c r="E605" s="208" t="s">
        <v>19</v>
      </c>
      <c r="F605" s="209" t="s">
        <v>1664</v>
      </c>
      <c r="G605" s="207"/>
      <c r="H605" s="210">
        <v>0.57599999999999996</v>
      </c>
      <c r="I605" s="211"/>
      <c r="J605" s="207"/>
      <c r="K605" s="207"/>
      <c r="L605" s="212"/>
      <c r="M605" s="213"/>
      <c r="N605" s="214"/>
      <c r="O605" s="214"/>
      <c r="P605" s="214"/>
      <c r="Q605" s="214"/>
      <c r="R605" s="214"/>
      <c r="S605" s="214"/>
      <c r="T605" s="215"/>
      <c r="AT605" s="216" t="s">
        <v>216</v>
      </c>
      <c r="AU605" s="216" t="s">
        <v>86</v>
      </c>
      <c r="AV605" s="14" t="s">
        <v>86</v>
      </c>
      <c r="AW605" s="14" t="s">
        <v>37</v>
      </c>
      <c r="AX605" s="14" t="s">
        <v>76</v>
      </c>
      <c r="AY605" s="216" t="s">
        <v>202</v>
      </c>
    </row>
    <row r="606" spans="2:51" s="14" customFormat="1" ht="11.25">
      <c r="B606" s="206"/>
      <c r="C606" s="207"/>
      <c r="D606" s="190" t="s">
        <v>216</v>
      </c>
      <c r="E606" s="208" t="s">
        <v>19</v>
      </c>
      <c r="F606" s="209" t="s">
        <v>1665</v>
      </c>
      <c r="G606" s="207"/>
      <c r="H606" s="210">
        <v>2.4079999999999999</v>
      </c>
      <c r="I606" s="211"/>
      <c r="J606" s="207"/>
      <c r="K606" s="207"/>
      <c r="L606" s="212"/>
      <c r="M606" s="213"/>
      <c r="N606" s="214"/>
      <c r="O606" s="214"/>
      <c r="P606" s="214"/>
      <c r="Q606" s="214"/>
      <c r="R606" s="214"/>
      <c r="S606" s="214"/>
      <c r="T606" s="215"/>
      <c r="AT606" s="216" t="s">
        <v>216</v>
      </c>
      <c r="AU606" s="216" t="s">
        <v>86</v>
      </c>
      <c r="AV606" s="14" t="s">
        <v>86</v>
      </c>
      <c r="AW606" s="14" t="s">
        <v>37</v>
      </c>
      <c r="AX606" s="14" t="s">
        <v>76</v>
      </c>
      <c r="AY606" s="216" t="s">
        <v>202</v>
      </c>
    </row>
    <row r="607" spans="2:51" s="14" customFormat="1" ht="11.25">
      <c r="B607" s="206"/>
      <c r="C607" s="207"/>
      <c r="D607" s="190" t="s">
        <v>216</v>
      </c>
      <c r="E607" s="208" t="s">
        <v>19</v>
      </c>
      <c r="F607" s="209" t="s">
        <v>1370</v>
      </c>
      <c r="G607" s="207"/>
      <c r="H607" s="210">
        <v>8.6</v>
      </c>
      <c r="I607" s="211"/>
      <c r="J607" s="207"/>
      <c r="K607" s="207"/>
      <c r="L607" s="212"/>
      <c r="M607" s="213"/>
      <c r="N607" s="214"/>
      <c r="O607" s="214"/>
      <c r="P607" s="214"/>
      <c r="Q607" s="214"/>
      <c r="R607" s="214"/>
      <c r="S607" s="214"/>
      <c r="T607" s="215"/>
      <c r="AT607" s="216" t="s">
        <v>216</v>
      </c>
      <c r="AU607" s="216" t="s">
        <v>86</v>
      </c>
      <c r="AV607" s="14" t="s">
        <v>86</v>
      </c>
      <c r="AW607" s="14" t="s">
        <v>37</v>
      </c>
      <c r="AX607" s="14" t="s">
        <v>76</v>
      </c>
      <c r="AY607" s="216" t="s">
        <v>202</v>
      </c>
    </row>
    <row r="608" spans="2:51" s="14" customFormat="1" ht="11.25">
      <c r="B608" s="206"/>
      <c r="C608" s="207"/>
      <c r="D608" s="190" t="s">
        <v>216</v>
      </c>
      <c r="E608" s="208" t="s">
        <v>19</v>
      </c>
      <c r="F608" s="209" t="s">
        <v>1666</v>
      </c>
      <c r="G608" s="207"/>
      <c r="H608" s="210">
        <v>-5.1929999999999996</v>
      </c>
      <c r="I608" s="211"/>
      <c r="J608" s="207"/>
      <c r="K608" s="207"/>
      <c r="L608" s="212"/>
      <c r="M608" s="213"/>
      <c r="N608" s="214"/>
      <c r="O608" s="214"/>
      <c r="P608" s="214"/>
      <c r="Q608" s="214"/>
      <c r="R608" s="214"/>
      <c r="S608" s="214"/>
      <c r="T608" s="215"/>
      <c r="AT608" s="216" t="s">
        <v>216</v>
      </c>
      <c r="AU608" s="216" t="s">
        <v>86</v>
      </c>
      <c r="AV608" s="14" t="s">
        <v>86</v>
      </c>
      <c r="AW608" s="14" t="s">
        <v>37</v>
      </c>
      <c r="AX608" s="14" t="s">
        <v>76</v>
      </c>
      <c r="AY608" s="216" t="s">
        <v>202</v>
      </c>
    </row>
    <row r="609" spans="2:51" s="15" customFormat="1" ht="11.25">
      <c r="B609" s="217"/>
      <c r="C609" s="218"/>
      <c r="D609" s="190" t="s">
        <v>216</v>
      </c>
      <c r="E609" s="219" t="s">
        <v>19</v>
      </c>
      <c r="F609" s="220" t="s">
        <v>219</v>
      </c>
      <c r="G609" s="218"/>
      <c r="H609" s="221">
        <v>48.052</v>
      </c>
      <c r="I609" s="222"/>
      <c r="J609" s="218"/>
      <c r="K609" s="218"/>
      <c r="L609" s="223"/>
      <c r="M609" s="224"/>
      <c r="N609" s="225"/>
      <c r="O609" s="225"/>
      <c r="P609" s="225"/>
      <c r="Q609" s="225"/>
      <c r="R609" s="225"/>
      <c r="S609" s="225"/>
      <c r="T609" s="226"/>
      <c r="AT609" s="227" t="s">
        <v>216</v>
      </c>
      <c r="AU609" s="227" t="s">
        <v>86</v>
      </c>
      <c r="AV609" s="15" t="s">
        <v>220</v>
      </c>
      <c r="AW609" s="15" t="s">
        <v>37</v>
      </c>
      <c r="AX609" s="15" t="s">
        <v>76</v>
      </c>
      <c r="AY609" s="227" t="s">
        <v>202</v>
      </c>
    </row>
    <row r="610" spans="2:51" s="13" customFormat="1" ht="11.25">
      <c r="B610" s="196"/>
      <c r="C610" s="197"/>
      <c r="D610" s="190" t="s">
        <v>216</v>
      </c>
      <c r="E610" s="198" t="s">
        <v>19</v>
      </c>
      <c r="F610" s="199" t="s">
        <v>1371</v>
      </c>
      <c r="G610" s="197"/>
      <c r="H610" s="198" t="s">
        <v>19</v>
      </c>
      <c r="I610" s="200"/>
      <c r="J610" s="197"/>
      <c r="K610" s="197"/>
      <c r="L610" s="201"/>
      <c r="M610" s="202"/>
      <c r="N610" s="203"/>
      <c r="O610" s="203"/>
      <c r="P610" s="203"/>
      <c r="Q610" s="203"/>
      <c r="R610" s="203"/>
      <c r="S610" s="203"/>
      <c r="T610" s="204"/>
      <c r="AT610" s="205" t="s">
        <v>216</v>
      </c>
      <c r="AU610" s="205" t="s">
        <v>86</v>
      </c>
      <c r="AV610" s="13" t="s">
        <v>84</v>
      </c>
      <c r="AW610" s="13" t="s">
        <v>37</v>
      </c>
      <c r="AX610" s="13" t="s">
        <v>76</v>
      </c>
      <c r="AY610" s="205" t="s">
        <v>202</v>
      </c>
    </row>
    <row r="611" spans="2:51" s="14" customFormat="1" ht="11.25">
      <c r="B611" s="206"/>
      <c r="C611" s="207"/>
      <c r="D611" s="190" t="s">
        <v>216</v>
      </c>
      <c r="E611" s="208" t="s">
        <v>19</v>
      </c>
      <c r="F611" s="209" t="s">
        <v>1667</v>
      </c>
      <c r="G611" s="207"/>
      <c r="H611" s="210">
        <v>0.81899999999999995</v>
      </c>
      <c r="I611" s="211"/>
      <c r="J611" s="207"/>
      <c r="K611" s="207"/>
      <c r="L611" s="212"/>
      <c r="M611" s="213"/>
      <c r="N611" s="214"/>
      <c r="O611" s="214"/>
      <c r="P611" s="214"/>
      <c r="Q611" s="214"/>
      <c r="R611" s="214"/>
      <c r="S611" s="214"/>
      <c r="T611" s="215"/>
      <c r="AT611" s="216" t="s">
        <v>216</v>
      </c>
      <c r="AU611" s="216" t="s">
        <v>86</v>
      </c>
      <c r="AV611" s="14" t="s">
        <v>86</v>
      </c>
      <c r="AW611" s="14" t="s">
        <v>37</v>
      </c>
      <c r="AX611" s="14" t="s">
        <v>76</v>
      </c>
      <c r="AY611" s="216" t="s">
        <v>202</v>
      </c>
    </row>
    <row r="612" spans="2:51" s="14" customFormat="1" ht="11.25">
      <c r="B612" s="206"/>
      <c r="C612" s="207"/>
      <c r="D612" s="190" t="s">
        <v>216</v>
      </c>
      <c r="E612" s="208" t="s">
        <v>19</v>
      </c>
      <c r="F612" s="209" t="s">
        <v>1668</v>
      </c>
      <c r="G612" s="207"/>
      <c r="H612" s="210">
        <v>2.8809999999999998</v>
      </c>
      <c r="I612" s="211"/>
      <c r="J612" s="207"/>
      <c r="K612" s="207"/>
      <c r="L612" s="212"/>
      <c r="M612" s="213"/>
      <c r="N612" s="214"/>
      <c r="O612" s="214"/>
      <c r="P612" s="214"/>
      <c r="Q612" s="214"/>
      <c r="R612" s="214"/>
      <c r="S612" s="214"/>
      <c r="T612" s="215"/>
      <c r="AT612" s="216" t="s">
        <v>216</v>
      </c>
      <c r="AU612" s="216" t="s">
        <v>86</v>
      </c>
      <c r="AV612" s="14" t="s">
        <v>86</v>
      </c>
      <c r="AW612" s="14" t="s">
        <v>37</v>
      </c>
      <c r="AX612" s="14" t="s">
        <v>76</v>
      </c>
      <c r="AY612" s="216" t="s">
        <v>202</v>
      </c>
    </row>
    <row r="613" spans="2:51" s="14" customFormat="1" ht="11.25">
      <c r="B613" s="206"/>
      <c r="C613" s="207"/>
      <c r="D613" s="190" t="s">
        <v>216</v>
      </c>
      <c r="E613" s="208" t="s">
        <v>19</v>
      </c>
      <c r="F613" s="209" t="s">
        <v>1669</v>
      </c>
      <c r="G613" s="207"/>
      <c r="H613" s="210">
        <v>4.6050000000000004</v>
      </c>
      <c r="I613" s="211"/>
      <c r="J613" s="207"/>
      <c r="K613" s="207"/>
      <c r="L613" s="212"/>
      <c r="M613" s="213"/>
      <c r="N613" s="214"/>
      <c r="O613" s="214"/>
      <c r="P613" s="214"/>
      <c r="Q613" s="214"/>
      <c r="R613" s="214"/>
      <c r="S613" s="214"/>
      <c r="T613" s="215"/>
      <c r="AT613" s="216" t="s">
        <v>216</v>
      </c>
      <c r="AU613" s="216" t="s">
        <v>86</v>
      </c>
      <c r="AV613" s="14" t="s">
        <v>86</v>
      </c>
      <c r="AW613" s="14" t="s">
        <v>37</v>
      </c>
      <c r="AX613" s="14" t="s">
        <v>76</v>
      </c>
      <c r="AY613" s="216" t="s">
        <v>202</v>
      </c>
    </row>
    <row r="614" spans="2:51" s="14" customFormat="1" ht="11.25">
      <c r="B614" s="206"/>
      <c r="C614" s="207"/>
      <c r="D614" s="190" t="s">
        <v>216</v>
      </c>
      <c r="E614" s="208" t="s">
        <v>19</v>
      </c>
      <c r="F614" s="209" t="s">
        <v>1670</v>
      </c>
      <c r="G614" s="207"/>
      <c r="H614" s="210">
        <v>1.6919999999999999</v>
      </c>
      <c r="I614" s="211"/>
      <c r="J614" s="207"/>
      <c r="K614" s="207"/>
      <c r="L614" s="212"/>
      <c r="M614" s="213"/>
      <c r="N614" s="214"/>
      <c r="O614" s="214"/>
      <c r="P614" s="214"/>
      <c r="Q614" s="214"/>
      <c r="R614" s="214"/>
      <c r="S614" s="214"/>
      <c r="T614" s="215"/>
      <c r="AT614" s="216" t="s">
        <v>216</v>
      </c>
      <c r="AU614" s="216" t="s">
        <v>86</v>
      </c>
      <c r="AV614" s="14" t="s">
        <v>86</v>
      </c>
      <c r="AW614" s="14" t="s">
        <v>37</v>
      </c>
      <c r="AX614" s="14" t="s">
        <v>76</v>
      </c>
      <c r="AY614" s="216" t="s">
        <v>202</v>
      </c>
    </row>
    <row r="615" spans="2:51" s="14" customFormat="1" ht="11.25">
      <c r="B615" s="206"/>
      <c r="C615" s="207"/>
      <c r="D615" s="190" t="s">
        <v>216</v>
      </c>
      <c r="E615" s="208" t="s">
        <v>19</v>
      </c>
      <c r="F615" s="209" t="s">
        <v>1671</v>
      </c>
      <c r="G615" s="207"/>
      <c r="H615" s="210">
        <v>0.34200000000000003</v>
      </c>
      <c r="I615" s="211"/>
      <c r="J615" s="207"/>
      <c r="K615" s="207"/>
      <c r="L615" s="212"/>
      <c r="M615" s="213"/>
      <c r="N615" s="214"/>
      <c r="O615" s="214"/>
      <c r="P615" s="214"/>
      <c r="Q615" s="214"/>
      <c r="R615" s="214"/>
      <c r="S615" s="214"/>
      <c r="T615" s="215"/>
      <c r="AT615" s="216" t="s">
        <v>216</v>
      </c>
      <c r="AU615" s="216" t="s">
        <v>86</v>
      </c>
      <c r="AV615" s="14" t="s">
        <v>86</v>
      </c>
      <c r="AW615" s="14" t="s">
        <v>37</v>
      </c>
      <c r="AX615" s="14" t="s">
        <v>76</v>
      </c>
      <c r="AY615" s="216" t="s">
        <v>202</v>
      </c>
    </row>
    <row r="616" spans="2:51" s="14" customFormat="1" ht="11.25">
      <c r="B616" s="206"/>
      <c r="C616" s="207"/>
      <c r="D616" s="190" t="s">
        <v>216</v>
      </c>
      <c r="E616" s="208" t="s">
        <v>19</v>
      </c>
      <c r="F616" s="209" t="s">
        <v>1672</v>
      </c>
      <c r="G616" s="207"/>
      <c r="H616" s="210">
        <v>1.482</v>
      </c>
      <c r="I616" s="211"/>
      <c r="J616" s="207"/>
      <c r="K616" s="207"/>
      <c r="L616" s="212"/>
      <c r="M616" s="213"/>
      <c r="N616" s="214"/>
      <c r="O616" s="214"/>
      <c r="P616" s="214"/>
      <c r="Q616" s="214"/>
      <c r="R616" s="214"/>
      <c r="S616" s="214"/>
      <c r="T616" s="215"/>
      <c r="AT616" s="216" t="s">
        <v>216</v>
      </c>
      <c r="AU616" s="216" t="s">
        <v>86</v>
      </c>
      <c r="AV616" s="14" t="s">
        <v>86</v>
      </c>
      <c r="AW616" s="14" t="s">
        <v>37</v>
      </c>
      <c r="AX616" s="14" t="s">
        <v>76</v>
      </c>
      <c r="AY616" s="216" t="s">
        <v>202</v>
      </c>
    </row>
    <row r="617" spans="2:51" s="14" customFormat="1" ht="11.25">
      <c r="B617" s="206"/>
      <c r="C617" s="207"/>
      <c r="D617" s="190" t="s">
        <v>216</v>
      </c>
      <c r="E617" s="208" t="s">
        <v>19</v>
      </c>
      <c r="F617" s="209" t="s">
        <v>1673</v>
      </c>
      <c r="G617" s="207"/>
      <c r="H617" s="210">
        <v>0.92400000000000004</v>
      </c>
      <c r="I617" s="211"/>
      <c r="J617" s="207"/>
      <c r="K617" s="207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216</v>
      </c>
      <c r="AU617" s="216" t="s">
        <v>86</v>
      </c>
      <c r="AV617" s="14" t="s">
        <v>86</v>
      </c>
      <c r="AW617" s="14" t="s">
        <v>37</v>
      </c>
      <c r="AX617" s="14" t="s">
        <v>76</v>
      </c>
      <c r="AY617" s="216" t="s">
        <v>202</v>
      </c>
    </row>
    <row r="618" spans="2:51" s="14" customFormat="1" ht="11.25">
      <c r="B618" s="206"/>
      <c r="C618" s="207"/>
      <c r="D618" s="190" t="s">
        <v>216</v>
      </c>
      <c r="E618" s="208" t="s">
        <v>19</v>
      </c>
      <c r="F618" s="209" t="s">
        <v>1379</v>
      </c>
      <c r="G618" s="207"/>
      <c r="H618" s="210">
        <v>9.8000000000000007</v>
      </c>
      <c r="I618" s="211"/>
      <c r="J618" s="207"/>
      <c r="K618" s="207"/>
      <c r="L618" s="212"/>
      <c r="M618" s="213"/>
      <c r="N618" s="214"/>
      <c r="O618" s="214"/>
      <c r="P618" s="214"/>
      <c r="Q618" s="214"/>
      <c r="R618" s="214"/>
      <c r="S618" s="214"/>
      <c r="T618" s="215"/>
      <c r="AT618" s="216" t="s">
        <v>216</v>
      </c>
      <c r="AU618" s="216" t="s">
        <v>86</v>
      </c>
      <c r="AV618" s="14" t="s">
        <v>86</v>
      </c>
      <c r="AW618" s="14" t="s">
        <v>37</v>
      </c>
      <c r="AX618" s="14" t="s">
        <v>76</v>
      </c>
      <c r="AY618" s="216" t="s">
        <v>202</v>
      </c>
    </row>
    <row r="619" spans="2:51" s="14" customFormat="1" ht="11.25">
      <c r="B619" s="206"/>
      <c r="C619" s="207"/>
      <c r="D619" s="190" t="s">
        <v>216</v>
      </c>
      <c r="E619" s="208" t="s">
        <v>19</v>
      </c>
      <c r="F619" s="209" t="s">
        <v>1674</v>
      </c>
      <c r="G619" s="207"/>
      <c r="H619" s="210">
        <v>-5.9169999999999998</v>
      </c>
      <c r="I619" s="211"/>
      <c r="J619" s="207"/>
      <c r="K619" s="207"/>
      <c r="L619" s="212"/>
      <c r="M619" s="213"/>
      <c r="N619" s="214"/>
      <c r="O619" s="214"/>
      <c r="P619" s="214"/>
      <c r="Q619" s="214"/>
      <c r="R619" s="214"/>
      <c r="S619" s="214"/>
      <c r="T619" s="215"/>
      <c r="AT619" s="216" t="s">
        <v>216</v>
      </c>
      <c r="AU619" s="216" t="s">
        <v>86</v>
      </c>
      <c r="AV619" s="14" t="s">
        <v>86</v>
      </c>
      <c r="AW619" s="14" t="s">
        <v>37</v>
      </c>
      <c r="AX619" s="14" t="s">
        <v>76</v>
      </c>
      <c r="AY619" s="216" t="s">
        <v>202</v>
      </c>
    </row>
    <row r="620" spans="2:51" s="15" customFormat="1" ht="11.25">
      <c r="B620" s="217"/>
      <c r="C620" s="218"/>
      <c r="D620" s="190" t="s">
        <v>216</v>
      </c>
      <c r="E620" s="219" t="s">
        <v>19</v>
      </c>
      <c r="F620" s="220" t="s">
        <v>219</v>
      </c>
      <c r="G620" s="218"/>
      <c r="H620" s="221">
        <v>16.628</v>
      </c>
      <c r="I620" s="222"/>
      <c r="J620" s="218"/>
      <c r="K620" s="218"/>
      <c r="L620" s="223"/>
      <c r="M620" s="224"/>
      <c r="N620" s="225"/>
      <c r="O620" s="225"/>
      <c r="P620" s="225"/>
      <c r="Q620" s="225"/>
      <c r="R620" s="225"/>
      <c r="S620" s="225"/>
      <c r="T620" s="226"/>
      <c r="AT620" s="227" t="s">
        <v>216</v>
      </c>
      <c r="AU620" s="227" t="s">
        <v>86</v>
      </c>
      <c r="AV620" s="15" t="s">
        <v>220</v>
      </c>
      <c r="AW620" s="15" t="s">
        <v>37</v>
      </c>
      <c r="AX620" s="15" t="s">
        <v>76</v>
      </c>
      <c r="AY620" s="227" t="s">
        <v>202</v>
      </c>
    </row>
    <row r="621" spans="2:51" s="13" customFormat="1" ht="11.25">
      <c r="B621" s="196"/>
      <c r="C621" s="197"/>
      <c r="D621" s="190" t="s">
        <v>216</v>
      </c>
      <c r="E621" s="198" t="s">
        <v>19</v>
      </c>
      <c r="F621" s="199" t="s">
        <v>1311</v>
      </c>
      <c r="G621" s="197"/>
      <c r="H621" s="198" t="s">
        <v>19</v>
      </c>
      <c r="I621" s="200"/>
      <c r="J621" s="197"/>
      <c r="K621" s="197"/>
      <c r="L621" s="201"/>
      <c r="M621" s="202"/>
      <c r="N621" s="203"/>
      <c r="O621" s="203"/>
      <c r="P621" s="203"/>
      <c r="Q621" s="203"/>
      <c r="R621" s="203"/>
      <c r="S621" s="203"/>
      <c r="T621" s="204"/>
      <c r="AT621" s="205" t="s">
        <v>216</v>
      </c>
      <c r="AU621" s="205" t="s">
        <v>86</v>
      </c>
      <c r="AV621" s="13" t="s">
        <v>84</v>
      </c>
      <c r="AW621" s="13" t="s">
        <v>37</v>
      </c>
      <c r="AX621" s="13" t="s">
        <v>76</v>
      </c>
      <c r="AY621" s="205" t="s">
        <v>202</v>
      </c>
    </row>
    <row r="622" spans="2:51" s="14" customFormat="1" ht="11.25">
      <c r="B622" s="206"/>
      <c r="C622" s="207"/>
      <c r="D622" s="190" t="s">
        <v>216</v>
      </c>
      <c r="E622" s="208" t="s">
        <v>19</v>
      </c>
      <c r="F622" s="209" t="s">
        <v>1675</v>
      </c>
      <c r="G622" s="207"/>
      <c r="H622" s="210">
        <v>123.453</v>
      </c>
      <c r="I622" s="211"/>
      <c r="J622" s="207"/>
      <c r="K622" s="207"/>
      <c r="L622" s="212"/>
      <c r="M622" s="213"/>
      <c r="N622" s="214"/>
      <c r="O622" s="214"/>
      <c r="P622" s="214"/>
      <c r="Q622" s="214"/>
      <c r="R622" s="214"/>
      <c r="S622" s="214"/>
      <c r="T622" s="215"/>
      <c r="AT622" s="216" t="s">
        <v>216</v>
      </c>
      <c r="AU622" s="216" t="s">
        <v>86</v>
      </c>
      <c r="AV622" s="14" t="s">
        <v>86</v>
      </c>
      <c r="AW622" s="14" t="s">
        <v>37</v>
      </c>
      <c r="AX622" s="14" t="s">
        <v>76</v>
      </c>
      <c r="AY622" s="216" t="s">
        <v>202</v>
      </c>
    </row>
    <row r="623" spans="2:51" s="14" customFormat="1" ht="11.25">
      <c r="B623" s="206"/>
      <c r="C623" s="207"/>
      <c r="D623" s="190" t="s">
        <v>216</v>
      </c>
      <c r="E623" s="208" t="s">
        <v>19</v>
      </c>
      <c r="F623" s="209" t="s">
        <v>1676</v>
      </c>
      <c r="G623" s="207"/>
      <c r="H623" s="210">
        <v>9.8520000000000003</v>
      </c>
      <c r="I623" s="211"/>
      <c r="J623" s="207"/>
      <c r="K623" s="207"/>
      <c r="L623" s="212"/>
      <c r="M623" s="213"/>
      <c r="N623" s="214"/>
      <c r="O623" s="214"/>
      <c r="P623" s="214"/>
      <c r="Q623" s="214"/>
      <c r="R623" s="214"/>
      <c r="S623" s="214"/>
      <c r="T623" s="215"/>
      <c r="AT623" s="216" t="s">
        <v>216</v>
      </c>
      <c r="AU623" s="216" t="s">
        <v>86</v>
      </c>
      <c r="AV623" s="14" t="s">
        <v>86</v>
      </c>
      <c r="AW623" s="14" t="s">
        <v>37</v>
      </c>
      <c r="AX623" s="14" t="s">
        <v>76</v>
      </c>
      <c r="AY623" s="216" t="s">
        <v>202</v>
      </c>
    </row>
    <row r="624" spans="2:51" s="14" customFormat="1" ht="11.25">
      <c r="B624" s="206"/>
      <c r="C624" s="207"/>
      <c r="D624" s="190" t="s">
        <v>216</v>
      </c>
      <c r="E624" s="208" t="s">
        <v>19</v>
      </c>
      <c r="F624" s="209" t="s">
        <v>1677</v>
      </c>
      <c r="G624" s="207"/>
      <c r="H624" s="210">
        <v>2.7410000000000001</v>
      </c>
      <c r="I624" s="211"/>
      <c r="J624" s="207"/>
      <c r="K624" s="207"/>
      <c r="L624" s="212"/>
      <c r="M624" s="213"/>
      <c r="N624" s="214"/>
      <c r="O624" s="214"/>
      <c r="P624" s="214"/>
      <c r="Q624" s="214"/>
      <c r="R624" s="214"/>
      <c r="S624" s="214"/>
      <c r="T624" s="215"/>
      <c r="AT624" s="216" t="s">
        <v>216</v>
      </c>
      <c r="AU624" s="216" t="s">
        <v>86</v>
      </c>
      <c r="AV624" s="14" t="s">
        <v>86</v>
      </c>
      <c r="AW624" s="14" t="s">
        <v>37</v>
      </c>
      <c r="AX624" s="14" t="s">
        <v>76</v>
      </c>
      <c r="AY624" s="216" t="s">
        <v>202</v>
      </c>
    </row>
    <row r="625" spans="2:51" s="14" customFormat="1" ht="11.25">
      <c r="B625" s="206"/>
      <c r="C625" s="207"/>
      <c r="D625" s="190" t="s">
        <v>216</v>
      </c>
      <c r="E625" s="208" t="s">
        <v>19</v>
      </c>
      <c r="F625" s="209" t="s">
        <v>1678</v>
      </c>
      <c r="G625" s="207"/>
      <c r="H625" s="210">
        <v>19.422000000000001</v>
      </c>
      <c r="I625" s="211"/>
      <c r="J625" s="207"/>
      <c r="K625" s="207"/>
      <c r="L625" s="212"/>
      <c r="M625" s="213"/>
      <c r="N625" s="214"/>
      <c r="O625" s="214"/>
      <c r="P625" s="214"/>
      <c r="Q625" s="214"/>
      <c r="R625" s="214"/>
      <c r="S625" s="214"/>
      <c r="T625" s="215"/>
      <c r="AT625" s="216" t="s">
        <v>216</v>
      </c>
      <c r="AU625" s="216" t="s">
        <v>86</v>
      </c>
      <c r="AV625" s="14" t="s">
        <v>86</v>
      </c>
      <c r="AW625" s="14" t="s">
        <v>37</v>
      </c>
      <c r="AX625" s="14" t="s">
        <v>76</v>
      </c>
      <c r="AY625" s="216" t="s">
        <v>202</v>
      </c>
    </row>
    <row r="626" spans="2:51" s="14" customFormat="1" ht="11.25">
      <c r="B626" s="206"/>
      <c r="C626" s="207"/>
      <c r="D626" s="190" t="s">
        <v>216</v>
      </c>
      <c r="E626" s="208" t="s">
        <v>19</v>
      </c>
      <c r="F626" s="209" t="s">
        <v>1679</v>
      </c>
      <c r="G626" s="207"/>
      <c r="H626" s="210">
        <v>1.5960000000000001</v>
      </c>
      <c r="I626" s="211"/>
      <c r="J626" s="207"/>
      <c r="K626" s="207"/>
      <c r="L626" s="212"/>
      <c r="M626" s="213"/>
      <c r="N626" s="214"/>
      <c r="O626" s="214"/>
      <c r="P626" s="214"/>
      <c r="Q626" s="214"/>
      <c r="R626" s="214"/>
      <c r="S626" s="214"/>
      <c r="T626" s="215"/>
      <c r="AT626" s="216" t="s">
        <v>216</v>
      </c>
      <c r="AU626" s="216" t="s">
        <v>86</v>
      </c>
      <c r="AV626" s="14" t="s">
        <v>86</v>
      </c>
      <c r="AW626" s="14" t="s">
        <v>37</v>
      </c>
      <c r="AX626" s="14" t="s">
        <v>76</v>
      </c>
      <c r="AY626" s="216" t="s">
        <v>202</v>
      </c>
    </row>
    <row r="627" spans="2:51" s="14" customFormat="1" ht="11.25">
      <c r="B627" s="206"/>
      <c r="C627" s="207"/>
      <c r="D627" s="190" t="s">
        <v>216</v>
      </c>
      <c r="E627" s="208" t="s">
        <v>19</v>
      </c>
      <c r="F627" s="209" t="s">
        <v>1680</v>
      </c>
      <c r="G627" s="207"/>
      <c r="H627" s="210">
        <v>1.3680000000000001</v>
      </c>
      <c r="I627" s="211"/>
      <c r="J627" s="207"/>
      <c r="K627" s="207"/>
      <c r="L627" s="212"/>
      <c r="M627" s="213"/>
      <c r="N627" s="214"/>
      <c r="O627" s="214"/>
      <c r="P627" s="214"/>
      <c r="Q627" s="214"/>
      <c r="R627" s="214"/>
      <c r="S627" s="214"/>
      <c r="T627" s="215"/>
      <c r="AT627" s="216" t="s">
        <v>216</v>
      </c>
      <c r="AU627" s="216" t="s">
        <v>86</v>
      </c>
      <c r="AV627" s="14" t="s">
        <v>86</v>
      </c>
      <c r="AW627" s="14" t="s">
        <v>37</v>
      </c>
      <c r="AX627" s="14" t="s">
        <v>76</v>
      </c>
      <c r="AY627" s="216" t="s">
        <v>202</v>
      </c>
    </row>
    <row r="628" spans="2:51" s="14" customFormat="1" ht="11.25">
      <c r="B628" s="206"/>
      <c r="C628" s="207"/>
      <c r="D628" s="190" t="s">
        <v>216</v>
      </c>
      <c r="E628" s="208" t="s">
        <v>19</v>
      </c>
      <c r="F628" s="209" t="s">
        <v>1681</v>
      </c>
      <c r="G628" s="207"/>
      <c r="H628" s="210">
        <v>1.615</v>
      </c>
      <c r="I628" s="211"/>
      <c r="J628" s="207"/>
      <c r="K628" s="207"/>
      <c r="L628" s="212"/>
      <c r="M628" s="213"/>
      <c r="N628" s="214"/>
      <c r="O628" s="214"/>
      <c r="P628" s="214"/>
      <c r="Q628" s="214"/>
      <c r="R628" s="214"/>
      <c r="S628" s="214"/>
      <c r="T628" s="215"/>
      <c r="AT628" s="216" t="s">
        <v>216</v>
      </c>
      <c r="AU628" s="216" t="s">
        <v>86</v>
      </c>
      <c r="AV628" s="14" t="s">
        <v>86</v>
      </c>
      <c r="AW628" s="14" t="s">
        <v>37</v>
      </c>
      <c r="AX628" s="14" t="s">
        <v>76</v>
      </c>
      <c r="AY628" s="216" t="s">
        <v>202</v>
      </c>
    </row>
    <row r="629" spans="2:51" s="14" customFormat="1" ht="11.25">
      <c r="B629" s="206"/>
      <c r="C629" s="207"/>
      <c r="D629" s="190" t="s">
        <v>216</v>
      </c>
      <c r="E629" s="208" t="s">
        <v>19</v>
      </c>
      <c r="F629" s="209" t="s">
        <v>1682</v>
      </c>
      <c r="G629" s="207"/>
      <c r="H629" s="210">
        <v>5.2249999999999996</v>
      </c>
      <c r="I629" s="211"/>
      <c r="J629" s="207"/>
      <c r="K629" s="207"/>
      <c r="L629" s="212"/>
      <c r="M629" s="213"/>
      <c r="N629" s="214"/>
      <c r="O629" s="214"/>
      <c r="P629" s="214"/>
      <c r="Q629" s="214"/>
      <c r="R629" s="214"/>
      <c r="S629" s="214"/>
      <c r="T629" s="215"/>
      <c r="AT629" s="216" t="s">
        <v>216</v>
      </c>
      <c r="AU629" s="216" t="s">
        <v>86</v>
      </c>
      <c r="AV629" s="14" t="s">
        <v>86</v>
      </c>
      <c r="AW629" s="14" t="s">
        <v>37</v>
      </c>
      <c r="AX629" s="14" t="s">
        <v>76</v>
      </c>
      <c r="AY629" s="216" t="s">
        <v>202</v>
      </c>
    </row>
    <row r="630" spans="2:51" s="14" customFormat="1" ht="11.25">
      <c r="B630" s="206"/>
      <c r="C630" s="207"/>
      <c r="D630" s="190" t="s">
        <v>216</v>
      </c>
      <c r="E630" s="208" t="s">
        <v>19</v>
      </c>
      <c r="F630" s="209" t="s">
        <v>1683</v>
      </c>
      <c r="G630" s="207"/>
      <c r="H630" s="210">
        <v>0.55000000000000004</v>
      </c>
      <c r="I630" s="211"/>
      <c r="J630" s="207"/>
      <c r="K630" s="207"/>
      <c r="L630" s="212"/>
      <c r="M630" s="213"/>
      <c r="N630" s="214"/>
      <c r="O630" s="214"/>
      <c r="P630" s="214"/>
      <c r="Q630" s="214"/>
      <c r="R630" s="214"/>
      <c r="S630" s="214"/>
      <c r="T630" s="215"/>
      <c r="AT630" s="216" t="s">
        <v>216</v>
      </c>
      <c r="AU630" s="216" t="s">
        <v>86</v>
      </c>
      <c r="AV630" s="14" t="s">
        <v>86</v>
      </c>
      <c r="AW630" s="14" t="s">
        <v>37</v>
      </c>
      <c r="AX630" s="14" t="s">
        <v>76</v>
      </c>
      <c r="AY630" s="216" t="s">
        <v>202</v>
      </c>
    </row>
    <row r="631" spans="2:51" s="14" customFormat="1" ht="11.25">
      <c r="B631" s="206"/>
      <c r="C631" s="207"/>
      <c r="D631" s="190" t="s">
        <v>216</v>
      </c>
      <c r="E631" s="208" t="s">
        <v>19</v>
      </c>
      <c r="F631" s="209" t="s">
        <v>1684</v>
      </c>
      <c r="G631" s="207"/>
      <c r="H631" s="210">
        <v>6.0529999999999999</v>
      </c>
      <c r="I631" s="211"/>
      <c r="J631" s="207"/>
      <c r="K631" s="207"/>
      <c r="L631" s="212"/>
      <c r="M631" s="213"/>
      <c r="N631" s="214"/>
      <c r="O631" s="214"/>
      <c r="P631" s="214"/>
      <c r="Q631" s="214"/>
      <c r="R631" s="214"/>
      <c r="S631" s="214"/>
      <c r="T631" s="215"/>
      <c r="AT631" s="216" t="s">
        <v>216</v>
      </c>
      <c r="AU631" s="216" t="s">
        <v>86</v>
      </c>
      <c r="AV631" s="14" t="s">
        <v>86</v>
      </c>
      <c r="AW631" s="14" t="s">
        <v>37</v>
      </c>
      <c r="AX631" s="14" t="s">
        <v>76</v>
      </c>
      <c r="AY631" s="216" t="s">
        <v>202</v>
      </c>
    </row>
    <row r="632" spans="2:51" s="14" customFormat="1" ht="11.25">
      <c r="B632" s="206"/>
      <c r="C632" s="207"/>
      <c r="D632" s="190" t="s">
        <v>216</v>
      </c>
      <c r="E632" s="208" t="s">
        <v>19</v>
      </c>
      <c r="F632" s="209" t="s">
        <v>1392</v>
      </c>
      <c r="G632" s="207"/>
      <c r="H632" s="210">
        <v>14.96</v>
      </c>
      <c r="I632" s="211"/>
      <c r="J632" s="207"/>
      <c r="K632" s="207"/>
      <c r="L632" s="212"/>
      <c r="M632" s="213"/>
      <c r="N632" s="214"/>
      <c r="O632" s="214"/>
      <c r="P632" s="214"/>
      <c r="Q632" s="214"/>
      <c r="R632" s="214"/>
      <c r="S632" s="214"/>
      <c r="T632" s="215"/>
      <c r="AT632" s="216" t="s">
        <v>216</v>
      </c>
      <c r="AU632" s="216" t="s">
        <v>86</v>
      </c>
      <c r="AV632" s="14" t="s">
        <v>86</v>
      </c>
      <c r="AW632" s="14" t="s">
        <v>37</v>
      </c>
      <c r="AX632" s="14" t="s">
        <v>76</v>
      </c>
      <c r="AY632" s="216" t="s">
        <v>202</v>
      </c>
    </row>
    <row r="633" spans="2:51" s="14" customFormat="1" ht="11.25">
      <c r="B633" s="206"/>
      <c r="C633" s="207"/>
      <c r="D633" s="190" t="s">
        <v>216</v>
      </c>
      <c r="E633" s="208" t="s">
        <v>19</v>
      </c>
      <c r="F633" s="209" t="s">
        <v>1393</v>
      </c>
      <c r="G633" s="207"/>
      <c r="H633" s="210">
        <v>5.01</v>
      </c>
      <c r="I633" s="211"/>
      <c r="J633" s="207"/>
      <c r="K633" s="207"/>
      <c r="L633" s="212"/>
      <c r="M633" s="213"/>
      <c r="N633" s="214"/>
      <c r="O633" s="214"/>
      <c r="P633" s="214"/>
      <c r="Q633" s="214"/>
      <c r="R633" s="214"/>
      <c r="S633" s="214"/>
      <c r="T633" s="215"/>
      <c r="AT633" s="216" t="s">
        <v>216</v>
      </c>
      <c r="AU633" s="216" t="s">
        <v>86</v>
      </c>
      <c r="AV633" s="14" t="s">
        <v>86</v>
      </c>
      <c r="AW633" s="14" t="s">
        <v>37</v>
      </c>
      <c r="AX633" s="14" t="s">
        <v>76</v>
      </c>
      <c r="AY633" s="216" t="s">
        <v>202</v>
      </c>
    </row>
    <row r="634" spans="2:51" s="14" customFormat="1" ht="11.25">
      <c r="B634" s="206"/>
      <c r="C634" s="207"/>
      <c r="D634" s="190" t="s">
        <v>216</v>
      </c>
      <c r="E634" s="208" t="s">
        <v>19</v>
      </c>
      <c r="F634" s="209" t="s">
        <v>1685</v>
      </c>
      <c r="G634" s="207"/>
      <c r="H634" s="210">
        <v>-9.0329999999999995</v>
      </c>
      <c r="I634" s="211"/>
      <c r="J634" s="207"/>
      <c r="K634" s="207"/>
      <c r="L634" s="212"/>
      <c r="M634" s="213"/>
      <c r="N634" s="214"/>
      <c r="O634" s="214"/>
      <c r="P634" s="214"/>
      <c r="Q634" s="214"/>
      <c r="R634" s="214"/>
      <c r="S634" s="214"/>
      <c r="T634" s="215"/>
      <c r="AT634" s="216" t="s">
        <v>216</v>
      </c>
      <c r="AU634" s="216" t="s">
        <v>86</v>
      </c>
      <c r="AV634" s="14" t="s">
        <v>86</v>
      </c>
      <c r="AW634" s="14" t="s">
        <v>37</v>
      </c>
      <c r="AX634" s="14" t="s">
        <v>76</v>
      </c>
      <c r="AY634" s="216" t="s">
        <v>202</v>
      </c>
    </row>
    <row r="635" spans="2:51" s="14" customFormat="1" ht="11.25">
      <c r="B635" s="206"/>
      <c r="C635" s="207"/>
      <c r="D635" s="190" t="s">
        <v>216</v>
      </c>
      <c r="E635" s="208" t="s">
        <v>19</v>
      </c>
      <c r="F635" s="209" t="s">
        <v>1686</v>
      </c>
      <c r="G635" s="207"/>
      <c r="H635" s="210">
        <v>-3.0249999999999999</v>
      </c>
      <c r="I635" s="211"/>
      <c r="J635" s="207"/>
      <c r="K635" s="207"/>
      <c r="L635" s="212"/>
      <c r="M635" s="213"/>
      <c r="N635" s="214"/>
      <c r="O635" s="214"/>
      <c r="P635" s="214"/>
      <c r="Q635" s="214"/>
      <c r="R635" s="214"/>
      <c r="S635" s="214"/>
      <c r="T635" s="215"/>
      <c r="AT635" s="216" t="s">
        <v>216</v>
      </c>
      <c r="AU635" s="216" t="s">
        <v>86</v>
      </c>
      <c r="AV635" s="14" t="s">
        <v>86</v>
      </c>
      <c r="AW635" s="14" t="s">
        <v>37</v>
      </c>
      <c r="AX635" s="14" t="s">
        <v>76</v>
      </c>
      <c r="AY635" s="216" t="s">
        <v>202</v>
      </c>
    </row>
    <row r="636" spans="2:51" s="15" customFormat="1" ht="11.25">
      <c r="B636" s="217"/>
      <c r="C636" s="218"/>
      <c r="D636" s="190" t="s">
        <v>216</v>
      </c>
      <c r="E636" s="219" t="s">
        <v>19</v>
      </c>
      <c r="F636" s="220" t="s">
        <v>219</v>
      </c>
      <c r="G636" s="218"/>
      <c r="H636" s="221">
        <v>179.78700000000001</v>
      </c>
      <c r="I636" s="222"/>
      <c r="J636" s="218"/>
      <c r="K636" s="218"/>
      <c r="L636" s="223"/>
      <c r="M636" s="224"/>
      <c r="N636" s="225"/>
      <c r="O636" s="225"/>
      <c r="P636" s="225"/>
      <c r="Q636" s="225"/>
      <c r="R636" s="225"/>
      <c r="S636" s="225"/>
      <c r="T636" s="226"/>
      <c r="AT636" s="227" t="s">
        <v>216</v>
      </c>
      <c r="AU636" s="227" t="s">
        <v>86</v>
      </c>
      <c r="AV636" s="15" t="s">
        <v>220</v>
      </c>
      <c r="AW636" s="15" t="s">
        <v>37</v>
      </c>
      <c r="AX636" s="15" t="s">
        <v>76</v>
      </c>
      <c r="AY636" s="227" t="s">
        <v>202</v>
      </c>
    </row>
    <row r="637" spans="2:51" s="13" customFormat="1" ht="11.25">
      <c r="B637" s="196"/>
      <c r="C637" s="197"/>
      <c r="D637" s="190" t="s">
        <v>216</v>
      </c>
      <c r="E637" s="198" t="s">
        <v>19</v>
      </c>
      <c r="F637" s="199" t="s">
        <v>1314</v>
      </c>
      <c r="G637" s="197"/>
      <c r="H637" s="198" t="s">
        <v>19</v>
      </c>
      <c r="I637" s="200"/>
      <c r="J637" s="197"/>
      <c r="K637" s="197"/>
      <c r="L637" s="201"/>
      <c r="M637" s="202"/>
      <c r="N637" s="203"/>
      <c r="O637" s="203"/>
      <c r="P637" s="203"/>
      <c r="Q637" s="203"/>
      <c r="R637" s="203"/>
      <c r="S637" s="203"/>
      <c r="T637" s="204"/>
      <c r="AT637" s="205" t="s">
        <v>216</v>
      </c>
      <c r="AU637" s="205" t="s">
        <v>86</v>
      </c>
      <c r="AV637" s="13" t="s">
        <v>84</v>
      </c>
      <c r="AW637" s="13" t="s">
        <v>37</v>
      </c>
      <c r="AX637" s="13" t="s">
        <v>76</v>
      </c>
      <c r="AY637" s="205" t="s">
        <v>202</v>
      </c>
    </row>
    <row r="638" spans="2:51" s="14" customFormat="1" ht="11.25">
      <c r="B638" s="206"/>
      <c r="C638" s="207"/>
      <c r="D638" s="190" t="s">
        <v>216</v>
      </c>
      <c r="E638" s="208" t="s">
        <v>19</v>
      </c>
      <c r="F638" s="209" t="s">
        <v>1687</v>
      </c>
      <c r="G638" s="207"/>
      <c r="H638" s="210">
        <v>14.4</v>
      </c>
      <c r="I638" s="211"/>
      <c r="J638" s="207"/>
      <c r="K638" s="207"/>
      <c r="L638" s="212"/>
      <c r="M638" s="213"/>
      <c r="N638" s="214"/>
      <c r="O638" s="214"/>
      <c r="P638" s="214"/>
      <c r="Q638" s="214"/>
      <c r="R638" s="214"/>
      <c r="S638" s="214"/>
      <c r="T638" s="215"/>
      <c r="AT638" s="216" t="s">
        <v>216</v>
      </c>
      <c r="AU638" s="216" t="s">
        <v>86</v>
      </c>
      <c r="AV638" s="14" t="s">
        <v>86</v>
      </c>
      <c r="AW638" s="14" t="s">
        <v>37</v>
      </c>
      <c r="AX638" s="14" t="s">
        <v>76</v>
      </c>
      <c r="AY638" s="216" t="s">
        <v>202</v>
      </c>
    </row>
    <row r="639" spans="2:51" s="14" customFormat="1" ht="11.25">
      <c r="B639" s="206"/>
      <c r="C639" s="207"/>
      <c r="D639" s="190" t="s">
        <v>216</v>
      </c>
      <c r="E639" s="208" t="s">
        <v>19</v>
      </c>
      <c r="F639" s="209" t="s">
        <v>1688</v>
      </c>
      <c r="G639" s="207"/>
      <c r="H639" s="210">
        <v>3.0510000000000002</v>
      </c>
      <c r="I639" s="211"/>
      <c r="J639" s="207"/>
      <c r="K639" s="207"/>
      <c r="L639" s="212"/>
      <c r="M639" s="213"/>
      <c r="N639" s="214"/>
      <c r="O639" s="214"/>
      <c r="P639" s="214"/>
      <c r="Q639" s="214"/>
      <c r="R639" s="214"/>
      <c r="S639" s="214"/>
      <c r="T639" s="215"/>
      <c r="AT639" s="216" t="s">
        <v>216</v>
      </c>
      <c r="AU639" s="216" t="s">
        <v>86</v>
      </c>
      <c r="AV639" s="14" t="s">
        <v>86</v>
      </c>
      <c r="AW639" s="14" t="s">
        <v>37</v>
      </c>
      <c r="AX639" s="14" t="s">
        <v>76</v>
      </c>
      <c r="AY639" s="216" t="s">
        <v>202</v>
      </c>
    </row>
    <row r="640" spans="2:51" s="14" customFormat="1" ht="11.25">
      <c r="B640" s="206"/>
      <c r="C640" s="207"/>
      <c r="D640" s="190" t="s">
        <v>216</v>
      </c>
      <c r="E640" s="208" t="s">
        <v>19</v>
      </c>
      <c r="F640" s="209" t="s">
        <v>1689</v>
      </c>
      <c r="G640" s="207"/>
      <c r="H640" s="210">
        <v>8.7029999999999994</v>
      </c>
      <c r="I640" s="211"/>
      <c r="J640" s="207"/>
      <c r="K640" s="207"/>
      <c r="L640" s="212"/>
      <c r="M640" s="213"/>
      <c r="N640" s="214"/>
      <c r="O640" s="214"/>
      <c r="P640" s="214"/>
      <c r="Q640" s="214"/>
      <c r="R640" s="214"/>
      <c r="S640" s="214"/>
      <c r="T640" s="215"/>
      <c r="AT640" s="216" t="s">
        <v>216</v>
      </c>
      <c r="AU640" s="216" t="s">
        <v>86</v>
      </c>
      <c r="AV640" s="14" t="s">
        <v>86</v>
      </c>
      <c r="AW640" s="14" t="s">
        <v>37</v>
      </c>
      <c r="AX640" s="14" t="s">
        <v>76</v>
      </c>
      <c r="AY640" s="216" t="s">
        <v>202</v>
      </c>
    </row>
    <row r="641" spans="2:51" s="14" customFormat="1" ht="11.25">
      <c r="B641" s="206"/>
      <c r="C641" s="207"/>
      <c r="D641" s="190" t="s">
        <v>216</v>
      </c>
      <c r="E641" s="208" t="s">
        <v>19</v>
      </c>
      <c r="F641" s="209" t="s">
        <v>1690</v>
      </c>
      <c r="G641" s="207"/>
      <c r="H641" s="210">
        <v>10.863</v>
      </c>
      <c r="I641" s="211"/>
      <c r="J641" s="207"/>
      <c r="K641" s="207"/>
      <c r="L641" s="212"/>
      <c r="M641" s="213"/>
      <c r="N641" s="214"/>
      <c r="O641" s="214"/>
      <c r="P641" s="214"/>
      <c r="Q641" s="214"/>
      <c r="R641" s="214"/>
      <c r="S641" s="214"/>
      <c r="T641" s="215"/>
      <c r="AT641" s="216" t="s">
        <v>216</v>
      </c>
      <c r="AU641" s="216" t="s">
        <v>86</v>
      </c>
      <c r="AV641" s="14" t="s">
        <v>86</v>
      </c>
      <c r="AW641" s="14" t="s">
        <v>37</v>
      </c>
      <c r="AX641" s="14" t="s">
        <v>76</v>
      </c>
      <c r="AY641" s="216" t="s">
        <v>202</v>
      </c>
    </row>
    <row r="642" spans="2:51" s="14" customFormat="1" ht="11.25">
      <c r="B642" s="206"/>
      <c r="C642" s="207"/>
      <c r="D642" s="190" t="s">
        <v>216</v>
      </c>
      <c r="E642" s="208" t="s">
        <v>19</v>
      </c>
      <c r="F642" s="209" t="s">
        <v>1691</v>
      </c>
      <c r="G642" s="207"/>
      <c r="H642" s="210">
        <v>5.4989999999999997</v>
      </c>
      <c r="I642" s="211"/>
      <c r="J642" s="207"/>
      <c r="K642" s="207"/>
      <c r="L642" s="212"/>
      <c r="M642" s="213"/>
      <c r="N642" s="214"/>
      <c r="O642" s="214"/>
      <c r="P642" s="214"/>
      <c r="Q642" s="214"/>
      <c r="R642" s="214"/>
      <c r="S642" s="214"/>
      <c r="T642" s="215"/>
      <c r="AT642" s="216" t="s">
        <v>216</v>
      </c>
      <c r="AU642" s="216" t="s">
        <v>86</v>
      </c>
      <c r="AV642" s="14" t="s">
        <v>86</v>
      </c>
      <c r="AW642" s="14" t="s">
        <v>37</v>
      </c>
      <c r="AX642" s="14" t="s">
        <v>76</v>
      </c>
      <c r="AY642" s="216" t="s">
        <v>202</v>
      </c>
    </row>
    <row r="643" spans="2:51" s="14" customFormat="1" ht="11.25">
      <c r="B643" s="206"/>
      <c r="C643" s="207"/>
      <c r="D643" s="190" t="s">
        <v>216</v>
      </c>
      <c r="E643" s="208" t="s">
        <v>19</v>
      </c>
      <c r="F643" s="209" t="s">
        <v>1692</v>
      </c>
      <c r="G643" s="207"/>
      <c r="H643" s="210">
        <v>3.9329999999999998</v>
      </c>
      <c r="I643" s="211"/>
      <c r="J643" s="207"/>
      <c r="K643" s="207"/>
      <c r="L643" s="212"/>
      <c r="M643" s="213"/>
      <c r="N643" s="214"/>
      <c r="O643" s="214"/>
      <c r="P643" s="214"/>
      <c r="Q643" s="214"/>
      <c r="R643" s="214"/>
      <c r="S643" s="214"/>
      <c r="T643" s="215"/>
      <c r="AT643" s="216" t="s">
        <v>216</v>
      </c>
      <c r="AU643" s="216" t="s">
        <v>86</v>
      </c>
      <c r="AV643" s="14" t="s">
        <v>86</v>
      </c>
      <c r="AW643" s="14" t="s">
        <v>37</v>
      </c>
      <c r="AX643" s="14" t="s">
        <v>76</v>
      </c>
      <c r="AY643" s="216" t="s">
        <v>202</v>
      </c>
    </row>
    <row r="644" spans="2:51" s="14" customFormat="1" ht="11.25">
      <c r="B644" s="206"/>
      <c r="C644" s="207"/>
      <c r="D644" s="190" t="s">
        <v>216</v>
      </c>
      <c r="E644" s="208" t="s">
        <v>19</v>
      </c>
      <c r="F644" s="209" t="s">
        <v>1693</v>
      </c>
      <c r="G644" s="207"/>
      <c r="H644" s="210">
        <v>5.6349999999999998</v>
      </c>
      <c r="I644" s="211"/>
      <c r="J644" s="207"/>
      <c r="K644" s="207"/>
      <c r="L644" s="212"/>
      <c r="M644" s="213"/>
      <c r="N644" s="214"/>
      <c r="O644" s="214"/>
      <c r="P644" s="214"/>
      <c r="Q644" s="214"/>
      <c r="R644" s="214"/>
      <c r="S644" s="214"/>
      <c r="T644" s="215"/>
      <c r="AT644" s="216" t="s">
        <v>216</v>
      </c>
      <c r="AU644" s="216" t="s">
        <v>86</v>
      </c>
      <c r="AV644" s="14" t="s">
        <v>86</v>
      </c>
      <c r="AW644" s="14" t="s">
        <v>37</v>
      </c>
      <c r="AX644" s="14" t="s">
        <v>76</v>
      </c>
      <c r="AY644" s="216" t="s">
        <v>202</v>
      </c>
    </row>
    <row r="645" spans="2:51" s="14" customFormat="1" ht="11.25">
      <c r="B645" s="206"/>
      <c r="C645" s="207"/>
      <c r="D645" s="190" t="s">
        <v>216</v>
      </c>
      <c r="E645" s="208" t="s">
        <v>19</v>
      </c>
      <c r="F645" s="209" t="s">
        <v>1694</v>
      </c>
      <c r="G645" s="207"/>
      <c r="H645" s="210">
        <v>0.14000000000000001</v>
      </c>
      <c r="I645" s="211"/>
      <c r="J645" s="207"/>
      <c r="K645" s="207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216</v>
      </c>
      <c r="AU645" s="216" t="s">
        <v>86</v>
      </c>
      <c r="AV645" s="14" t="s">
        <v>86</v>
      </c>
      <c r="AW645" s="14" t="s">
        <v>37</v>
      </c>
      <c r="AX645" s="14" t="s">
        <v>76</v>
      </c>
      <c r="AY645" s="216" t="s">
        <v>202</v>
      </c>
    </row>
    <row r="646" spans="2:51" s="14" customFormat="1" ht="11.25">
      <c r="B646" s="206"/>
      <c r="C646" s="207"/>
      <c r="D646" s="190" t="s">
        <v>216</v>
      </c>
      <c r="E646" s="208" t="s">
        <v>19</v>
      </c>
      <c r="F646" s="209" t="s">
        <v>1695</v>
      </c>
      <c r="G646" s="207"/>
      <c r="H646" s="210">
        <v>1.2250000000000001</v>
      </c>
      <c r="I646" s="211"/>
      <c r="J646" s="207"/>
      <c r="K646" s="207"/>
      <c r="L646" s="212"/>
      <c r="M646" s="213"/>
      <c r="N646" s="214"/>
      <c r="O646" s="214"/>
      <c r="P646" s="214"/>
      <c r="Q646" s="214"/>
      <c r="R646" s="214"/>
      <c r="S646" s="214"/>
      <c r="T646" s="215"/>
      <c r="AT646" s="216" t="s">
        <v>216</v>
      </c>
      <c r="AU646" s="216" t="s">
        <v>86</v>
      </c>
      <c r="AV646" s="14" t="s">
        <v>86</v>
      </c>
      <c r="AW646" s="14" t="s">
        <v>37</v>
      </c>
      <c r="AX646" s="14" t="s">
        <v>76</v>
      </c>
      <c r="AY646" s="216" t="s">
        <v>202</v>
      </c>
    </row>
    <row r="647" spans="2:51" s="14" customFormat="1" ht="11.25">
      <c r="B647" s="206"/>
      <c r="C647" s="207"/>
      <c r="D647" s="190" t="s">
        <v>216</v>
      </c>
      <c r="E647" s="208" t="s">
        <v>19</v>
      </c>
      <c r="F647" s="209" t="s">
        <v>1696</v>
      </c>
      <c r="G647" s="207"/>
      <c r="H647" s="210">
        <v>3.496</v>
      </c>
      <c r="I647" s="211"/>
      <c r="J647" s="207"/>
      <c r="K647" s="207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216</v>
      </c>
      <c r="AU647" s="216" t="s">
        <v>86</v>
      </c>
      <c r="AV647" s="14" t="s">
        <v>86</v>
      </c>
      <c r="AW647" s="14" t="s">
        <v>37</v>
      </c>
      <c r="AX647" s="14" t="s">
        <v>76</v>
      </c>
      <c r="AY647" s="216" t="s">
        <v>202</v>
      </c>
    </row>
    <row r="648" spans="2:51" s="14" customFormat="1" ht="11.25">
      <c r="B648" s="206"/>
      <c r="C648" s="207"/>
      <c r="D648" s="190" t="s">
        <v>216</v>
      </c>
      <c r="E648" s="208" t="s">
        <v>19</v>
      </c>
      <c r="F648" s="209" t="s">
        <v>1697</v>
      </c>
      <c r="G648" s="207"/>
      <c r="H648" s="210">
        <v>0.68</v>
      </c>
      <c r="I648" s="211"/>
      <c r="J648" s="207"/>
      <c r="K648" s="207"/>
      <c r="L648" s="212"/>
      <c r="M648" s="213"/>
      <c r="N648" s="214"/>
      <c r="O648" s="214"/>
      <c r="P648" s="214"/>
      <c r="Q648" s="214"/>
      <c r="R648" s="214"/>
      <c r="S648" s="214"/>
      <c r="T648" s="215"/>
      <c r="AT648" s="216" t="s">
        <v>216</v>
      </c>
      <c r="AU648" s="216" t="s">
        <v>86</v>
      </c>
      <c r="AV648" s="14" t="s">
        <v>86</v>
      </c>
      <c r="AW648" s="14" t="s">
        <v>37</v>
      </c>
      <c r="AX648" s="14" t="s">
        <v>76</v>
      </c>
      <c r="AY648" s="216" t="s">
        <v>202</v>
      </c>
    </row>
    <row r="649" spans="2:51" s="14" customFormat="1" ht="11.25">
      <c r="B649" s="206"/>
      <c r="C649" s="207"/>
      <c r="D649" s="190" t="s">
        <v>216</v>
      </c>
      <c r="E649" s="208" t="s">
        <v>19</v>
      </c>
      <c r="F649" s="209" t="s">
        <v>1698</v>
      </c>
      <c r="G649" s="207"/>
      <c r="H649" s="210">
        <v>1.53</v>
      </c>
      <c r="I649" s="211"/>
      <c r="J649" s="207"/>
      <c r="K649" s="207"/>
      <c r="L649" s="212"/>
      <c r="M649" s="213"/>
      <c r="N649" s="214"/>
      <c r="O649" s="214"/>
      <c r="P649" s="214"/>
      <c r="Q649" s="214"/>
      <c r="R649" s="214"/>
      <c r="S649" s="214"/>
      <c r="T649" s="215"/>
      <c r="AT649" s="216" t="s">
        <v>216</v>
      </c>
      <c r="AU649" s="216" t="s">
        <v>86</v>
      </c>
      <c r="AV649" s="14" t="s">
        <v>86</v>
      </c>
      <c r="AW649" s="14" t="s">
        <v>37</v>
      </c>
      <c r="AX649" s="14" t="s">
        <v>76</v>
      </c>
      <c r="AY649" s="216" t="s">
        <v>202</v>
      </c>
    </row>
    <row r="650" spans="2:51" s="14" customFormat="1" ht="11.25">
      <c r="B650" s="206"/>
      <c r="C650" s="207"/>
      <c r="D650" s="190" t="s">
        <v>216</v>
      </c>
      <c r="E650" s="208" t="s">
        <v>19</v>
      </c>
      <c r="F650" s="209" t="s">
        <v>1699</v>
      </c>
      <c r="G650" s="207"/>
      <c r="H650" s="210">
        <v>0.48599999999999999</v>
      </c>
      <c r="I650" s="211"/>
      <c r="J650" s="207"/>
      <c r="K650" s="207"/>
      <c r="L650" s="212"/>
      <c r="M650" s="213"/>
      <c r="N650" s="214"/>
      <c r="O650" s="214"/>
      <c r="P650" s="214"/>
      <c r="Q650" s="214"/>
      <c r="R650" s="214"/>
      <c r="S650" s="214"/>
      <c r="T650" s="215"/>
      <c r="AT650" s="216" t="s">
        <v>216</v>
      </c>
      <c r="AU650" s="216" t="s">
        <v>86</v>
      </c>
      <c r="AV650" s="14" t="s">
        <v>86</v>
      </c>
      <c r="AW650" s="14" t="s">
        <v>37</v>
      </c>
      <c r="AX650" s="14" t="s">
        <v>76</v>
      </c>
      <c r="AY650" s="216" t="s">
        <v>202</v>
      </c>
    </row>
    <row r="651" spans="2:51" s="14" customFormat="1" ht="11.25">
      <c r="B651" s="206"/>
      <c r="C651" s="207"/>
      <c r="D651" s="190" t="s">
        <v>216</v>
      </c>
      <c r="E651" s="208" t="s">
        <v>19</v>
      </c>
      <c r="F651" s="209" t="s">
        <v>1700</v>
      </c>
      <c r="G651" s="207"/>
      <c r="H651" s="210">
        <v>1.458</v>
      </c>
      <c r="I651" s="211"/>
      <c r="J651" s="207"/>
      <c r="K651" s="207"/>
      <c r="L651" s="212"/>
      <c r="M651" s="213"/>
      <c r="N651" s="214"/>
      <c r="O651" s="214"/>
      <c r="P651" s="214"/>
      <c r="Q651" s="214"/>
      <c r="R651" s="214"/>
      <c r="S651" s="214"/>
      <c r="T651" s="215"/>
      <c r="AT651" s="216" t="s">
        <v>216</v>
      </c>
      <c r="AU651" s="216" t="s">
        <v>86</v>
      </c>
      <c r="AV651" s="14" t="s">
        <v>86</v>
      </c>
      <c r="AW651" s="14" t="s">
        <v>37</v>
      </c>
      <c r="AX651" s="14" t="s">
        <v>76</v>
      </c>
      <c r="AY651" s="216" t="s">
        <v>202</v>
      </c>
    </row>
    <row r="652" spans="2:51" s="14" customFormat="1" ht="11.25">
      <c r="B652" s="206"/>
      <c r="C652" s="207"/>
      <c r="D652" s="190" t="s">
        <v>216</v>
      </c>
      <c r="E652" s="208" t="s">
        <v>19</v>
      </c>
      <c r="F652" s="209" t="s">
        <v>1701</v>
      </c>
      <c r="G652" s="207"/>
      <c r="H652" s="210">
        <v>0.16</v>
      </c>
      <c r="I652" s="211"/>
      <c r="J652" s="207"/>
      <c r="K652" s="207"/>
      <c r="L652" s="212"/>
      <c r="M652" s="213"/>
      <c r="N652" s="214"/>
      <c r="O652" s="214"/>
      <c r="P652" s="214"/>
      <c r="Q652" s="214"/>
      <c r="R652" s="214"/>
      <c r="S652" s="214"/>
      <c r="T652" s="215"/>
      <c r="AT652" s="216" t="s">
        <v>216</v>
      </c>
      <c r="AU652" s="216" t="s">
        <v>86</v>
      </c>
      <c r="AV652" s="14" t="s">
        <v>86</v>
      </c>
      <c r="AW652" s="14" t="s">
        <v>37</v>
      </c>
      <c r="AX652" s="14" t="s">
        <v>76</v>
      </c>
      <c r="AY652" s="216" t="s">
        <v>202</v>
      </c>
    </row>
    <row r="653" spans="2:51" s="14" customFormat="1" ht="11.25">
      <c r="B653" s="206"/>
      <c r="C653" s="207"/>
      <c r="D653" s="190" t="s">
        <v>216</v>
      </c>
      <c r="E653" s="208" t="s">
        <v>19</v>
      </c>
      <c r="F653" s="209" t="s">
        <v>1702</v>
      </c>
      <c r="G653" s="207"/>
      <c r="H653" s="210">
        <v>0</v>
      </c>
      <c r="I653" s="211"/>
      <c r="J653" s="207"/>
      <c r="K653" s="207"/>
      <c r="L653" s="212"/>
      <c r="M653" s="213"/>
      <c r="N653" s="214"/>
      <c r="O653" s="214"/>
      <c r="P653" s="214"/>
      <c r="Q653" s="214"/>
      <c r="R653" s="214"/>
      <c r="S653" s="214"/>
      <c r="T653" s="215"/>
      <c r="AT653" s="216" t="s">
        <v>216</v>
      </c>
      <c r="AU653" s="216" t="s">
        <v>86</v>
      </c>
      <c r="AV653" s="14" t="s">
        <v>86</v>
      </c>
      <c r="AW653" s="14" t="s">
        <v>37</v>
      </c>
      <c r="AX653" s="14" t="s">
        <v>76</v>
      </c>
      <c r="AY653" s="216" t="s">
        <v>202</v>
      </c>
    </row>
    <row r="654" spans="2:51" s="14" customFormat="1" ht="11.25">
      <c r="B654" s="206"/>
      <c r="C654" s="207"/>
      <c r="D654" s="190" t="s">
        <v>216</v>
      </c>
      <c r="E654" s="208" t="s">
        <v>19</v>
      </c>
      <c r="F654" s="209" t="s">
        <v>1703</v>
      </c>
      <c r="G654" s="207"/>
      <c r="H654" s="210">
        <v>0.28999999999999998</v>
      </c>
      <c r="I654" s="211"/>
      <c r="J654" s="207"/>
      <c r="K654" s="207"/>
      <c r="L654" s="212"/>
      <c r="M654" s="213"/>
      <c r="N654" s="214"/>
      <c r="O654" s="214"/>
      <c r="P654" s="214"/>
      <c r="Q654" s="214"/>
      <c r="R654" s="214"/>
      <c r="S654" s="214"/>
      <c r="T654" s="215"/>
      <c r="AT654" s="216" t="s">
        <v>216</v>
      </c>
      <c r="AU654" s="216" t="s">
        <v>86</v>
      </c>
      <c r="AV654" s="14" t="s">
        <v>86</v>
      </c>
      <c r="AW654" s="14" t="s">
        <v>37</v>
      </c>
      <c r="AX654" s="14" t="s">
        <v>76</v>
      </c>
      <c r="AY654" s="216" t="s">
        <v>202</v>
      </c>
    </row>
    <row r="655" spans="2:51" s="14" customFormat="1" ht="11.25">
      <c r="B655" s="206"/>
      <c r="C655" s="207"/>
      <c r="D655" s="190" t="s">
        <v>216</v>
      </c>
      <c r="E655" s="208" t="s">
        <v>19</v>
      </c>
      <c r="F655" s="209" t="s">
        <v>1704</v>
      </c>
      <c r="G655" s="207"/>
      <c r="H655" s="210">
        <v>0.77900000000000003</v>
      </c>
      <c r="I655" s="211"/>
      <c r="J655" s="207"/>
      <c r="K655" s="207"/>
      <c r="L655" s="212"/>
      <c r="M655" s="213"/>
      <c r="N655" s="214"/>
      <c r="O655" s="214"/>
      <c r="P655" s="214"/>
      <c r="Q655" s="214"/>
      <c r="R655" s="214"/>
      <c r="S655" s="214"/>
      <c r="T655" s="215"/>
      <c r="AT655" s="216" t="s">
        <v>216</v>
      </c>
      <c r="AU655" s="216" t="s">
        <v>86</v>
      </c>
      <c r="AV655" s="14" t="s">
        <v>86</v>
      </c>
      <c r="AW655" s="14" t="s">
        <v>37</v>
      </c>
      <c r="AX655" s="14" t="s">
        <v>76</v>
      </c>
      <c r="AY655" s="216" t="s">
        <v>202</v>
      </c>
    </row>
    <row r="656" spans="2:51" s="14" customFormat="1" ht="11.25">
      <c r="B656" s="206"/>
      <c r="C656" s="207"/>
      <c r="D656" s="190" t="s">
        <v>216</v>
      </c>
      <c r="E656" s="208" t="s">
        <v>19</v>
      </c>
      <c r="F656" s="209" t="s">
        <v>1413</v>
      </c>
      <c r="G656" s="207"/>
      <c r="H656" s="210">
        <v>8.52</v>
      </c>
      <c r="I656" s="211"/>
      <c r="J656" s="207"/>
      <c r="K656" s="207"/>
      <c r="L656" s="212"/>
      <c r="M656" s="213"/>
      <c r="N656" s="214"/>
      <c r="O656" s="214"/>
      <c r="P656" s="214"/>
      <c r="Q656" s="214"/>
      <c r="R656" s="214"/>
      <c r="S656" s="214"/>
      <c r="T656" s="215"/>
      <c r="AT656" s="216" t="s">
        <v>216</v>
      </c>
      <c r="AU656" s="216" t="s">
        <v>86</v>
      </c>
      <c r="AV656" s="14" t="s">
        <v>86</v>
      </c>
      <c r="AW656" s="14" t="s">
        <v>37</v>
      </c>
      <c r="AX656" s="14" t="s">
        <v>76</v>
      </c>
      <c r="AY656" s="216" t="s">
        <v>202</v>
      </c>
    </row>
    <row r="657" spans="2:51" s="14" customFormat="1" ht="11.25">
      <c r="B657" s="206"/>
      <c r="C657" s="207"/>
      <c r="D657" s="190" t="s">
        <v>216</v>
      </c>
      <c r="E657" s="208" t="s">
        <v>19</v>
      </c>
      <c r="F657" s="209" t="s">
        <v>1414</v>
      </c>
      <c r="G657" s="207"/>
      <c r="H657" s="210">
        <v>9.48</v>
      </c>
      <c r="I657" s="211"/>
      <c r="J657" s="207"/>
      <c r="K657" s="207"/>
      <c r="L657" s="212"/>
      <c r="M657" s="213"/>
      <c r="N657" s="214"/>
      <c r="O657" s="214"/>
      <c r="P657" s="214"/>
      <c r="Q657" s="214"/>
      <c r="R657" s="214"/>
      <c r="S657" s="214"/>
      <c r="T657" s="215"/>
      <c r="AT657" s="216" t="s">
        <v>216</v>
      </c>
      <c r="AU657" s="216" t="s">
        <v>86</v>
      </c>
      <c r="AV657" s="14" t="s">
        <v>86</v>
      </c>
      <c r="AW657" s="14" t="s">
        <v>37</v>
      </c>
      <c r="AX657" s="14" t="s">
        <v>76</v>
      </c>
      <c r="AY657" s="216" t="s">
        <v>202</v>
      </c>
    </row>
    <row r="658" spans="2:51" s="14" customFormat="1" ht="11.25">
      <c r="B658" s="206"/>
      <c r="C658" s="207"/>
      <c r="D658" s="190" t="s">
        <v>216</v>
      </c>
      <c r="E658" s="208" t="s">
        <v>19</v>
      </c>
      <c r="F658" s="209" t="s">
        <v>1705</v>
      </c>
      <c r="G658" s="207"/>
      <c r="H658" s="210">
        <v>-5.1440000000000001</v>
      </c>
      <c r="I658" s="211"/>
      <c r="J658" s="207"/>
      <c r="K658" s="207"/>
      <c r="L658" s="212"/>
      <c r="M658" s="213"/>
      <c r="N658" s="214"/>
      <c r="O658" s="214"/>
      <c r="P658" s="214"/>
      <c r="Q658" s="214"/>
      <c r="R658" s="214"/>
      <c r="S658" s="214"/>
      <c r="T658" s="215"/>
      <c r="AT658" s="216" t="s">
        <v>216</v>
      </c>
      <c r="AU658" s="216" t="s">
        <v>86</v>
      </c>
      <c r="AV658" s="14" t="s">
        <v>86</v>
      </c>
      <c r="AW658" s="14" t="s">
        <v>37</v>
      </c>
      <c r="AX658" s="14" t="s">
        <v>76</v>
      </c>
      <c r="AY658" s="216" t="s">
        <v>202</v>
      </c>
    </row>
    <row r="659" spans="2:51" s="14" customFormat="1" ht="11.25">
      <c r="B659" s="206"/>
      <c r="C659" s="207"/>
      <c r="D659" s="190" t="s">
        <v>216</v>
      </c>
      <c r="E659" s="208" t="s">
        <v>19</v>
      </c>
      <c r="F659" s="209" t="s">
        <v>1706</v>
      </c>
      <c r="G659" s="207"/>
      <c r="H659" s="210">
        <v>-5.7240000000000002</v>
      </c>
      <c r="I659" s="211"/>
      <c r="J659" s="207"/>
      <c r="K659" s="207"/>
      <c r="L659" s="212"/>
      <c r="M659" s="213"/>
      <c r="N659" s="214"/>
      <c r="O659" s="214"/>
      <c r="P659" s="214"/>
      <c r="Q659" s="214"/>
      <c r="R659" s="214"/>
      <c r="S659" s="214"/>
      <c r="T659" s="215"/>
      <c r="AT659" s="216" t="s">
        <v>216</v>
      </c>
      <c r="AU659" s="216" t="s">
        <v>86</v>
      </c>
      <c r="AV659" s="14" t="s">
        <v>86</v>
      </c>
      <c r="AW659" s="14" t="s">
        <v>37</v>
      </c>
      <c r="AX659" s="14" t="s">
        <v>76</v>
      </c>
      <c r="AY659" s="216" t="s">
        <v>202</v>
      </c>
    </row>
    <row r="660" spans="2:51" s="15" customFormat="1" ht="11.25">
      <c r="B660" s="217"/>
      <c r="C660" s="218"/>
      <c r="D660" s="190" t="s">
        <v>216</v>
      </c>
      <c r="E660" s="219" t="s">
        <v>19</v>
      </c>
      <c r="F660" s="220" t="s">
        <v>219</v>
      </c>
      <c r="G660" s="218"/>
      <c r="H660" s="221">
        <v>69.459999999999994</v>
      </c>
      <c r="I660" s="222"/>
      <c r="J660" s="218"/>
      <c r="K660" s="218"/>
      <c r="L660" s="223"/>
      <c r="M660" s="224"/>
      <c r="N660" s="225"/>
      <c r="O660" s="225"/>
      <c r="P660" s="225"/>
      <c r="Q660" s="225"/>
      <c r="R660" s="225"/>
      <c r="S660" s="225"/>
      <c r="T660" s="226"/>
      <c r="AT660" s="227" t="s">
        <v>216</v>
      </c>
      <c r="AU660" s="227" t="s">
        <v>86</v>
      </c>
      <c r="AV660" s="15" t="s">
        <v>220</v>
      </c>
      <c r="AW660" s="15" t="s">
        <v>37</v>
      </c>
      <c r="AX660" s="15" t="s">
        <v>76</v>
      </c>
      <c r="AY660" s="227" t="s">
        <v>202</v>
      </c>
    </row>
    <row r="661" spans="2:51" s="13" customFormat="1" ht="11.25">
      <c r="B661" s="196"/>
      <c r="C661" s="197"/>
      <c r="D661" s="190" t="s">
        <v>216</v>
      </c>
      <c r="E661" s="198" t="s">
        <v>19</v>
      </c>
      <c r="F661" s="199" t="s">
        <v>1316</v>
      </c>
      <c r="G661" s="197"/>
      <c r="H661" s="198" t="s">
        <v>19</v>
      </c>
      <c r="I661" s="200"/>
      <c r="J661" s="197"/>
      <c r="K661" s="197"/>
      <c r="L661" s="201"/>
      <c r="M661" s="202"/>
      <c r="N661" s="203"/>
      <c r="O661" s="203"/>
      <c r="P661" s="203"/>
      <c r="Q661" s="203"/>
      <c r="R661" s="203"/>
      <c r="S661" s="203"/>
      <c r="T661" s="204"/>
      <c r="AT661" s="205" t="s">
        <v>216</v>
      </c>
      <c r="AU661" s="205" t="s">
        <v>86</v>
      </c>
      <c r="AV661" s="13" t="s">
        <v>84</v>
      </c>
      <c r="AW661" s="13" t="s">
        <v>37</v>
      </c>
      <c r="AX661" s="13" t="s">
        <v>76</v>
      </c>
      <c r="AY661" s="205" t="s">
        <v>202</v>
      </c>
    </row>
    <row r="662" spans="2:51" s="14" customFormat="1" ht="11.25">
      <c r="B662" s="206"/>
      <c r="C662" s="207"/>
      <c r="D662" s="190" t="s">
        <v>216</v>
      </c>
      <c r="E662" s="208" t="s">
        <v>19</v>
      </c>
      <c r="F662" s="209" t="s">
        <v>1707</v>
      </c>
      <c r="G662" s="207"/>
      <c r="H662" s="210">
        <v>33.734999999999999</v>
      </c>
      <c r="I662" s="211"/>
      <c r="J662" s="207"/>
      <c r="K662" s="207"/>
      <c r="L662" s="212"/>
      <c r="M662" s="213"/>
      <c r="N662" s="214"/>
      <c r="O662" s="214"/>
      <c r="P662" s="214"/>
      <c r="Q662" s="214"/>
      <c r="R662" s="214"/>
      <c r="S662" s="214"/>
      <c r="T662" s="215"/>
      <c r="AT662" s="216" t="s">
        <v>216</v>
      </c>
      <c r="AU662" s="216" t="s">
        <v>86</v>
      </c>
      <c r="AV662" s="14" t="s">
        <v>86</v>
      </c>
      <c r="AW662" s="14" t="s">
        <v>37</v>
      </c>
      <c r="AX662" s="14" t="s">
        <v>76</v>
      </c>
      <c r="AY662" s="216" t="s">
        <v>202</v>
      </c>
    </row>
    <row r="663" spans="2:51" s="14" customFormat="1" ht="11.25">
      <c r="B663" s="206"/>
      <c r="C663" s="207"/>
      <c r="D663" s="190" t="s">
        <v>216</v>
      </c>
      <c r="E663" s="208" t="s">
        <v>19</v>
      </c>
      <c r="F663" s="209" t="s">
        <v>1708</v>
      </c>
      <c r="G663" s="207"/>
      <c r="H663" s="210">
        <v>12.148</v>
      </c>
      <c r="I663" s="211"/>
      <c r="J663" s="207"/>
      <c r="K663" s="207"/>
      <c r="L663" s="212"/>
      <c r="M663" s="213"/>
      <c r="N663" s="214"/>
      <c r="O663" s="214"/>
      <c r="P663" s="214"/>
      <c r="Q663" s="214"/>
      <c r="R663" s="214"/>
      <c r="S663" s="214"/>
      <c r="T663" s="215"/>
      <c r="AT663" s="216" t="s">
        <v>216</v>
      </c>
      <c r="AU663" s="216" t="s">
        <v>86</v>
      </c>
      <c r="AV663" s="14" t="s">
        <v>86</v>
      </c>
      <c r="AW663" s="14" t="s">
        <v>37</v>
      </c>
      <c r="AX663" s="14" t="s">
        <v>76</v>
      </c>
      <c r="AY663" s="216" t="s">
        <v>202</v>
      </c>
    </row>
    <row r="664" spans="2:51" s="14" customFormat="1" ht="11.25">
      <c r="B664" s="206"/>
      <c r="C664" s="207"/>
      <c r="D664" s="190" t="s">
        <v>216</v>
      </c>
      <c r="E664" s="208" t="s">
        <v>19</v>
      </c>
      <c r="F664" s="209" t="s">
        <v>1709</v>
      </c>
      <c r="G664" s="207"/>
      <c r="H664" s="210">
        <v>0.57499999999999996</v>
      </c>
      <c r="I664" s="211"/>
      <c r="J664" s="207"/>
      <c r="K664" s="207"/>
      <c r="L664" s="212"/>
      <c r="M664" s="213"/>
      <c r="N664" s="214"/>
      <c r="O664" s="214"/>
      <c r="P664" s="214"/>
      <c r="Q664" s="214"/>
      <c r="R664" s="214"/>
      <c r="S664" s="214"/>
      <c r="T664" s="215"/>
      <c r="AT664" s="216" t="s">
        <v>216</v>
      </c>
      <c r="AU664" s="216" t="s">
        <v>86</v>
      </c>
      <c r="AV664" s="14" t="s">
        <v>86</v>
      </c>
      <c r="AW664" s="14" t="s">
        <v>37</v>
      </c>
      <c r="AX664" s="14" t="s">
        <v>76</v>
      </c>
      <c r="AY664" s="216" t="s">
        <v>202</v>
      </c>
    </row>
    <row r="665" spans="2:51" s="14" customFormat="1" ht="11.25">
      <c r="B665" s="206"/>
      <c r="C665" s="207"/>
      <c r="D665" s="190" t="s">
        <v>216</v>
      </c>
      <c r="E665" s="208" t="s">
        <v>19</v>
      </c>
      <c r="F665" s="209" t="s">
        <v>1710</v>
      </c>
      <c r="G665" s="207"/>
      <c r="H665" s="210">
        <v>19.564</v>
      </c>
      <c r="I665" s="211"/>
      <c r="J665" s="207"/>
      <c r="K665" s="207"/>
      <c r="L665" s="212"/>
      <c r="M665" s="213"/>
      <c r="N665" s="214"/>
      <c r="O665" s="214"/>
      <c r="P665" s="214"/>
      <c r="Q665" s="214"/>
      <c r="R665" s="214"/>
      <c r="S665" s="214"/>
      <c r="T665" s="215"/>
      <c r="AT665" s="216" t="s">
        <v>216</v>
      </c>
      <c r="AU665" s="216" t="s">
        <v>86</v>
      </c>
      <c r="AV665" s="14" t="s">
        <v>86</v>
      </c>
      <c r="AW665" s="14" t="s">
        <v>37</v>
      </c>
      <c r="AX665" s="14" t="s">
        <v>76</v>
      </c>
      <c r="AY665" s="216" t="s">
        <v>202</v>
      </c>
    </row>
    <row r="666" spans="2:51" s="14" customFormat="1" ht="11.25">
      <c r="B666" s="206"/>
      <c r="C666" s="207"/>
      <c r="D666" s="190" t="s">
        <v>216</v>
      </c>
      <c r="E666" s="208" t="s">
        <v>19</v>
      </c>
      <c r="F666" s="209" t="s">
        <v>1711</v>
      </c>
      <c r="G666" s="207"/>
      <c r="H666" s="210">
        <v>23.888000000000002</v>
      </c>
      <c r="I666" s="211"/>
      <c r="J666" s="207"/>
      <c r="K666" s="207"/>
      <c r="L666" s="212"/>
      <c r="M666" s="213"/>
      <c r="N666" s="214"/>
      <c r="O666" s="214"/>
      <c r="P666" s="214"/>
      <c r="Q666" s="214"/>
      <c r="R666" s="214"/>
      <c r="S666" s="214"/>
      <c r="T666" s="215"/>
      <c r="AT666" s="216" t="s">
        <v>216</v>
      </c>
      <c r="AU666" s="216" t="s">
        <v>86</v>
      </c>
      <c r="AV666" s="14" t="s">
        <v>86</v>
      </c>
      <c r="AW666" s="14" t="s">
        <v>37</v>
      </c>
      <c r="AX666" s="14" t="s">
        <v>76</v>
      </c>
      <c r="AY666" s="216" t="s">
        <v>202</v>
      </c>
    </row>
    <row r="667" spans="2:51" s="14" customFormat="1" ht="11.25">
      <c r="B667" s="206"/>
      <c r="C667" s="207"/>
      <c r="D667" s="190" t="s">
        <v>216</v>
      </c>
      <c r="E667" s="208" t="s">
        <v>19</v>
      </c>
      <c r="F667" s="209" t="s">
        <v>1712</v>
      </c>
      <c r="G667" s="207"/>
      <c r="H667" s="210">
        <v>16.132999999999999</v>
      </c>
      <c r="I667" s="211"/>
      <c r="J667" s="207"/>
      <c r="K667" s="207"/>
      <c r="L667" s="212"/>
      <c r="M667" s="213"/>
      <c r="N667" s="214"/>
      <c r="O667" s="214"/>
      <c r="P667" s="214"/>
      <c r="Q667" s="214"/>
      <c r="R667" s="214"/>
      <c r="S667" s="214"/>
      <c r="T667" s="215"/>
      <c r="AT667" s="216" t="s">
        <v>216</v>
      </c>
      <c r="AU667" s="216" t="s">
        <v>86</v>
      </c>
      <c r="AV667" s="14" t="s">
        <v>86</v>
      </c>
      <c r="AW667" s="14" t="s">
        <v>37</v>
      </c>
      <c r="AX667" s="14" t="s">
        <v>76</v>
      </c>
      <c r="AY667" s="216" t="s">
        <v>202</v>
      </c>
    </row>
    <row r="668" spans="2:51" s="14" customFormat="1" ht="11.25">
      <c r="B668" s="206"/>
      <c r="C668" s="207"/>
      <c r="D668" s="190" t="s">
        <v>216</v>
      </c>
      <c r="E668" s="208" t="s">
        <v>19</v>
      </c>
      <c r="F668" s="209" t="s">
        <v>1713</v>
      </c>
      <c r="G668" s="207"/>
      <c r="H668" s="210">
        <v>28.553000000000001</v>
      </c>
      <c r="I668" s="211"/>
      <c r="J668" s="207"/>
      <c r="K668" s="207"/>
      <c r="L668" s="212"/>
      <c r="M668" s="213"/>
      <c r="N668" s="214"/>
      <c r="O668" s="214"/>
      <c r="P668" s="214"/>
      <c r="Q668" s="214"/>
      <c r="R668" s="214"/>
      <c r="S668" s="214"/>
      <c r="T668" s="215"/>
      <c r="AT668" s="216" t="s">
        <v>216</v>
      </c>
      <c r="AU668" s="216" t="s">
        <v>86</v>
      </c>
      <c r="AV668" s="14" t="s">
        <v>86</v>
      </c>
      <c r="AW668" s="14" t="s">
        <v>37</v>
      </c>
      <c r="AX668" s="14" t="s">
        <v>76</v>
      </c>
      <c r="AY668" s="216" t="s">
        <v>202</v>
      </c>
    </row>
    <row r="669" spans="2:51" s="14" customFormat="1" ht="11.25">
      <c r="B669" s="206"/>
      <c r="C669" s="207"/>
      <c r="D669" s="190" t="s">
        <v>216</v>
      </c>
      <c r="E669" s="208" t="s">
        <v>19</v>
      </c>
      <c r="F669" s="209" t="s">
        <v>1714</v>
      </c>
      <c r="G669" s="207"/>
      <c r="H669" s="210">
        <v>0.752</v>
      </c>
      <c r="I669" s="211"/>
      <c r="J669" s="207"/>
      <c r="K669" s="207"/>
      <c r="L669" s="212"/>
      <c r="M669" s="213"/>
      <c r="N669" s="214"/>
      <c r="O669" s="214"/>
      <c r="P669" s="214"/>
      <c r="Q669" s="214"/>
      <c r="R669" s="214"/>
      <c r="S669" s="214"/>
      <c r="T669" s="215"/>
      <c r="AT669" s="216" t="s">
        <v>216</v>
      </c>
      <c r="AU669" s="216" t="s">
        <v>86</v>
      </c>
      <c r="AV669" s="14" t="s">
        <v>86</v>
      </c>
      <c r="AW669" s="14" t="s">
        <v>37</v>
      </c>
      <c r="AX669" s="14" t="s">
        <v>76</v>
      </c>
      <c r="AY669" s="216" t="s">
        <v>202</v>
      </c>
    </row>
    <row r="670" spans="2:51" s="14" customFormat="1" ht="11.25">
      <c r="B670" s="206"/>
      <c r="C670" s="207"/>
      <c r="D670" s="190" t="s">
        <v>216</v>
      </c>
      <c r="E670" s="208" t="s">
        <v>19</v>
      </c>
      <c r="F670" s="209" t="s">
        <v>1715</v>
      </c>
      <c r="G670" s="207"/>
      <c r="H670" s="210">
        <v>1.978</v>
      </c>
      <c r="I670" s="211"/>
      <c r="J670" s="207"/>
      <c r="K670" s="207"/>
      <c r="L670" s="212"/>
      <c r="M670" s="213"/>
      <c r="N670" s="214"/>
      <c r="O670" s="214"/>
      <c r="P670" s="214"/>
      <c r="Q670" s="214"/>
      <c r="R670" s="214"/>
      <c r="S670" s="214"/>
      <c r="T670" s="215"/>
      <c r="AT670" s="216" t="s">
        <v>216</v>
      </c>
      <c r="AU670" s="216" t="s">
        <v>86</v>
      </c>
      <c r="AV670" s="14" t="s">
        <v>86</v>
      </c>
      <c r="AW670" s="14" t="s">
        <v>37</v>
      </c>
      <c r="AX670" s="14" t="s">
        <v>76</v>
      </c>
      <c r="AY670" s="216" t="s">
        <v>202</v>
      </c>
    </row>
    <row r="671" spans="2:51" s="14" customFormat="1" ht="11.25">
      <c r="B671" s="206"/>
      <c r="C671" s="207"/>
      <c r="D671" s="190" t="s">
        <v>216</v>
      </c>
      <c r="E671" s="208" t="s">
        <v>19</v>
      </c>
      <c r="F671" s="209" t="s">
        <v>1716</v>
      </c>
      <c r="G671" s="207"/>
      <c r="H671" s="210">
        <v>2.415</v>
      </c>
      <c r="I671" s="211"/>
      <c r="J671" s="207"/>
      <c r="K671" s="207"/>
      <c r="L671" s="212"/>
      <c r="M671" s="213"/>
      <c r="N671" s="214"/>
      <c r="O671" s="214"/>
      <c r="P671" s="214"/>
      <c r="Q671" s="214"/>
      <c r="R671" s="214"/>
      <c r="S671" s="214"/>
      <c r="T671" s="215"/>
      <c r="AT671" s="216" t="s">
        <v>216</v>
      </c>
      <c r="AU671" s="216" t="s">
        <v>86</v>
      </c>
      <c r="AV671" s="14" t="s">
        <v>86</v>
      </c>
      <c r="AW671" s="14" t="s">
        <v>37</v>
      </c>
      <c r="AX671" s="14" t="s">
        <v>76</v>
      </c>
      <c r="AY671" s="216" t="s">
        <v>202</v>
      </c>
    </row>
    <row r="672" spans="2:51" s="14" customFormat="1" ht="11.25">
      <c r="B672" s="206"/>
      <c r="C672" s="207"/>
      <c r="D672" s="190" t="s">
        <v>216</v>
      </c>
      <c r="E672" s="208" t="s">
        <v>19</v>
      </c>
      <c r="F672" s="209" t="s">
        <v>1717</v>
      </c>
      <c r="G672" s="207"/>
      <c r="H672" s="210">
        <v>4.7380000000000004</v>
      </c>
      <c r="I672" s="211"/>
      <c r="J672" s="207"/>
      <c r="K672" s="207"/>
      <c r="L672" s="212"/>
      <c r="M672" s="213"/>
      <c r="N672" s="214"/>
      <c r="O672" s="214"/>
      <c r="P672" s="214"/>
      <c r="Q672" s="214"/>
      <c r="R672" s="214"/>
      <c r="S672" s="214"/>
      <c r="T672" s="215"/>
      <c r="AT672" s="216" t="s">
        <v>216</v>
      </c>
      <c r="AU672" s="216" t="s">
        <v>86</v>
      </c>
      <c r="AV672" s="14" t="s">
        <v>86</v>
      </c>
      <c r="AW672" s="14" t="s">
        <v>37</v>
      </c>
      <c r="AX672" s="14" t="s">
        <v>76</v>
      </c>
      <c r="AY672" s="216" t="s">
        <v>202</v>
      </c>
    </row>
    <row r="673" spans="2:51" s="14" customFormat="1" ht="11.25">
      <c r="B673" s="206"/>
      <c r="C673" s="207"/>
      <c r="D673" s="190" t="s">
        <v>216</v>
      </c>
      <c r="E673" s="208" t="s">
        <v>19</v>
      </c>
      <c r="F673" s="209" t="s">
        <v>1718</v>
      </c>
      <c r="G673" s="207"/>
      <c r="H673" s="210">
        <v>1.0780000000000001</v>
      </c>
      <c r="I673" s="211"/>
      <c r="J673" s="207"/>
      <c r="K673" s="207"/>
      <c r="L673" s="212"/>
      <c r="M673" s="213"/>
      <c r="N673" s="214"/>
      <c r="O673" s="214"/>
      <c r="P673" s="214"/>
      <c r="Q673" s="214"/>
      <c r="R673" s="214"/>
      <c r="S673" s="214"/>
      <c r="T673" s="215"/>
      <c r="AT673" s="216" t="s">
        <v>216</v>
      </c>
      <c r="AU673" s="216" t="s">
        <v>86</v>
      </c>
      <c r="AV673" s="14" t="s">
        <v>86</v>
      </c>
      <c r="AW673" s="14" t="s">
        <v>37</v>
      </c>
      <c r="AX673" s="14" t="s">
        <v>76</v>
      </c>
      <c r="AY673" s="216" t="s">
        <v>202</v>
      </c>
    </row>
    <row r="674" spans="2:51" s="14" customFormat="1" ht="11.25">
      <c r="B674" s="206"/>
      <c r="C674" s="207"/>
      <c r="D674" s="190" t="s">
        <v>216</v>
      </c>
      <c r="E674" s="208" t="s">
        <v>19</v>
      </c>
      <c r="F674" s="209" t="s">
        <v>1719</v>
      </c>
      <c r="G674" s="207"/>
      <c r="H674" s="210">
        <v>2.6680000000000001</v>
      </c>
      <c r="I674" s="211"/>
      <c r="J674" s="207"/>
      <c r="K674" s="207"/>
      <c r="L674" s="212"/>
      <c r="M674" s="213"/>
      <c r="N674" s="214"/>
      <c r="O674" s="214"/>
      <c r="P674" s="214"/>
      <c r="Q674" s="214"/>
      <c r="R674" s="214"/>
      <c r="S674" s="214"/>
      <c r="T674" s="215"/>
      <c r="AT674" s="216" t="s">
        <v>216</v>
      </c>
      <c r="AU674" s="216" t="s">
        <v>86</v>
      </c>
      <c r="AV674" s="14" t="s">
        <v>86</v>
      </c>
      <c r="AW674" s="14" t="s">
        <v>37</v>
      </c>
      <c r="AX674" s="14" t="s">
        <v>76</v>
      </c>
      <c r="AY674" s="216" t="s">
        <v>202</v>
      </c>
    </row>
    <row r="675" spans="2:51" s="14" customFormat="1" ht="11.25">
      <c r="B675" s="206"/>
      <c r="C675" s="207"/>
      <c r="D675" s="190" t="s">
        <v>216</v>
      </c>
      <c r="E675" s="208" t="s">
        <v>19</v>
      </c>
      <c r="F675" s="209" t="s">
        <v>1720</v>
      </c>
      <c r="G675" s="207"/>
      <c r="H675" s="210">
        <v>0.74099999999999999</v>
      </c>
      <c r="I675" s="211"/>
      <c r="J675" s="207"/>
      <c r="K675" s="207"/>
      <c r="L675" s="212"/>
      <c r="M675" s="213"/>
      <c r="N675" s="214"/>
      <c r="O675" s="214"/>
      <c r="P675" s="214"/>
      <c r="Q675" s="214"/>
      <c r="R675" s="214"/>
      <c r="S675" s="214"/>
      <c r="T675" s="215"/>
      <c r="AT675" s="216" t="s">
        <v>216</v>
      </c>
      <c r="AU675" s="216" t="s">
        <v>86</v>
      </c>
      <c r="AV675" s="14" t="s">
        <v>86</v>
      </c>
      <c r="AW675" s="14" t="s">
        <v>37</v>
      </c>
      <c r="AX675" s="14" t="s">
        <v>76</v>
      </c>
      <c r="AY675" s="216" t="s">
        <v>202</v>
      </c>
    </row>
    <row r="676" spans="2:51" s="14" customFormat="1" ht="11.25">
      <c r="B676" s="206"/>
      <c r="C676" s="207"/>
      <c r="D676" s="190" t="s">
        <v>216</v>
      </c>
      <c r="E676" s="208" t="s">
        <v>19</v>
      </c>
      <c r="F676" s="209" t="s">
        <v>1721</v>
      </c>
      <c r="G676" s="207"/>
      <c r="H676" s="210">
        <v>0.69</v>
      </c>
      <c r="I676" s="211"/>
      <c r="J676" s="207"/>
      <c r="K676" s="207"/>
      <c r="L676" s="212"/>
      <c r="M676" s="213"/>
      <c r="N676" s="214"/>
      <c r="O676" s="214"/>
      <c r="P676" s="214"/>
      <c r="Q676" s="214"/>
      <c r="R676" s="214"/>
      <c r="S676" s="214"/>
      <c r="T676" s="215"/>
      <c r="AT676" s="216" t="s">
        <v>216</v>
      </c>
      <c r="AU676" s="216" t="s">
        <v>86</v>
      </c>
      <c r="AV676" s="14" t="s">
        <v>86</v>
      </c>
      <c r="AW676" s="14" t="s">
        <v>37</v>
      </c>
      <c r="AX676" s="14" t="s">
        <v>76</v>
      </c>
      <c r="AY676" s="216" t="s">
        <v>202</v>
      </c>
    </row>
    <row r="677" spans="2:51" s="14" customFormat="1" ht="11.25">
      <c r="B677" s="206"/>
      <c r="C677" s="207"/>
      <c r="D677" s="190" t="s">
        <v>216</v>
      </c>
      <c r="E677" s="208" t="s">
        <v>19</v>
      </c>
      <c r="F677" s="209" t="s">
        <v>1722</v>
      </c>
      <c r="G677" s="207"/>
      <c r="H677" s="210">
        <v>1.302</v>
      </c>
      <c r="I677" s="211"/>
      <c r="J677" s="207"/>
      <c r="K677" s="207"/>
      <c r="L677" s="212"/>
      <c r="M677" s="213"/>
      <c r="N677" s="214"/>
      <c r="O677" s="214"/>
      <c r="P677" s="214"/>
      <c r="Q677" s="214"/>
      <c r="R677" s="214"/>
      <c r="S677" s="214"/>
      <c r="T677" s="215"/>
      <c r="AT677" s="216" t="s">
        <v>216</v>
      </c>
      <c r="AU677" s="216" t="s">
        <v>86</v>
      </c>
      <c r="AV677" s="14" t="s">
        <v>86</v>
      </c>
      <c r="AW677" s="14" t="s">
        <v>37</v>
      </c>
      <c r="AX677" s="14" t="s">
        <v>76</v>
      </c>
      <c r="AY677" s="216" t="s">
        <v>202</v>
      </c>
    </row>
    <row r="678" spans="2:51" s="14" customFormat="1" ht="11.25">
      <c r="B678" s="206"/>
      <c r="C678" s="207"/>
      <c r="D678" s="190" t="s">
        <v>216</v>
      </c>
      <c r="E678" s="208" t="s">
        <v>19</v>
      </c>
      <c r="F678" s="209" t="s">
        <v>1723</v>
      </c>
      <c r="G678" s="207"/>
      <c r="H678" s="210">
        <v>5.0220000000000002</v>
      </c>
      <c r="I678" s="211"/>
      <c r="J678" s="207"/>
      <c r="K678" s="207"/>
      <c r="L678" s="212"/>
      <c r="M678" s="213"/>
      <c r="N678" s="214"/>
      <c r="O678" s="214"/>
      <c r="P678" s="214"/>
      <c r="Q678" s="214"/>
      <c r="R678" s="214"/>
      <c r="S678" s="214"/>
      <c r="T678" s="215"/>
      <c r="AT678" s="216" t="s">
        <v>216</v>
      </c>
      <c r="AU678" s="216" t="s">
        <v>86</v>
      </c>
      <c r="AV678" s="14" t="s">
        <v>86</v>
      </c>
      <c r="AW678" s="14" t="s">
        <v>37</v>
      </c>
      <c r="AX678" s="14" t="s">
        <v>76</v>
      </c>
      <c r="AY678" s="216" t="s">
        <v>202</v>
      </c>
    </row>
    <row r="679" spans="2:51" s="14" customFormat="1" ht="11.25">
      <c r="B679" s="206"/>
      <c r="C679" s="207"/>
      <c r="D679" s="190" t="s">
        <v>216</v>
      </c>
      <c r="E679" s="208" t="s">
        <v>19</v>
      </c>
      <c r="F679" s="209" t="s">
        <v>1724</v>
      </c>
      <c r="G679" s="207"/>
      <c r="H679" s="210">
        <v>3.5190000000000001</v>
      </c>
      <c r="I679" s="211"/>
      <c r="J679" s="207"/>
      <c r="K679" s="207"/>
      <c r="L679" s="212"/>
      <c r="M679" s="213"/>
      <c r="N679" s="214"/>
      <c r="O679" s="214"/>
      <c r="P679" s="214"/>
      <c r="Q679" s="214"/>
      <c r="R679" s="214"/>
      <c r="S679" s="214"/>
      <c r="T679" s="215"/>
      <c r="AT679" s="216" t="s">
        <v>216</v>
      </c>
      <c r="AU679" s="216" t="s">
        <v>86</v>
      </c>
      <c r="AV679" s="14" t="s">
        <v>86</v>
      </c>
      <c r="AW679" s="14" t="s">
        <v>37</v>
      </c>
      <c r="AX679" s="14" t="s">
        <v>76</v>
      </c>
      <c r="AY679" s="216" t="s">
        <v>202</v>
      </c>
    </row>
    <row r="680" spans="2:51" s="14" customFormat="1" ht="11.25">
      <c r="B680" s="206"/>
      <c r="C680" s="207"/>
      <c r="D680" s="190" t="s">
        <v>216</v>
      </c>
      <c r="E680" s="208" t="s">
        <v>19</v>
      </c>
      <c r="F680" s="209" t="s">
        <v>1434</v>
      </c>
      <c r="G680" s="207"/>
      <c r="H680" s="210">
        <v>9</v>
      </c>
      <c r="I680" s="211"/>
      <c r="J680" s="207"/>
      <c r="K680" s="207"/>
      <c r="L680" s="212"/>
      <c r="M680" s="213"/>
      <c r="N680" s="214"/>
      <c r="O680" s="214"/>
      <c r="P680" s="214"/>
      <c r="Q680" s="214"/>
      <c r="R680" s="214"/>
      <c r="S680" s="214"/>
      <c r="T680" s="215"/>
      <c r="AT680" s="216" t="s">
        <v>216</v>
      </c>
      <c r="AU680" s="216" t="s">
        <v>86</v>
      </c>
      <c r="AV680" s="14" t="s">
        <v>86</v>
      </c>
      <c r="AW680" s="14" t="s">
        <v>37</v>
      </c>
      <c r="AX680" s="14" t="s">
        <v>76</v>
      </c>
      <c r="AY680" s="216" t="s">
        <v>202</v>
      </c>
    </row>
    <row r="681" spans="2:51" s="14" customFormat="1" ht="11.25">
      <c r="B681" s="206"/>
      <c r="C681" s="207"/>
      <c r="D681" s="190" t="s">
        <v>216</v>
      </c>
      <c r="E681" s="208" t="s">
        <v>19</v>
      </c>
      <c r="F681" s="209" t="s">
        <v>1435</v>
      </c>
      <c r="G681" s="207"/>
      <c r="H681" s="210">
        <v>15.84</v>
      </c>
      <c r="I681" s="211"/>
      <c r="J681" s="207"/>
      <c r="K681" s="207"/>
      <c r="L681" s="212"/>
      <c r="M681" s="213"/>
      <c r="N681" s="214"/>
      <c r="O681" s="214"/>
      <c r="P681" s="214"/>
      <c r="Q681" s="214"/>
      <c r="R681" s="214"/>
      <c r="S681" s="214"/>
      <c r="T681" s="215"/>
      <c r="AT681" s="216" t="s">
        <v>216</v>
      </c>
      <c r="AU681" s="216" t="s">
        <v>86</v>
      </c>
      <c r="AV681" s="14" t="s">
        <v>86</v>
      </c>
      <c r="AW681" s="14" t="s">
        <v>37</v>
      </c>
      <c r="AX681" s="14" t="s">
        <v>76</v>
      </c>
      <c r="AY681" s="216" t="s">
        <v>202</v>
      </c>
    </row>
    <row r="682" spans="2:51" s="14" customFormat="1" ht="11.25">
      <c r="B682" s="206"/>
      <c r="C682" s="207"/>
      <c r="D682" s="190" t="s">
        <v>216</v>
      </c>
      <c r="E682" s="208" t="s">
        <v>19</v>
      </c>
      <c r="F682" s="209" t="s">
        <v>1725</v>
      </c>
      <c r="G682" s="207"/>
      <c r="H682" s="210">
        <v>-5.4340000000000002</v>
      </c>
      <c r="I682" s="211"/>
      <c r="J682" s="207"/>
      <c r="K682" s="207"/>
      <c r="L682" s="212"/>
      <c r="M682" s="213"/>
      <c r="N682" s="214"/>
      <c r="O682" s="214"/>
      <c r="P682" s="214"/>
      <c r="Q682" s="214"/>
      <c r="R682" s="214"/>
      <c r="S682" s="214"/>
      <c r="T682" s="215"/>
      <c r="AT682" s="216" t="s">
        <v>216</v>
      </c>
      <c r="AU682" s="216" t="s">
        <v>86</v>
      </c>
      <c r="AV682" s="14" t="s">
        <v>86</v>
      </c>
      <c r="AW682" s="14" t="s">
        <v>37</v>
      </c>
      <c r="AX682" s="14" t="s">
        <v>76</v>
      </c>
      <c r="AY682" s="216" t="s">
        <v>202</v>
      </c>
    </row>
    <row r="683" spans="2:51" s="14" customFormat="1" ht="11.25">
      <c r="B683" s="206"/>
      <c r="C683" s="207"/>
      <c r="D683" s="190" t="s">
        <v>216</v>
      </c>
      <c r="E683" s="208" t="s">
        <v>19</v>
      </c>
      <c r="F683" s="209" t="s">
        <v>1726</v>
      </c>
      <c r="G683" s="207"/>
      <c r="H683" s="210">
        <v>-9.5640000000000001</v>
      </c>
      <c r="I683" s="211"/>
      <c r="J683" s="207"/>
      <c r="K683" s="207"/>
      <c r="L683" s="212"/>
      <c r="M683" s="213"/>
      <c r="N683" s="214"/>
      <c r="O683" s="214"/>
      <c r="P683" s="214"/>
      <c r="Q683" s="214"/>
      <c r="R683" s="214"/>
      <c r="S683" s="214"/>
      <c r="T683" s="215"/>
      <c r="AT683" s="216" t="s">
        <v>216</v>
      </c>
      <c r="AU683" s="216" t="s">
        <v>86</v>
      </c>
      <c r="AV683" s="14" t="s">
        <v>86</v>
      </c>
      <c r="AW683" s="14" t="s">
        <v>37</v>
      </c>
      <c r="AX683" s="14" t="s">
        <v>76</v>
      </c>
      <c r="AY683" s="216" t="s">
        <v>202</v>
      </c>
    </row>
    <row r="684" spans="2:51" s="15" customFormat="1" ht="11.25">
      <c r="B684" s="217"/>
      <c r="C684" s="218"/>
      <c r="D684" s="190" t="s">
        <v>216</v>
      </c>
      <c r="E684" s="219" t="s">
        <v>19</v>
      </c>
      <c r="F684" s="220" t="s">
        <v>219</v>
      </c>
      <c r="G684" s="218"/>
      <c r="H684" s="221">
        <v>169.34100000000001</v>
      </c>
      <c r="I684" s="222"/>
      <c r="J684" s="218"/>
      <c r="K684" s="218"/>
      <c r="L684" s="223"/>
      <c r="M684" s="224"/>
      <c r="N684" s="225"/>
      <c r="O684" s="225"/>
      <c r="P684" s="225"/>
      <c r="Q684" s="225"/>
      <c r="R684" s="225"/>
      <c r="S684" s="225"/>
      <c r="T684" s="226"/>
      <c r="AT684" s="227" t="s">
        <v>216</v>
      </c>
      <c r="AU684" s="227" t="s">
        <v>86</v>
      </c>
      <c r="AV684" s="15" t="s">
        <v>220</v>
      </c>
      <c r="AW684" s="15" t="s">
        <v>37</v>
      </c>
      <c r="AX684" s="15" t="s">
        <v>76</v>
      </c>
      <c r="AY684" s="227" t="s">
        <v>202</v>
      </c>
    </row>
    <row r="685" spans="2:51" s="13" customFormat="1" ht="11.25">
      <c r="B685" s="196"/>
      <c r="C685" s="197"/>
      <c r="D685" s="190" t="s">
        <v>216</v>
      </c>
      <c r="E685" s="198" t="s">
        <v>19</v>
      </c>
      <c r="F685" s="199" t="s">
        <v>1318</v>
      </c>
      <c r="G685" s="197"/>
      <c r="H685" s="198" t="s">
        <v>19</v>
      </c>
      <c r="I685" s="200"/>
      <c r="J685" s="197"/>
      <c r="K685" s="197"/>
      <c r="L685" s="201"/>
      <c r="M685" s="202"/>
      <c r="N685" s="203"/>
      <c r="O685" s="203"/>
      <c r="P685" s="203"/>
      <c r="Q685" s="203"/>
      <c r="R685" s="203"/>
      <c r="S685" s="203"/>
      <c r="T685" s="204"/>
      <c r="AT685" s="205" t="s">
        <v>216</v>
      </c>
      <c r="AU685" s="205" t="s">
        <v>86</v>
      </c>
      <c r="AV685" s="13" t="s">
        <v>84</v>
      </c>
      <c r="AW685" s="13" t="s">
        <v>37</v>
      </c>
      <c r="AX685" s="13" t="s">
        <v>76</v>
      </c>
      <c r="AY685" s="205" t="s">
        <v>202</v>
      </c>
    </row>
    <row r="686" spans="2:51" s="14" customFormat="1" ht="11.25">
      <c r="B686" s="206"/>
      <c r="C686" s="207"/>
      <c r="D686" s="190" t="s">
        <v>216</v>
      </c>
      <c r="E686" s="208" t="s">
        <v>19</v>
      </c>
      <c r="F686" s="209" t="s">
        <v>1727</v>
      </c>
      <c r="G686" s="207"/>
      <c r="H686" s="210">
        <v>3.2930000000000001</v>
      </c>
      <c r="I686" s="211"/>
      <c r="J686" s="207"/>
      <c r="K686" s="207"/>
      <c r="L686" s="212"/>
      <c r="M686" s="213"/>
      <c r="N686" s="214"/>
      <c r="O686" s="214"/>
      <c r="P686" s="214"/>
      <c r="Q686" s="214"/>
      <c r="R686" s="214"/>
      <c r="S686" s="214"/>
      <c r="T686" s="215"/>
      <c r="AT686" s="216" t="s">
        <v>216</v>
      </c>
      <c r="AU686" s="216" t="s">
        <v>86</v>
      </c>
      <c r="AV686" s="14" t="s">
        <v>86</v>
      </c>
      <c r="AW686" s="14" t="s">
        <v>37</v>
      </c>
      <c r="AX686" s="14" t="s">
        <v>76</v>
      </c>
      <c r="AY686" s="216" t="s">
        <v>202</v>
      </c>
    </row>
    <row r="687" spans="2:51" s="14" customFormat="1" ht="11.25">
      <c r="B687" s="206"/>
      <c r="C687" s="207"/>
      <c r="D687" s="190" t="s">
        <v>216</v>
      </c>
      <c r="E687" s="208" t="s">
        <v>19</v>
      </c>
      <c r="F687" s="209" t="s">
        <v>1728</v>
      </c>
      <c r="G687" s="207"/>
      <c r="H687" s="210">
        <v>1.333</v>
      </c>
      <c r="I687" s="211"/>
      <c r="J687" s="207"/>
      <c r="K687" s="207"/>
      <c r="L687" s="212"/>
      <c r="M687" s="213"/>
      <c r="N687" s="214"/>
      <c r="O687" s="214"/>
      <c r="P687" s="214"/>
      <c r="Q687" s="214"/>
      <c r="R687" s="214"/>
      <c r="S687" s="214"/>
      <c r="T687" s="215"/>
      <c r="AT687" s="216" t="s">
        <v>216</v>
      </c>
      <c r="AU687" s="216" t="s">
        <v>86</v>
      </c>
      <c r="AV687" s="14" t="s">
        <v>86</v>
      </c>
      <c r="AW687" s="14" t="s">
        <v>37</v>
      </c>
      <c r="AX687" s="14" t="s">
        <v>76</v>
      </c>
      <c r="AY687" s="216" t="s">
        <v>202</v>
      </c>
    </row>
    <row r="688" spans="2:51" s="14" customFormat="1" ht="11.25">
      <c r="B688" s="206"/>
      <c r="C688" s="207"/>
      <c r="D688" s="190" t="s">
        <v>216</v>
      </c>
      <c r="E688" s="208" t="s">
        <v>19</v>
      </c>
      <c r="F688" s="209" t="s">
        <v>1729</v>
      </c>
      <c r="G688" s="207"/>
      <c r="H688" s="210">
        <v>5.2069999999999999</v>
      </c>
      <c r="I688" s="211"/>
      <c r="J688" s="207"/>
      <c r="K688" s="207"/>
      <c r="L688" s="212"/>
      <c r="M688" s="213"/>
      <c r="N688" s="214"/>
      <c r="O688" s="214"/>
      <c r="P688" s="214"/>
      <c r="Q688" s="214"/>
      <c r="R688" s="214"/>
      <c r="S688" s="214"/>
      <c r="T688" s="215"/>
      <c r="AT688" s="216" t="s">
        <v>216</v>
      </c>
      <c r="AU688" s="216" t="s">
        <v>86</v>
      </c>
      <c r="AV688" s="14" t="s">
        <v>86</v>
      </c>
      <c r="AW688" s="14" t="s">
        <v>37</v>
      </c>
      <c r="AX688" s="14" t="s">
        <v>76</v>
      </c>
      <c r="AY688" s="216" t="s">
        <v>202</v>
      </c>
    </row>
    <row r="689" spans="2:51" s="14" customFormat="1" ht="11.25">
      <c r="B689" s="206"/>
      <c r="C689" s="207"/>
      <c r="D689" s="190" t="s">
        <v>216</v>
      </c>
      <c r="E689" s="208" t="s">
        <v>19</v>
      </c>
      <c r="F689" s="209" t="s">
        <v>1730</v>
      </c>
      <c r="G689" s="207"/>
      <c r="H689" s="210">
        <v>0.754</v>
      </c>
      <c r="I689" s="211"/>
      <c r="J689" s="207"/>
      <c r="K689" s="207"/>
      <c r="L689" s="212"/>
      <c r="M689" s="213"/>
      <c r="N689" s="214"/>
      <c r="O689" s="214"/>
      <c r="P689" s="214"/>
      <c r="Q689" s="214"/>
      <c r="R689" s="214"/>
      <c r="S689" s="214"/>
      <c r="T689" s="215"/>
      <c r="AT689" s="216" t="s">
        <v>216</v>
      </c>
      <c r="AU689" s="216" t="s">
        <v>86</v>
      </c>
      <c r="AV689" s="14" t="s">
        <v>86</v>
      </c>
      <c r="AW689" s="14" t="s">
        <v>37</v>
      </c>
      <c r="AX689" s="14" t="s">
        <v>76</v>
      </c>
      <c r="AY689" s="216" t="s">
        <v>202</v>
      </c>
    </row>
    <row r="690" spans="2:51" s="14" customFormat="1" ht="11.25">
      <c r="B690" s="206"/>
      <c r="C690" s="207"/>
      <c r="D690" s="190" t="s">
        <v>216</v>
      </c>
      <c r="E690" s="208" t="s">
        <v>19</v>
      </c>
      <c r="F690" s="209" t="s">
        <v>1731</v>
      </c>
      <c r="G690" s="207"/>
      <c r="H690" s="210">
        <v>0.432</v>
      </c>
      <c r="I690" s="211"/>
      <c r="J690" s="207"/>
      <c r="K690" s="207"/>
      <c r="L690" s="212"/>
      <c r="M690" s="213"/>
      <c r="N690" s="214"/>
      <c r="O690" s="214"/>
      <c r="P690" s="214"/>
      <c r="Q690" s="214"/>
      <c r="R690" s="214"/>
      <c r="S690" s="214"/>
      <c r="T690" s="215"/>
      <c r="AT690" s="216" t="s">
        <v>216</v>
      </c>
      <c r="AU690" s="216" t="s">
        <v>86</v>
      </c>
      <c r="AV690" s="14" t="s">
        <v>86</v>
      </c>
      <c r="AW690" s="14" t="s">
        <v>37</v>
      </c>
      <c r="AX690" s="14" t="s">
        <v>76</v>
      </c>
      <c r="AY690" s="216" t="s">
        <v>202</v>
      </c>
    </row>
    <row r="691" spans="2:51" s="14" customFormat="1" ht="11.25">
      <c r="B691" s="206"/>
      <c r="C691" s="207"/>
      <c r="D691" s="190" t="s">
        <v>216</v>
      </c>
      <c r="E691" s="208" t="s">
        <v>19</v>
      </c>
      <c r="F691" s="209" t="s">
        <v>1442</v>
      </c>
      <c r="G691" s="207"/>
      <c r="H691" s="210">
        <v>4.3600000000000003</v>
      </c>
      <c r="I691" s="211"/>
      <c r="J691" s="207"/>
      <c r="K691" s="207"/>
      <c r="L691" s="212"/>
      <c r="M691" s="213"/>
      <c r="N691" s="214"/>
      <c r="O691" s="214"/>
      <c r="P691" s="214"/>
      <c r="Q691" s="214"/>
      <c r="R691" s="214"/>
      <c r="S691" s="214"/>
      <c r="T691" s="215"/>
      <c r="AT691" s="216" t="s">
        <v>216</v>
      </c>
      <c r="AU691" s="216" t="s">
        <v>86</v>
      </c>
      <c r="AV691" s="14" t="s">
        <v>86</v>
      </c>
      <c r="AW691" s="14" t="s">
        <v>37</v>
      </c>
      <c r="AX691" s="14" t="s">
        <v>76</v>
      </c>
      <c r="AY691" s="216" t="s">
        <v>202</v>
      </c>
    </row>
    <row r="692" spans="2:51" s="14" customFormat="1" ht="11.25">
      <c r="B692" s="206"/>
      <c r="C692" s="207"/>
      <c r="D692" s="190" t="s">
        <v>216</v>
      </c>
      <c r="E692" s="208" t="s">
        <v>19</v>
      </c>
      <c r="F692" s="209" t="s">
        <v>1732</v>
      </c>
      <c r="G692" s="207"/>
      <c r="H692" s="210">
        <v>-2.633</v>
      </c>
      <c r="I692" s="211"/>
      <c r="J692" s="207"/>
      <c r="K692" s="207"/>
      <c r="L692" s="212"/>
      <c r="M692" s="213"/>
      <c r="N692" s="214"/>
      <c r="O692" s="214"/>
      <c r="P692" s="214"/>
      <c r="Q692" s="214"/>
      <c r="R692" s="214"/>
      <c r="S692" s="214"/>
      <c r="T692" s="215"/>
      <c r="AT692" s="216" t="s">
        <v>216</v>
      </c>
      <c r="AU692" s="216" t="s">
        <v>86</v>
      </c>
      <c r="AV692" s="14" t="s">
        <v>86</v>
      </c>
      <c r="AW692" s="14" t="s">
        <v>37</v>
      </c>
      <c r="AX692" s="14" t="s">
        <v>76</v>
      </c>
      <c r="AY692" s="216" t="s">
        <v>202</v>
      </c>
    </row>
    <row r="693" spans="2:51" s="15" customFormat="1" ht="11.25">
      <c r="B693" s="217"/>
      <c r="C693" s="218"/>
      <c r="D693" s="190" t="s">
        <v>216</v>
      </c>
      <c r="E693" s="219" t="s">
        <v>19</v>
      </c>
      <c r="F693" s="220" t="s">
        <v>219</v>
      </c>
      <c r="G693" s="218"/>
      <c r="H693" s="221">
        <v>12.746</v>
      </c>
      <c r="I693" s="222"/>
      <c r="J693" s="218"/>
      <c r="K693" s="218"/>
      <c r="L693" s="223"/>
      <c r="M693" s="224"/>
      <c r="N693" s="225"/>
      <c r="O693" s="225"/>
      <c r="P693" s="225"/>
      <c r="Q693" s="225"/>
      <c r="R693" s="225"/>
      <c r="S693" s="225"/>
      <c r="T693" s="226"/>
      <c r="AT693" s="227" t="s">
        <v>216</v>
      </c>
      <c r="AU693" s="227" t="s">
        <v>86</v>
      </c>
      <c r="AV693" s="15" t="s">
        <v>220</v>
      </c>
      <c r="AW693" s="15" t="s">
        <v>37</v>
      </c>
      <c r="AX693" s="15" t="s">
        <v>76</v>
      </c>
      <c r="AY693" s="227" t="s">
        <v>202</v>
      </c>
    </row>
    <row r="694" spans="2:51" s="13" customFormat="1" ht="11.25">
      <c r="B694" s="196"/>
      <c r="C694" s="197"/>
      <c r="D694" s="190" t="s">
        <v>216</v>
      </c>
      <c r="E694" s="198" t="s">
        <v>19</v>
      </c>
      <c r="F694" s="199" t="s">
        <v>1320</v>
      </c>
      <c r="G694" s="197"/>
      <c r="H694" s="198" t="s">
        <v>19</v>
      </c>
      <c r="I694" s="200"/>
      <c r="J694" s="197"/>
      <c r="K694" s="197"/>
      <c r="L694" s="201"/>
      <c r="M694" s="202"/>
      <c r="N694" s="203"/>
      <c r="O694" s="203"/>
      <c r="P694" s="203"/>
      <c r="Q694" s="203"/>
      <c r="R694" s="203"/>
      <c r="S694" s="203"/>
      <c r="T694" s="204"/>
      <c r="AT694" s="205" t="s">
        <v>216</v>
      </c>
      <c r="AU694" s="205" t="s">
        <v>86</v>
      </c>
      <c r="AV694" s="13" t="s">
        <v>84</v>
      </c>
      <c r="AW694" s="13" t="s">
        <v>37</v>
      </c>
      <c r="AX694" s="13" t="s">
        <v>76</v>
      </c>
      <c r="AY694" s="205" t="s">
        <v>202</v>
      </c>
    </row>
    <row r="695" spans="2:51" s="14" customFormat="1" ht="11.25">
      <c r="B695" s="206"/>
      <c r="C695" s="207"/>
      <c r="D695" s="190" t="s">
        <v>216</v>
      </c>
      <c r="E695" s="208" t="s">
        <v>19</v>
      </c>
      <c r="F695" s="209" t="s">
        <v>1733</v>
      </c>
      <c r="G695" s="207"/>
      <c r="H695" s="210">
        <v>9.4239999999999995</v>
      </c>
      <c r="I695" s="211"/>
      <c r="J695" s="207"/>
      <c r="K695" s="207"/>
      <c r="L695" s="212"/>
      <c r="M695" s="213"/>
      <c r="N695" s="214"/>
      <c r="O695" s="214"/>
      <c r="P695" s="214"/>
      <c r="Q695" s="214"/>
      <c r="R695" s="214"/>
      <c r="S695" s="214"/>
      <c r="T695" s="215"/>
      <c r="AT695" s="216" t="s">
        <v>216</v>
      </c>
      <c r="AU695" s="216" t="s">
        <v>86</v>
      </c>
      <c r="AV695" s="14" t="s">
        <v>86</v>
      </c>
      <c r="AW695" s="14" t="s">
        <v>37</v>
      </c>
      <c r="AX695" s="14" t="s">
        <v>76</v>
      </c>
      <c r="AY695" s="216" t="s">
        <v>202</v>
      </c>
    </row>
    <row r="696" spans="2:51" s="14" customFormat="1" ht="11.25">
      <c r="B696" s="206"/>
      <c r="C696" s="207"/>
      <c r="D696" s="190" t="s">
        <v>216</v>
      </c>
      <c r="E696" s="208" t="s">
        <v>19</v>
      </c>
      <c r="F696" s="209" t="s">
        <v>1734</v>
      </c>
      <c r="G696" s="207"/>
      <c r="H696" s="210">
        <v>2.85</v>
      </c>
      <c r="I696" s="211"/>
      <c r="J696" s="207"/>
      <c r="K696" s="207"/>
      <c r="L696" s="212"/>
      <c r="M696" s="213"/>
      <c r="N696" s="214"/>
      <c r="O696" s="214"/>
      <c r="P696" s="214"/>
      <c r="Q696" s="214"/>
      <c r="R696" s="214"/>
      <c r="S696" s="214"/>
      <c r="T696" s="215"/>
      <c r="AT696" s="216" t="s">
        <v>216</v>
      </c>
      <c r="AU696" s="216" t="s">
        <v>86</v>
      </c>
      <c r="AV696" s="14" t="s">
        <v>86</v>
      </c>
      <c r="AW696" s="14" t="s">
        <v>37</v>
      </c>
      <c r="AX696" s="14" t="s">
        <v>76</v>
      </c>
      <c r="AY696" s="216" t="s">
        <v>202</v>
      </c>
    </row>
    <row r="697" spans="2:51" s="14" customFormat="1" ht="11.25">
      <c r="B697" s="206"/>
      <c r="C697" s="207"/>
      <c r="D697" s="190" t="s">
        <v>216</v>
      </c>
      <c r="E697" s="208" t="s">
        <v>19</v>
      </c>
      <c r="F697" s="209" t="s">
        <v>1735</v>
      </c>
      <c r="G697" s="207"/>
      <c r="H697" s="210">
        <v>9.1630000000000003</v>
      </c>
      <c r="I697" s="211"/>
      <c r="J697" s="207"/>
      <c r="K697" s="207"/>
      <c r="L697" s="212"/>
      <c r="M697" s="213"/>
      <c r="N697" s="214"/>
      <c r="O697" s="214"/>
      <c r="P697" s="214"/>
      <c r="Q697" s="214"/>
      <c r="R697" s="214"/>
      <c r="S697" s="214"/>
      <c r="T697" s="215"/>
      <c r="AT697" s="216" t="s">
        <v>216</v>
      </c>
      <c r="AU697" s="216" t="s">
        <v>86</v>
      </c>
      <c r="AV697" s="14" t="s">
        <v>86</v>
      </c>
      <c r="AW697" s="14" t="s">
        <v>37</v>
      </c>
      <c r="AX697" s="14" t="s">
        <v>76</v>
      </c>
      <c r="AY697" s="216" t="s">
        <v>202</v>
      </c>
    </row>
    <row r="698" spans="2:51" s="14" customFormat="1" ht="11.25">
      <c r="B698" s="206"/>
      <c r="C698" s="207"/>
      <c r="D698" s="190" t="s">
        <v>216</v>
      </c>
      <c r="E698" s="208" t="s">
        <v>19</v>
      </c>
      <c r="F698" s="209" t="s">
        <v>1736</v>
      </c>
      <c r="G698" s="207"/>
      <c r="H698" s="210">
        <v>1.5</v>
      </c>
      <c r="I698" s="211"/>
      <c r="J698" s="207"/>
      <c r="K698" s="207"/>
      <c r="L698" s="212"/>
      <c r="M698" s="213"/>
      <c r="N698" s="214"/>
      <c r="O698" s="214"/>
      <c r="P698" s="214"/>
      <c r="Q698" s="214"/>
      <c r="R698" s="214"/>
      <c r="S698" s="214"/>
      <c r="T698" s="215"/>
      <c r="AT698" s="216" t="s">
        <v>216</v>
      </c>
      <c r="AU698" s="216" t="s">
        <v>86</v>
      </c>
      <c r="AV698" s="14" t="s">
        <v>86</v>
      </c>
      <c r="AW698" s="14" t="s">
        <v>37</v>
      </c>
      <c r="AX698" s="14" t="s">
        <v>76</v>
      </c>
      <c r="AY698" s="216" t="s">
        <v>202</v>
      </c>
    </row>
    <row r="699" spans="2:51" s="14" customFormat="1" ht="11.25">
      <c r="B699" s="206"/>
      <c r="C699" s="207"/>
      <c r="D699" s="190" t="s">
        <v>216</v>
      </c>
      <c r="E699" s="208" t="s">
        <v>19</v>
      </c>
      <c r="F699" s="209" t="s">
        <v>1737</v>
      </c>
      <c r="G699" s="207"/>
      <c r="H699" s="210">
        <v>0.40600000000000003</v>
      </c>
      <c r="I699" s="211"/>
      <c r="J699" s="207"/>
      <c r="K699" s="207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216</v>
      </c>
      <c r="AU699" s="216" t="s">
        <v>86</v>
      </c>
      <c r="AV699" s="14" t="s">
        <v>86</v>
      </c>
      <c r="AW699" s="14" t="s">
        <v>37</v>
      </c>
      <c r="AX699" s="14" t="s">
        <v>76</v>
      </c>
      <c r="AY699" s="216" t="s">
        <v>202</v>
      </c>
    </row>
    <row r="700" spans="2:51" s="14" customFormat="1" ht="11.25">
      <c r="B700" s="206"/>
      <c r="C700" s="207"/>
      <c r="D700" s="190" t="s">
        <v>216</v>
      </c>
      <c r="E700" s="208" t="s">
        <v>19</v>
      </c>
      <c r="F700" s="209" t="s">
        <v>1738</v>
      </c>
      <c r="G700" s="207"/>
      <c r="H700" s="210">
        <v>0.315</v>
      </c>
      <c r="I700" s="211"/>
      <c r="J700" s="207"/>
      <c r="K700" s="207"/>
      <c r="L700" s="212"/>
      <c r="M700" s="213"/>
      <c r="N700" s="214"/>
      <c r="O700" s="214"/>
      <c r="P700" s="214"/>
      <c r="Q700" s="214"/>
      <c r="R700" s="214"/>
      <c r="S700" s="214"/>
      <c r="T700" s="215"/>
      <c r="AT700" s="216" t="s">
        <v>216</v>
      </c>
      <c r="AU700" s="216" t="s">
        <v>86</v>
      </c>
      <c r="AV700" s="14" t="s">
        <v>86</v>
      </c>
      <c r="AW700" s="14" t="s">
        <v>37</v>
      </c>
      <c r="AX700" s="14" t="s">
        <v>76</v>
      </c>
      <c r="AY700" s="216" t="s">
        <v>202</v>
      </c>
    </row>
    <row r="701" spans="2:51" s="14" customFormat="1" ht="11.25">
      <c r="B701" s="206"/>
      <c r="C701" s="207"/>
      <c r="D701" s="190" t="s">
        <v>216</v>
      </c>
      <c r="E701" s="208" t="s">
        <v>19</v>
      </c>
      <c r="F701" s="209" t="s">
        <v>1739</v>
      </c>
      <c r="G701" s="207"/>
      <c r="H701" s="210">
        <v>1.1599999999999999</v>
      </c>
      <c r="I701" s="211"/>
      <c r="J701" s="207"/>
      <c r="K701" s="207"/>
      <c r="L701" s="212"/>
      <c r="M701" s="213"/>
      <c r="N701" s="214"/>
      <c r="O701" s="214"/>
      <c r="P701" s="214"/>
      <c r="Q701" s="214"/>
      <c r="R701" s="214"/>
      <c r="S701" s="214"/>
      <c r="T701" s="215"/>
      <c r="AT701" s="216" t="s">
        <v>216</v>
      </c>
      <c r="AU701" s="216" t="s">
        <v>86</v>
      </c>
      <c r="AV701" s="14" t="s">
        <v>86</v>
      </c>
      <c r="AW701" s="14" t="s">
        <v>37</v>
      </c>
      <c r="AX701" s="14" t="s">
        <v>76</v>
      </c>
      <c r="AY701" s="216" t="s">
        <v>202</v>
      </c>
    </row>
    <row r="702" spans="2:51" s="14" customFormat="1" ht="11.25">
      <c r="B702" s="206"/>
      <c r="C702" s="207"/>
      <c r="D702" s="190" t="s">
        <v>216</v>
      </c>
      <c r="E702" s="208" t="s">
        <v>19</v>
      </c>
      <c r="F702" s="209" t="s">
        <v>1452</v>
      </c>
      <c r="G702" s="207"/>
      <c r="H702" s="210">
        <v>8.4</v>
      </c>
      <c r="I702" s="211"/>
      <c r="J702" s="207"/>
      <c r="K702" s="207"/>
      <c r="L702" s="212"/>
      <c r="M702" s="213"/>
      <c r="N702" s="214"/>
      <c r="O702" s="214"/>
      <c r="P702" s="214"/>
      <c r="Q702" s="214"/>
      <c r="R702" s="214"/>
      <c r="S702" s="214"/>
      <c r="T702" s="215"/>
      <c r="AT702" s="216" t="s">
        <v>216</v>
      </c>
      <c r="AU702" s="216" t="s">
        <v>86</v>
      </c>
      <c r="AV702" s="14" t="s">
        <v>86</v>
      </c>
      <c r="AW702" s="14" t="s">
        <v>37</v>
      </c>
      <c r="AX702" s="14" t="s">
        <v>76</v>
      </c>
      <c r="AY702" s="216" t="s">
        <v>202</v>
      </c>
    </row>
    <row r="703" spans="2:51" s="14" customFormat="1" ht="11.25">
      <c r="B703" s="206"/>
      <c r="C703" s="207"/>
      <c r="D703" s="190" t="s">
        <v>216</v>
      </c>
      <c r="E703" s="208" t="s">
        <v>19</v>
      </c>
      <c r="F703" s="209" t="s">
        <v>1740</v>
      </c>
      <c r="G703" s="207"/>
      <c r="H703" s="210">
        <v>-5.0720000000000001</v>
      </c>
      <c r="I703" s="211"/>
      <c r="J703" s="207"/>
      <c r="K703" s="207"/>
      <c r="L703" s="212"/>
      <c r="M703" s="213"/>
      <c r="N703" s="214"/>
      <c r="O703" s="214"/>
      <c r="P703" s="214"/>
      <c r="Q703" s="214"/>
      <c r="R703" s="214"/>
      <c r="S703" s="214"/>
      <c r="T703" s="215"/>
      <c r="AT703" s="216" t="s">
        <v>216</v>
      </c>
      <c r="AU703" s="216" t="s">
        <v>86</v>
      </c>
      <c r="AV703" s="14" t="s">
        <v>86</v>
      </c>
      <c r="AW703" s="14" t="s">
        <v>37</v>
      </c>
      <c r="AX703" s="14" t="s">
        <v>76</v>
      </c>
      <c r="AY703" s="216" t="s">
        <v>202</v>
      </c>
    </row>
    <row r="704" spans="2:51" s="15" customFormat="1" ht="11.25">
      <c r="B704" s="217"/>
      <c r="C704" s="218"/>
      <c r="D704" s="190" t="s">
        <v>216</v>
      </c>
      <c r="E704" s="219" t="s">
        <v>19</v>
      </c>
      <c r="F704" s="220" t="s">
        <v>219</v>
      </c>
      <c r="G704" s="218"/>
      <c r="H704" s="221">
        <v>28.146000000000001</v>
      </c>
      <c r="I704" s="222"/>
      <c r="J704" s="218"/>
      <c r="K704" s="218"/>
      <c r="L704" s="223"/>
      <c r="M704" s="224"/>
      <c r="N704" s="225"/>
      <c r="O704" s="225"/>
      <c r="P704" s="225"/>
      <c r="Q704" s="225"/>
      <c r="R704" s="225"/>
      <c r="S704" s="225"/>
      <c r="T704" s="226"/>
      <c r="AT704" s="227" t="s">
        <v>216</v>
      </c>
      <c r="AU704" s="227" t="s">
        <v>86</v>
      </c>
      <c r="AV704" s="15" t="s">
        <v>220</v>
      </c>
      <c r="AW704" s="15" t="s">
        <v>37</v>
      </c>
      <c r="AX704" s="15" t="s">
        <v>76</v>
      </c>
      <c r="AY704" s="227" t="s">
        <v>202</v>
      </c>
    </row>
    <row r="705" spans="2:51" s="13" customFormat="1" ht="11.25">
      <c r="B705" s="196"/>
      <c r="C705" s="197"/>
      <c r="D705" s="190" t="s">
        <v>216</v>
      </c>
      <c r="E705" s="198" t="s">
        <v>19</v>
      </c>
      <c r="F705" s="199" t="s">
        <v>1323</v>
      </c>
      <c r="G705" s="197"/>
      <c r="H705" s="198" t="s">
        <v>19</v>
      </c>
      <c r="I705" s="200"/>
      <c r="J705" s="197"/>
      <c r="K705" s="197"/>
      <c r="L705" s="201"/>
      <c r="M705" s="202"/>
      <c r="N705" s="203"/>
      <c r="O705" s="203"/>
      <c r="P705" s="203"/>
      <c r="Q705" s="203"/>
      <c r="R705" s="203"/>
      <c r="S705" s="203"/>
      <c r="T705" s="204"/>
      <c r="AT705" s="205" t="s">
        <v>216</v>
      </c>
      <c r="AU705" s="205" t="s">
        <v>86</v>
      </c>
      <c r="AV705" s="13" t="s">
        <v>84</v>
      </c>
      <c r="AW705" s="13" t="s">
        <v>37</v>
      </c>
      <c r="AX705" s="13" t="s">
        <v>76</v>
      </c>
      <c r="AY705" s="205" t="s">
        <v>202</v>
      </c>
    </row>
    <row r="706" spans="2:51" s="14" customFormat="1" ht="11.25">
      <c r="B706" s="206"/>
      <c r="C706" s="207"/>
      <c r="D706" s="190" t="s">
        <v>216</v>
      </c>
      <c r="E706" s="208" t="s">
        <v>19</v>
      </c>
      <c r="F706" s="209" t="s">
        <v>1741</v>
      </c>
      <c r="G706" s="207"/>
      <c r="H706" s="210">
        <v>1.292</v>
      </c>
      <c r="I706" s="211"/>
      <c r="J706" s="207"/>
      <c r="K706" s="207"/>
      <c r="L706" s="212"/>
      <c r="M706" s="213"/>
      <c r="N706" s="214"/>
      <c r="O706" s="214"/>
      <c r="P706" s="214"/>
      <c r="Q706" s="214"/>
      <c r="R706" s="214"/>
      <c r="S706" s="214"/>
      <c r="T706" s="215"/>
      <c r="AT706" s="216" t="s">
        <v>216</v>
      </c>
      <c r="AU706" s="216" t="s">
        <v>86</v>
      </c>
      <c r="AV706" s="14" t="s">
        <v>86</v>
      </c>
      <c r="AW706" s="14" t="s">
        <v>37</v>
      </c>
      <c r="AX706" s="14" t="s">
        <v>76</v>
      </c>
      <c r="AY706" s="216" t="s">
        <v>202</v>
      </c>
    </row>
    <row r="707" spans="2:51" s="14" customFormat="1" ht="11.25">
      <c r="B707" s="206"/>
      <c r="C707" s="207"/>
      <c r="D707" s="190" t="s">
        <v>216</v>
      </c>
      <c r="E707" s="208" t="s">
        <v>19</v>
      </c>
      <c r="F707" s="209" t="s">
        <v>1742</v>
      </c>
      <c r="G707" s="207"/>
      <c r="H707" s="210">
        <v>2.2429999999999999</v>
      </c>
      <c r="I707" s="211"/>
      <c r="J707" s="207"/>
      <c r="K707" s="207"/>
      <c r="L707" s="212"/>
      <c r="M707" s="213"/>
      <c r="N707" s="214"/>
      <c r="O707" s="214"/>
      <c r="P707" s="214"/>
      <c r="Q707" s="214"/>
      <c r="R707" s="214"/>
      <c r="S707" s="214"/>
      <c r="T707" s="215"/>
      <c r="AT707" s="216" t="s">
        <v>216</v>
      </c>
      <c r="AU707" s="216" t="s">
        <v>86</v>
      </c>
      <c r="AV707" s="14" t="s">
        <v>86</v>
      </c>
      <c r="AW707" s="14" t="s">
        <v>37</v>
      </c>
      <c r="AX707" s="14" t="s">
        <v>76</v>
      </c>
      <c r="AY707" s="216" t="s">
        <v>202</v>
      </c>
    </row>
    <row r="708" spans="2:51" s="14" customFormat="1" ht="11.25">
      <c r="B708" s="206"/>
      <c r="C708" s="207"/>
      <c r="D708" s="190" t="s">
        <v>216</v>
      </c>
      <c r="E708" s="208" t="s">
        <v>19</v>
      </c>
      <c r="F708" s="209" t="s">
        <v>1743</v>
      </c>
      <c r="G708" s="207"/>
      <c r="H708" s="210">
        <v>3.2850000000000001</v>
      </c>
      <c r="I708" s="211"/>
      <c r="J708" s="207"/>
      <c r="K708" s="207"/>
      <c r="L708" s="212"/>
      <c r="M708" s="213"/>
      <c r="N708" s="214"/>
      <c r="O708" s="214"/>
      <c r="P708" s="214"/>
      <c r="Q708" s="214"/>
      <c r="R708" s="214"/>
      <c r="S708" s="214"/>
      <c r="T708" s="215"/>
      <c r="AT708" s="216" t="s">
        <v>216</v>
      </c>
      <c r="AU708" s="216" t="s">
        <v>86</v>
      </c>
      <c r="AV708" s="14" t="s">
        <v>86</v>
      </c>
      <c r="AW708" s="14" t="s">
        <v>37</v>
      </c>
      <c r="AX708" s="14" t="s">
        <v>76</v>
      </c>
      <c r="AY708" s="216" t="s">
        <v>202</v>
      </c>
    </row>
    <row r="709" spans="2:51" s="14" customFormat="1" ht="11.25">
      <c r="B709" s="206"/>
      <c r="C709" s="207"/>
      <c r="D709" s="190" t="s">
        <v>216</v>
      </c>
      <c r="E709" s="208" t="s">
        <v>19</v>
      </c>
      <c r="F709" s="209" t="s">
        <v>1744</v>
      </c>
      <c r="G709" s="207"/>
      <c r="H709" s="210">
        <v>0.39900000000000002</v>
      </c>
      <c r="I709" s="211"/>
      <c r="J709" s="207"/>
      <c r="K709" s="207"/>
      <c r="L709" s="212"/>
      <c r="M709" s="213"/>
      <c r="N709" s="214"/>
      <c r="O709" s="214"/>
      <c r="P709" s="214"/>
      <c r="Q709" s="214"/>
      <c r="R709" s="214"/>
      <c r="S709" s="214"/>
      <c r="T709" s="215"/>
      <c r="AT709" s="216" t="s">
        <v>216</v>
      </c>
      <c r="AU709" s="216" t="s">
        <v>86</v>
      </c>
      <c r="AV709" s="14" t="s">
        <v>86</v>
      </c>
      <c r="AW709" s="14" t="s">
        <v>37</v>
      </c>
      <c r="AX709" s="14" t="s">
        <v>76</v>
      </c>
      <c r="AY709" s="216" t="s">
        <v>202</v>
      </c>
    </row>
    <row r="710" spans="2:51" s="14" customFormat="1" ht="11.25">
      <c r="B710" s="206"/>
      <c r="C710" s="207"/>
      <c r="D710" s="190" t="s">
        <v>216</v>
      </c>
      <c r="E710" s="208" t="s">
        <v>19</v>
      </c>
      <c r="F710" s="209" t="s">
        <v>1461</v>
      </c>
      <c r="G710" s="207"/>
      <c r="H710" s="210">
        <v>4.24</v>
      </c>
      <c r="I710" s="211"/>
      <c r="J710" s="207"/>
      <c r="K710" s="207"/>
      <c r="L710" s="212"/>
      <c r="M710" s="213"/>
      <c r="N710" s="214"/>
      <c r="O710" s="214"/>
      <c r="P710" s="214"/>
      <c r="Q710" s="214"/>
      <c r="R710" s="214"/>
      <c r="S710" s="214"/>
      <c r="T710" s="215"/>
      <c r="AT710" s="216" t="s">
        <v>216</v>
      </c>
      <c r="AU710" s="216" t="s">
        <v>86</v>
      </c>
      <c r="AV710" s="14" t="s">
        <v>86</v>
      </c>
      <c r="AW710" s="14" t="s">
        <v>37</v>
      </c>
      <c r="AX710" s="14" t="s">
        <v>76</v>
      </c>
      <c r="AY710" s="216" t="s">
        <v>202</v>
      </c>
    </row>
    <row r="711" spans="2:51" s="14" customFormat="1" ht="11.25">
      <c r="B711" s="206"/>
      <c r="C711" s="207"/>
      <c r="D711" s="190" t="s">
        <v>216</v>
      </c>
      <c r="E711" s="208" t="s">
        <v>19</v>
      </c>
      <c r="F711" s="209" t="s">
        <v>1745</v>
      </c>
      <c r="G711" s="207"/>
      <c r="H711" s="210">
        <v>-2.56</v>
      </c>
      <c r="I711" s="211"/>
      <c r="J711" s="207"/>
      <c r="K711" s="207"/>
      <c r="L711" s="212"/>
      <c r="M711" s="213"/>
      <c r="N711" s="214"/>
      <c r="O711" s="214"/>
      <c r="P711" s="214"/>
      <c r="Q711" s="214"/>
      <c r="R711" s="214"/>
      <c r="S711" s="214"/>
      <c r="T711" s="215"/>
      <c r="AT711" s="216" t="s">
        <v>216</v>
      </c>
      <c r="AU711" s="216" t="s">
        <v>86</v>
      </c>
      <c r="AV711" s="14" t="s">
        <v>86</v>
      </c>
      <c r="AW711" s="14" t="s">
        <v>37</v>
      </c>
      <c r="AX711" s="14" t="s">
        <v>76</v>
      </c>
      <c r="AY711" s="216" t="s">
        <v>202</v>
      </c>
    </row>
    <row r="712" spans="2:51" s="15" customFormat="1" ht="11.25">
      <c r="B712" s="217"/>
      <c r="C712" s="218"/>
      <c r="D712" s="190" t="s">
        <v>216</v>
      </c>
      <c r="E712" s="219" t="s">
        <v>19</v>
      </c>
      <c r="F712" s="220" t="s">
        <v>219</v>
      </c>
      <c r="G712" s="218"/>
      <c r="H712" s="221">
        <v>8.8989999999999991</v>
      </c>
      <c r="I712" s="222"/>
      <c r="J712" s="218"/>
      <c r="K712" s="218"/>
      <c r="L712" s="223"/>
      <c r="M712" s="224"/>
      <c r="N712" s="225"/>
      <c r="O712" s="225"/>
      <c r="P712" s="225"/>
      <c r="Q712" s="225"/>
      <c r="R712" s="225"/>
      <c r="S712" s="225"/>
      <c r="T712" s="226"/>
      <c r="AT712" s="227" t="s">
        <v>216</v>
      </c>
      <c r="AU712" s="227" t="s">
        <v>86</v>
      </c>
      <c r="AV712" s="15" t="s">
        <v>220</v>
      </c>
      <c r="AW712" s="15" t="s">
        <v>37</v>
      </c>
      <c r="AX712" s="15" t="s">
        <v>76</v>
      </c>
      <c r="AY712" s="227" t="s">
        <v>202</v>
      </c>
    </row>
    <row r="713" spans="2:51" s="13" customFormat="1" ht="11.25">
      <c r="B713" s="196"/>
      <c r="C713" s="197"/>
      <c r="D713" s="190" t="s">
        <v>216</v>
      </c>
      <c r="E713" s="198" t="s">
        <v>19</v>
      </c>
      <c r="F713" s="199" t="s">
        <v>1328</v>
      </c>
      <c r="G713" s="197"/>
      <c r="H713" s="198" t="s">
        <v>19</v>
      </c>
      <c r="I713" s="200"/>
      <c r="J713" s="197"/>
      <c r="K713" s="197"/>
      <c r="L713" s="201"/>
      <c r="M713" s="202"/>
      <c r="N713" s="203"/>
      <c r="O713" s="203"/>
      <c r="P713" s="203"/>
      <c r="Q713" s="203"/>
      <c r="R713" s="203"/>
      <c r="S713" s="203"/>
      <c r="T713" s="204"/>
      <c r="AT713" s="205" t="s">
        <v>216</v>
      </c>
      <c r="AU713" s="205" t="s">
        <v>86</v>
      </c>
      <c r="AV713" s="13" t="s">
        <v>84</v>
      </c>
      <c r="AW713" s="13" t="s">
        <v>37</v>
      </c>
      <c r="AX713" s="13" t="s">
        <v>76</v>
      </c>
      <c r="AY713" s="205" t="s">
        <v>202</v>
      </c>
    </row>
    <row r="714" spans="2:51" s="14" customFormat="1" ht="11.25">
      <c r="B714" s="206"/>
      <c r="C714" s="207"/>
      <c r="D714" s="190" t="s">
        <v>216</v>
      </c>
      <c r="E714" s="208" t="s">
        <v>19</v>
      </c>
      <c r="F714" s="209" t="s">
        <v>1746</v>
      </c>
      <c r="G714" s="207"/>
      <c r="H714" s="210">
        <v>3.2629999999999999</v>
      </c>
      <c r="I714" s="211"/>
      <c r="J714" s="207"/>
      <c r="K714" s="207"/>
      <c r="L714" s="212"/>
      <c r="M714" s="213"/>
      <c r="N714" s="214"/>
      <c r="O714" s="214"/>
      <c r="P714" s="214"/>
      <c r="Q714" s="214"/>
      <c r="R714" s="214"/>
      <c r="S714" s="214"/>
      <c r="T714" s="215"/>
      <c r="AT714" s="216" t="s">
        <v>216</v>
      </c>
      <c r="AU714" s="216" t="s">
        <v>86</v>
      </c>
      <c r="AV714" s="14" t="s">
        <v>86</v>
      </c>
      <c r="AW714" s="14" t="s">
        <v>37</v>
      </c>
      <c r="AX714" s="14" t="s">
        <v>76</v>
      </c>
      <c r="AY714" s="216" t="s">
        <v>202</v>
      </c>
    </row>
    <row r="715" spans="2:51" s="14" customFormat="1" ht="11.25">
      <c r="B715" s="206"/>
      <c r="C715" s="207"/>
      <c r="D715" s="190" t="s">
        <v>216</v>
      </c>
      <c r="E715" s="208" t="s">
        <v>19</v>
      </c>
      <c r="F715" s="209" t="s">
        <v>1747</v>
      </c>
      <c r="G715" s="207"/>
      <c r="H715" s="210">
        <v>4.1580000000000004</v>
      </c>
      <c r="I715" s="211"/>
      <c r="J715" s="207"/>
      <c r="K715" s="207"/>
      <c r="L715" s="212"/>
      <c r="M715" s="213"/>
      <c r="N715" s="214"/>
      <c r="O715" s="214"/>
      <c r="P715" s="214"/>
      <c r="Q715" s="214"/>
      <c r="R715" s="214"/>
      <c r="S715" s="214"/>
      <c r="T715" s="215"/>
      <c r="AT715" s="216" t="s">
        <v>216</v>
      </c>
      <c r="AU715" s="216" t="s">
        <v>86</v>
      </c>
      <c r="AV715" s="14" t="s">
        <v>86</v>
      </c>
      <c r="AW715" s="14" t="s">
        <v>37</v>
      </c>
      <c r="AX715" s="14" t="s">
        <v>76</v>
      </c>
      <c r="AY715" s="216" t="s">
        <v>202</v>
      </c>
    </row>
    <row r="716" spans="2:51" s="14" customFormat="1" ht="11.25">
      <c r="B716" s="206"/>
      <c r="C716" s="207"/>
      <c r="D716" s="190" t="s">
        <v>216</v>
      </c>
      <c r="E716" s="208" t="s">
        <v>19</v>
      </c>
      <c r="F716" s="209" t="s">
        <v>1748</v>
      </c>
      <c r="G716" s="207"/>
      <c r="H716" s="210">
        <v>8.625</v>
      </c>
      <c r="I716" s="211"/>
      <c r="J716" s="207"/>
      <c r="K716" s="207"/>
      <c r="L716" s="212"/>
      <c r="M716" s="213"/>
      <c r="N716" s="214"/>
      <c r="O716" s="214"/>
      <c r="P716" s="214"/>
      <c r="Q716" s="214"/>
      <c r="R716" s="214"/>
      <c r="S716" s="214"/>
      <c r="T716" s="215"/>
      <c r="AT716" s="216" t="s">
        <v>216</v>
      </c>
      <c r="AU716" s="216" t="s">
        <v>86</v>
      </c>
      <c r="AV716" s="14" t="s">
        <v>86</v>
      </c>
      <c r="AW716" s="14" t="s">
        <v>37</v>
      </c>
      <c r="AX716" s="14" t="s">
        <v>76</v>
      </c>
      <c r="AY716" s="216" t="s">
        <v>202</v>
      </c>
    </row>
    <row r="717" spans="2:51" s="14" customFormat="1" ht="11.25">
      <c r="B717" s="206"/>
      <c r="C717" s="207"/>
      <c r="D717" s="190" t="s">
        <v>216</v>
      </c>
      <c r="E717" s="208" t="s">
        <v>19</v>
      </c>
      <c r="F717" s="209" t="s">
        <v>1749</v>
      </c>
      <c r="G717" s="207"/>
      <c r="H717" s="210">
        <v>6.4740000000000002</v>
      </c>
      <c r="I717" s="211"/>
      <c r="J717" s="207"/>
      <c r="K717" s="207"/>
      <c r="L717" s="212"/>
      <c r="M717" s="213"/>
      <c r="N717" s="214"/>
      <c r="O717" s="214"/>
      <c r="P717" s="214"/>
      <c r="Q717" s="214"/>
      <c r="R717" s="214"/>
      <c r="S717" s="214"/>
      <c r="T717" s="215"/>
      <c r="AT717" s="216" t="s">
        <v>216</v>
      </c>
      <c r="AU717" s="216" t="s">
        <v>86</v>
      </c>
      <c r="AV717" s="14" t="s">
        <v>86</v>
      </c>
      <c r="AW717" s="14" t="s">
        <v>37</v>
      </c>
      <c r="AX717" s="14" t="s">
        <v>76</v>
      </c>
      <c r="AY717" s="216" t="s">
        <v>202</v>
      </c>
    </row>
    <row r="718" spans="2:51" s="14" customFormat="1" ht="11.25">
      <c r="B718" s="206"/>
      <c r="C718" s="207"/>
      <c r="D718" s="190" t="s">
        <v>216</v>
      </c>
      <c r="E718" s="208" t="s">
        <v>19</v>
      </c>
      <c r="F718" s="209" t="s">
        <v>1750</v>
      </c>
      <c r="G718" s="207"/>
      <c r="H718" s="210">
        <v>0.29399999999999998</v>
      </c>
      <c r="I718" s="211"/>
      <c r="J718" s="207"/>
      <c r="K718" s="207"/>
      <c r="L718" s="212"/>
      <c r="M718" s="213"/>
      <c r="N718" s="214"/>
      <c r="O718" s="214"/>
      <c r="P718" s="214"/>
      <c r="Q718" s="214"/>
      <c r="R718" s="214"/>
      <c r="S718" s="214"/>
      <c r="T718" s="215"/>
      <c r="AT718" s="216" t="s">
        <v>216</v>
      </c>
      <c r="AU718" s="216" t="s">
        <v>86</v>
      </c>
      <c r="AV718" s="14" t="s">
        <v>86</v>
      </c>
      <c r="AW718" s="14" t="s">
        <v>37</v>
      </c>
      <c r="AX718" s="14" t="s">
        <v>76</v>
      </c>
      <c r="AY718" s="216" t="s">
        <v>202</v>
      </c>
    </row>
    <row r="719" spans="2:51" s="14" customFormat="1" ht="11.25">
      <c r="B719" s="206"/>
      <c r="C719" s="207"/>
      <c r="D719" s="190" t="s">
        <v>216</v>
      </c>
      <c r="E719" s="208" t="s">
        <v>19</v>
      </c>
      <c r="F719" s="209" t="s">
        <v>1751</v>
      </c>
      <c r="G719" s="207"/>
      <c r="H719" s="210">
        <v>0.315</v>
      </c>
      <c r="I719" s="211"/>
      <c r="J719" s="207"/>
      <c r="K719" s="207"/>
      <c r="L719" s="212"/>
      <c r="M719" s="213"/>
      <c r="N719" s="214"/>
      <c r="O719" s="214"/>
      <c r="P719" s="214"/>
      <c r="Q719" s="214"/>
      <c r="R719" s="214"/>
      <c r="S719" s="214"/>
      <c r="T719" s="215"/>
      <c r="AT719" s="216" t="s">
        <v>216</v>
      </c>
      <c r="AU719" s="216" t="s">
        <v>86</v>
      </c>
      <c r="AV719" s="14" t="s">
        <v>86</v>
      </c>
      <c r="AW719" s="14" t="s">
        <v>37</v>
      </c>
      <c r="AX719" s="14" t="s">
        <v>76</v>
      </c>
      <c r="AY719" s="216" t="s">
        <v>202</v>
      </c>
    </row>
    <row r="720" spans="2:51" s="14" customFormat="1" ht="11.25">
      <c r="B720" s="206"/>
      <c r="C720" s="207"/>
      <c r="D720" s="190" t="s">
        <v>216</v>
      </c>
      <c r="E720" s="208" t="s">
        <v>19</v>
      </c>
      <c r="F720" s="209" t="s">
        <v>1752</v>
      </c>
      <c r="G720" s="207"/>
      <c r="H720" s="210">
        <v>0.98</v>
      </c>
      <c r="I720" s="211"/>
      <c r="J720" s="207"/>
      <c r="K720" s="207"/>
      <c r="L720" s="212"/>
      <c r="M720" s="213"/>
      <c r="N720" s="214"/>
      <c r="O720" s="214"/>
      <c r="P720" s="214"/>
      <c r="Q720" s="214"/>
      <c r="R720" s="214"/>
      <c r="S720" s="214"/>
      <c r="T720" s="215"/>
      <c r="AT720" s="216" t="s">
        <v>216</v>
      </c>
      <c r="AU720" s="216" t="s">
        <v>86</v>
      </c>
      <c r="AV720" s="14" t="s">
        <v>86</v>
      </c>
      <c r="AW720" s="14" t="s">
        <v>37</v>
      </c>
      <c r="AX720" s="14" t="s">
        <v>76</v>
      </c>
      <c r="AY720" s="216" t="s">
        <v>202</v>
      </c>
    </row>
    <row r="721" spans="1:65" s="14" customFormat="1" ht="11.25">
      <c r="B721" s="206"/>
      <c r="C721" s="207"/>
      <c r="D721" s="190" t="s">
        <v>216</v>
      </c>
      <c r="E721" s="208" t="s">
        <v>19</v>
      </c>
      <c r="F721" s="209" t="s">
        <v>1753</v>
      </c>
      <c r="G721" s="207"/>
      <c r="H721" s="210">
        <v>1.1779999999999999</v>
      </c>
      <c r="I721" s="211"/>
      <c r="J721" s="207"/>
      <c r="K721" s="207"/>
      <c r="L721" s="212"/>
      <c r="M721" s="213"/>
      <c r="N721" s="214"/>
      <c r="O721" s="214"/>
      <c r="P721" s="214"/>
      <c r="Q721" s="214"/>
      <c r="R721" s="214"/>
      <c r="S721" s="214"/>
      <c r="T721" s="215"/>
      <c r="AT721" s="216" t="s">
        <v>216</v>
      </c>
      <c r="AU721" s="216" t="s">
        <v>86</v>
      </c>
      <c r="AV721" s="14" t="s">
        <v>86</v>
      </c>
      <c r="AW721" s="14" t="s">
        <v>37</v>
      </c>
      <c r="AX721" s="14" t="s">
        <v>76</v>
      </c>
      <c r="AY721" s="216" t="s">
        <v>202</v>
      </c>
    </row>
    <row r="722" spans="1:65" s="14" customFormat="1" ht="11.25">
      <c r="B722" s="206"/>
      <c r="C722" s="207"/>
      <c r="D722" s="190" t="s">
        <v>216</v>
      </c>
      <c r="E722" s="208" t="s">
        <v>19</v>
      </c>
      <c r="F722" s="209" t="s">
        <v>1754</v>
      </c>
      <c r="G722" s="207"/>
      <c r="H722" s="210">
        <v>1.792</v>
      </c>
      <c r="I722" s="211"/>
      <c r="J722" s="207"/>
      <c r="K722" s="207"/>
      <c r="L722" s="212"/>
      <c r="M722" s="213"/>
      <c r="N722" s="214"/>
      <c r="O722" s="214"/>
      <c r="P722" s="214"/>
      <c r="Q722" s="214"/>
      <c r="R722" s="214"/>
      <c r="S722" s="214"/>
      <c r="T722" s="215"/>
      <c r="AT722" s="216" t="s">
        <v>216</v>
      </c>
      <c r="AU722" s="216" t="s">
        <v>86</v>
      </c>
      <c r="AV722" s="14" t="s">
        <v>86</v>
      </c>
      <c r="AW722" s="14" t="s">
        <v>37</v>
      </c>
      <c r="AX722" s="14" t="s">
        <v>76</v>
      </c>
      <c r="AY722" s="216" t="s">
        <v>202</v>
      </c>
    </row>
    <row r="723" spans="1:65" s="14" customFormat="1" ht="11.25">
      <c r="B723" s="206"/>
      <c r="C723" s="207"/>
      <c r="D723" s="190" t="s">
        <v>216</v>
      </c>
      <c r="E723" s="208" t="s">
        <v>19</v>
      </c>
      <c r="F723" s="209" t="s">
        <v>1472</v>
      </c>
      <c r="G723" s="207"/>
      <c r="H723" s="210">
        <v>6.48</v>
      </c>
      <c r="I723" s="211"/>
      <c r="J723" s="207"/>
      <c r="K723" s="207"/>
      <c r="L723" s="212"/>
      <c r="M723" s="213"/>
      <c r="N723" s="214"/>
      <c r="O723" s="214"/>
      <c r="P723" s="214"/>
      <c r="Q723" s="214"/>
      <c r="R723" s="214"/>
      <c r="S723" s="214"/>
      <c r="T723" s="215"/>
      <c r="AT723" s="216" t="s">
        <v>216</v>
      </c>
      <c r="AU723" s="216" t="s">
        <v>86</v>
      </c>
      <c r="AV723" s="14" t="s">
        <v>86</v>
      </c>
      <c r="AW723" s="14" t="s">
        <v>37</v>
      </c>
      <c r="AX723" s="14" t="s">
        <v>76</v>
      </c>
      <c r="AY723" s="216" t="s">
        <v>202</v>
      </c>
    </row>
    <row r="724" spans="1:65" s="14" customFormat="1" ht="11.25">
      <c r="B724" s="206"/>
      <c r="C724" s="207"/>
      <c r="D724" s="190" t="s">
        <v>216</v>
      </c>
      <c r="E724" s="208" t="s">
        <v>19</v>
      </c>
      <c r="F724" s="209" t="s">
        <v>1473</v>
      </c>
      <c r="G724" s="207"/>
      <c r="H724" s="210">
        <v>3.7</v>
      </c>
      <c r="I724" s="211"/>
      <c r="J724" s="207"/>
      <c r="K724" s="207"/>
      <c r="L724" s="212"/>
      <c r="M724" s="213"/>
      <c r="N724" s="214"/>
      <c r="O724" s="214"/>
      <c r="P724" s="214"/>
      <c r="Q724" s="214"/>
      <c r="R724" s="214"/>
      <c r="S724" s="214"/>
      <c r="T724" s="215"/>
      <c r="AT724" s="216" t="s">
        <v>216</v>
      </c>
      <c r="AU724" s="216" t="s">
        <v>86</v>
      </c>
      <c r="AV724" s="14" t="s">
        <v>86</v>
      </c>
      <c r="AW724" s="14" t="s">
        <v>37</v>
      </c>
      <c r="AX724" s="14" t="s">
        <v>76</v>
      </c>
      <c r="AY724" s="216" t="s">
        <v>202</v>
      </c>
    </row>
    <row r="725" spans="1:65" s="14" customFormat="1" ht="11.25">
      <c r="B725" s="206"/>
      <c r="C725" s="207"/>
      <c r="D725" s="190" t="s">
        <v>216</v>
      </c>
      <c r="E725" s="208" t="s">
        <v>19</v>
      </c>
      <c r="F725" s="209" t="s">
        <v>1755</v>
      </c>
      <c r="G725" s="207"/>
      <c r="H725" s="210">
        <v>-3.9129999999999998</v>
      </c>
      <c r="I725" s="211"/>
      <c r="J725" s="207"/>
      <c r="K725" s="207"/>
      <c r="L725" s="212"/>
      <c r="M725" s="213"/>
      <c r="N725" s="214"/>
      <c r="O725" s="214"/>
      <c r="P725" s="214"/>
      <c r="Q725" s="214"/>
      <c r="R725" s="214"/>
      <c r="S725" s="214"/>
      <c r="T725" s="215"/>
      <c r="AT725" s="216" t="s">
        <v>216</v>
      </c>
      <c r="AU725" s="216" t="s">
        <v>86</v>
      </c>
      <c r="AV725" s="14" t="s">
        <v>86</v>
      </c>
      <c r="AW725" s="14" t="s">
        <v>37</v>
      </c>
      <c r="AX725" s="14" t="s">
        <v>76</v>
      </c>
      <c r="AY725" s="216" t="s">
        <v>202</v>
      </c>
    </row>
    <row r="726" spans="1:65" s="14" customFormat="1" ht="11.25">
      <c r="B726" s="206"/>
      <c r="C726" s="207"/>
      <c r="D726" s="190" t="s">
        <v>216</v>
      </c>
      <c r="E726" s="208" t="s">
        <v>19</v>
      </c>
      <c r="F726" s="209" t="s">
        <v>1756</v>
      </c>
      <c r="G726" s="207"/>
      <c r="H726" s="210">
        <v>-2.234</v>
      </c>
      <c r="I726" s="211"/>
      <c r="J726" s="207"/>
      <c r="K726" s="207"/>
      <c r="L726" s="212"/>
      <c r="M726" s="213"/>
      <c r="N726" s="214"/>
      <c r="O726" s="214"/>
      <c r="P726" s="214"/>
      <c r="Q726" s="214"/>
      <c r="R726" s="214"/>
      <c r="S726" s="214"/>
      <c r="T726" s="215"/>
      <c r="AT726" s="216" t="s">
        <v>216</v>
      </c>
      <c r="AU726" s="216" t="s">
        <v>86</v>
      </c>
      <c r="AV726" s="14" t="s">
        <v>86</v>
      </c>
      <c r="AW726" s="14" t="s">
        <v>37</v>
      </c>
      <c r="AX726" s="14" t="s">
        <v>76</v>
      </c>
      <c r="AY726" s="216" t="s">
        <v>202</v>
      </c>
    </row>
    <row r="727" spans="1:65" s="15" customFormat="1" ht="11.25">
      <c r="B727" s="217"/>
      <c r="C727" s="218"/>
      <c r="D727" s="190" t="s">
        <v>216</v>
      </c>
      <c r="E727" s="219" t="s">
        <v>19</v>
      </c>
      <c r="F727" s="220" t="s">
        <v>219</v>
      </c>
      <c r="G727" s="218"/>
      <c r="H727" s="221">
        <v>31.111999999999998</v>
      </c>
      <c r="I727" s="222"/>
      <c r="J727" s="218"/>
      <c r="K727" s="218"/>
      <c r="L727" s="223"/>
      <c r="M727" s="224"/>
      <c r="N727" s="225"/>
      <c r="O727" s="225"/>
      <c r="P727" s="225"/>
      <c r="Q727" s="225"/>
      <c r="R727" s="225"/>
      <c r="S727" s="225"/>
      <c r="T727" s="226"/>
      <c r="AT727" s="227" t="s">
        <v>216</v>
      </c>
      <c r="AU727" s="227" t="s">
        <v>86</v>
      </c>
      <c r="AV727" s="15" t="s">
        <v>220</v>
      </c>
      <c r="AW727" s="15" t="s">
        <v>37</v>
      </c>
      <c r="AX727" s="15" t="s">
        <v>76</v>
      </c>
      <c r="AY727" s="227" t="s">
        <v>202</v>
      </c>
    </row>
    <row r="728" spans="1:65" s="16" customFormat="1" ht="11.25">
      <c r="B728" s="228"/>
      <c r="C728" s="229"/>
      <c r="D728" s="190" t="s">
        <v>216</v>
      </c>
      <c r="E728" s="230" t="s">
        <v>170</v>
      </c>
      <c r="F728" s="231" t="s">
        <v>235</v>
      </c>
      <c r="G728" s="229"/>
      <c r="H728" s="232">
        <v>753.45299999999997</v>
      </c>
      <c r="I728" s="233"/>
      <c r="J728" s="229"/>
      <c r="K728" s="229"/>
      <c r="L728" s="234"/>
      <c r="M728" s="235"/>
      <c r="N728" s="236"/>
      <c r="O728" s="236"/>
      <c r="P728" s="236"/>
      <c r="Q728" s="236"/>
      <c r="R728" s="236"/>
      <c r="S728" s="236"/>
      <c r="T728" s="237"/>
      <c r="AT728" s="238" t="s">
        <v>216</v>
      </c>
      <c r="AU728" s="238" t="s">
        <v>86</v>
      </c>
      <c r="AV728" s="16" t="s">
        <v>208</v>
      </c>
      <c r="AW728" s="16" t="s">
        <v>37</v>
      </c>
      <c r="AX728" s="16" t="s">
        <v>84</v>
      </c>
      <c r="AY728" s="238" t="s">
        <v>202</v>
      </c>
    </row>
    <row r="729" spans="1:65" s="2" customFormat="1" ht="14.45" customHeight="1">
      <c r="A729" s="36"/>
      <c r="B729" s="37"/>
      <c r="C729" s="239" t="s">
        <v>524</v>
      </c>
      <c r="D729" s="239" t="s">
        <v>639</v>
      </c>
      <c r="E729" s="240" t="s">
        <v>640</v>
      </c>
      <c r="F729" s="241" t="s">
        <v>641</v>
      </c>
      <c r="G729" s="242" t="s">
        <v>518</v>
      </c>
      <c r="H729" s="243">
        <v>1424.0260000000001</v>
      </c>
      <c r="I729" s="244"/>
      <c r="J729" s="245">
        <f>ROUND(I729*H729,2)</f>
        <v>0</v>
      </c>
      <c r="K729" s="241" t="s">
        <v>207</v>
      </c>
      <c r="L729" s="246"/>
      <c r="M729" s="247" t="s">
        <v>19</v>
      </c>
      <c r="N729" s="248" t="s">
        <v>47</v>
      </c>
      <c r="O729" s="66"/>
      <c r="P729" s="186">
        <f>O729*H729</f>
        <v>0</v>
      </c>
      <c r="Q729" s="186">
        <v>0</v>
      </c>
      <c r="R729" s="186">
        <f>Q729*H729</f>
        <v>0</v>
      </c>
      <c r="S729" s="186">
        <v>0</v>
      </c>
      <c r="T729" s="187">
        <f>S729*H729</f>
        <v>0</v>
      </c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R729" s="188" t="s">
        <v>466</v>
      </c>
      <c r="AT729" s="188" t="s">
        <v>639</v>
      </c>
      <c r="AU729" s="188" t="s">
        <v>86</v>
      </c>
      <c r="AY729" s="19" t="s">
        <v>202</v>
      </c>
      <c r="BE729" s="189">
        <f>IF(N729="základní",J729,0)</f>
        <v>0</v>
      </c>
      <c r="BF729" s="189">
        <f>IF(N729="snížená",J729,0)</f>
        <v>0</v>
      </c>
      <c r="BG729" s="189">
        <f>IF(N729="zákl. přenesená",J729,0)</f>
        <v>0</v>
      </c>
      <c r="BH729" s="189">
        <f>IF(N729="sníž. přenesená",J729,0)</f>
        <v>0</v>
      </c>
      <c r="BI729" s="189">
        <f>IF(N729="nulová",J729,0)</f>
        <v>0</v>
      </c>
      <c r="BJ729" s="19" t="s">
        <v>84</v>
      </c>
      <c r="BK729" s="189">
        <f>ROUND(I729*H729,2)</f>
        <v>0</v>
      </c>
      <c r="BL729" s="19" t="s">
        <v>208</v>
      </c>
      <c r="BM729" s="188" t="s">
        <v>1757</v>
      </c>
    </row>
    <row r="730" spans="1:65" s="2" customFormat="1" ht="11.25">
      <c r="A730" s="36"/>
      <c r="B730" s="37"/>
      <c r="C730" s="38"/>
      <c r="D730" s="190" t="s">
        <v>210</v>
      </c>
      <c r="E730" s="38"/>
      <c r="F730" s="191" t="s">
        <v>641</v>
      </c>
      <c r="G730" s="38"/>
      <c r="H730" s="38"/>
      <c r="I730" s="192"/>
      <c r="J730" s="38"/>
      <c r="K730" s="38"/>
      <c r="L730" s="41"/>
      <c r="M730" s="193"/>
      <c r="N730" s="194"/>
      <c r="O730" s="66"/>
      <c r="P730" s="66"/>
      <c r="Q730" s="66"/>
      <c r="R730" s="66"/>
      <c r="S730" s="66"/>
      <c r="T730" s="67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T730" s="19" t="s">
        <v>210</v>
      </c>
      <c r="AU730" s="19" t="s">
        <v>86</v>
      </c>
    </row>
    <row r="731" spans="1:65" s="2" customFormat="1" ht="29.25">
      <c r="A731" s="36"/>
      <c r="B731" s="37"/>
      <c r="C731" s="38"/>
      <c r="D731" s="190" t="s">
        <v>214</v>
      </c>
      <c r="E731" s="38"/>
      <c r="F731" s="195" t="s">
        <v>643</v>
      </c>
      <c r="G731" s="38"/>
      <c r="H731" s="38"/>
      <c r="I731" s="192"/>
      <c r="J731" s="38"/>
      <c r="K731" s="38"/>
      <c r="L731" s="41"/>
      <c r="M731" s="193"/>
      <c r="N731" s="194"/>
      <c r="O731" s="66"/>
      <c r="P731" s="66"/>
      <c r="Q731" s="66"/>
      <c r="R731" s="66"/>
      <c r="S731" s="66"/>
      <c r="T731" s="67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T731" s="19" t="s">
        <v>214</v>
      </c>
      <c r="AU731" s="19" t="s">
        <v>86</v>
      </c>
    </row>
    <row r="732" spans="1:65" s="14" customFormat="1" ht="11.25">
      <c r="B732" s="206"/>
      <c r="C732" s="207"/>
      <c r="D732" s="190" t="s">
        <v>216</v>
      </c>
      <c r="E732" s="208" t="s">
        <v>19</v>
      </c>
      <c r="F732" s="209" t="s">
        <v>644</v>
      </c>
      <c r="G732" s="207"/>
      <c r="H732" s="210">
        <v>1424.0260000000001</v>
      </c>
      <c r="I732" s="211"/>
      <c r="J732" s="207"/>
      <c r="K732" s="207"/>
      <c r="L732" s="212"/>
      <c r="M732" s="213"/>
      <c r="N732" s="214"/>
      <c r="O732" s="214"/>
      <c r="P732" s="214"/>
      <c r="Q732" s="214"/>
      <c r="R732" s="214"/>
      <c r="S732" s="214"/>
      <c r="T732" s="215"/>
      <c r="AT732" s="216" t="s">
        <v>216</v>
      </c>
      <c r="AU732" s="216" t="s">
        <v>86</v>
      </c>
      <c r="AV732" s="14" t="s">
        <v>86</v>
      </c>
      <c r="AW732" s="14" t="s">
        <v>37</v>
      </c>
      <c r="AX732" s="14" t="s">
        <v>84</v>
      </c>
      <c r="AY732" s="216" t="s">
        <v>202</v>
      </c>
    </row>
    <row r="733" spans="1:65" s="2" customFormat="1" ht="14.45" customHeight="1">
      <c r="A733" s="36"/>
      <c r="B733" s="37"/>
      <c r="C733" s="177" t="s">
        <v>540</v>
      </c>
      <c r="D733" s="177" t="s">
        <v>204</v>
      </c>
      <c r="E733" s="178" t="s">
        <v>646</v>
      </c>
      <c r="F733" s="179" t="s">
        <v>647</v>
      </c>
      <c r="G733" s="180" t="s">
        <v>115</v>
      </c>
      <c r="H733" s="181">
        <v>967.93499999999995</v>
      </c>
      <c r="I733" s="182"/>
      <c r="J733" s="183">
        <f>ROUND(I733*H733,2)</f>
        <v>0</v>
      </c>
      <c r="K733" s="179" t="s">
        <v>207</v>
      </c>
      <c r="L733" s="41"/>
      <c r="M733" s="184" t="s">
        <v>19</v>
      </c>
      <c r="N733" s="185" t="s">
        <v>47</v>
      </c>
      <c r="O733" s="66"/>
      <c r="P733" s="186">
        <f>O733*H733</f>
        <v>0</v>
      </c>
      <c r="Q733" s="186">
        <v>0</v>
      </c>
      <c r="R733" s="186">
        <f>Q733*H733</f>
        <v>0</v>
      </c>
      <c r="S733" s="186">
        <v>0</v>
      </c>
      <c r="T733" s="187">
        <f>S733*H733</f>
        <v>0</v>
      </c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R733" s="188" t="s">
        <v>208</v>
      </c>
      <c r="AT733" s="188" t="s">
        <v>204</v>
      </c>
      <c r="AU733" s="188" t="s">
        <v>86</v>
      </c>
      <c r="AY733" s="19" t="s">
        <v>202</v>
      </c>
      <c r="BE733" s="189">
        <f>IF(N733="základní",J733,0)</f>
        <v>0</v>
      </c>
      <c r="BF733" s="189">
        <f>IF(N733="snížená",J733,0)</f>
        <v>0</v>
      </c>
      <c r="BG733" s="189">
        <f>IF(N733="zákl. přenesená",J733,0)</f>
        <v>0</v>
      </c>
      <c r="BH733" s="189">
        <f>IF(N733="sníž. přenesená",J733,0)</f>
        <v>0</v>
      </c>
      <c r="BI733" s="189">
        <f>IF(N733="nulová",J733,0)</f>
        <v>0</v>
      </c>
      <c r="BJ733" s="19" t="s">
        <v>84</v>
      </c>
      <c r="BK733" s="189">
        <f>ROUND(I733*H733,2)</f>
        <v>0</v>
      </c>
      <c r="BL733" s="19" t="s">
        <v>208</v>
      </c>
      <c r="BM733" s="188" t="s">
        <v>1758</v>
      </c>
    </row>
    <row r="734" spans="1:65" s="2" customFormat="1" ht="19.5">
      <c r="A734" s="36"/>
      <c r="B734" s="37"/>
      <c r="C734" s="38"/>
      <c r="D734" s="190" t="s">
        <v>210</v>
      </c>
      <c r="E734" s="38"/>
      <c r="F734" s="191" t="s">
        <v>649</v>
      </c>
      <c r="G734" s="38"/>
      <c r="H734" s="38"/>
      <c r="I734" s="192"/>
      <c r="J734" s="38"/>
      <c r="K734" s="38"/>
      <c r="L734" s="41"/>
      <c r="M734" s="193"/>
      <c r="N734" s="194"/>
      <c r="O734" s="66"/>
      <c r="P734" s="66"/>
      <c r="Q734" s="66"/>
      <c r="R734" s="66"/>
      <c r="S734" s="66"/>
      <c r="T734" s="67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T734" s="19" t="s">
        <v>210</v>
      </c>
      <c r="AU734" s="19" t="s">
        <v>86</v>
      </c>
    </row>
    <row r="735" spans="1:65" s="2" customFormat="1" ht="58.5">
      <c r="A735" s="36"/>
      <c r="B735" s="37"/>
      <c r="C735" s="38"/>
      <c r="D735" s="190" t="s">
        <v>212</v>
      </c>
      <c r="E735" s="38"/>
      <c r="F735" s="195" t="s">
        <v>650</v>
      </c>
      <c r="G735" s="38"/>
      <c r="H735" s="38"/>
      <c r="I735" s="192"/>
      <c r="J735" s="38"/>
      <c r="K735" s="38"/>
      <c r="L735" s="41"/>
      <c r="M735" s="193"/>
      <c r="N735" s="194"/>
      <c r="O735" s="66"/>
      <c r="P735" s="66"/>
      <c r="Q735" s="66"/>
      <c r="R735" s="66"/>
      <c r="S735" s="66"/>
      <c r="T735" s="67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T735" s="19" t="s">
        <v>212</v>
      </c>
      <c r="AU735" s="19" t="s">
        <v>86</v>
      </c>
    </row>
    <row r="736" spans="1:65" s="2" customFormat="1" ht="19.5">
      <c r="A736" s="36"/>
      <c r="B736" s="37"/>
      <c r="C736" s="38"/>
      <c r="D736" s="190" t="s">
        <v>214</v>
      </c>
      <c r="E736" s="38"/>
      <c r="F736" s="195" t="s">
        <v>651</v>
      </c>
      <c r="G736" s="38"/>
      <c r="H736" s="38"/>
      <c r="I736" s="192"/>
      <c r="J736" s="38"/>
      <c r="K736" s="38"/>
      <c r="L736" s="41"/>
      <c r="M736" s="193"/>
      <c r="N736" s="194"/>
      <c r="O736" s="66"/>
      <c r="P736" s="66"/>
      <c r="Q736" s="66"/>
      <c r="R736" s="66"/>
      <c r="S736" s="66"/>
      <c r="T736" s="67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T736" s="19" t="s">
        <v>214</v>
      </c>
      <c r="AU736" s="19" t="s">
        <v>86</v>
      </c>
    </row>
    <row r="737" spans="1:65" s="13" customFormat="1" ht="11.25">
      <c r="B737" s="196"/>
      <c r="C737" s="197"/>
      <c r="D737" s="190" t="s">
        <v>216</v>
      </c>
      <c r="E737" s="198" t="s">
        <v>19</v>
      </c>
      <c r="F737" s="199" t="s">
        <v>1759</v>
      </c>
      <c r="G737" s="197"/>
      <c r="H737" s="198" t="s">
        <v>19</v>
      </c>
      <c r="I737" s="200"/>
      <c r="J737" s="197"/>
      <c r="K737" s="197"/>
      <c r="L737" s="201"/>
      <c r="M737" s="202"/>
      <c r="N737" s="203"/>
      <c r="O737" s="203"/>
      <c r="P737" s="203"/>
      <c r="Q737" s="203"/>
      <c r="R737" s="203"/>
      <c r="S737" s="203"/>
      <c r="T737" s="204"/>
      <c r="AT737" s="205" t="s">
        <v>216</v>
      </c>
      <c r="AU737" s="205" t="s">
        <v>86</v>
      </c>
      <c r="AV737" s="13" t="s">
        <v>84</v>
      </c>
      <c r="AW737" s="13" t="s">
        <v>37</v>
      </c>
      <c r="AX737" s="13" t="s">
        <v>76</v>
      </c>
      <c r="AY737" s="205" t="s">
        <v>202</v>
      </c>
    </row>
    <row r="738" spans="1:65" s="14" customFormat="1" ht="11.25">
      <c r="B738" s="206"/>
      <c r="C738" s="207"/>
      <c r="D738" s="190" t="s">
        <v>216</v>
      </c>
      <c r="E738" s="208" t="s">
        <v>19</v>
      </c>
      <c r="F738" s="209" t="s">
        <v>655</v>
      </c>
      <c r="G738" s="207"/>
      <c r="H738" s="210">
        <v>116.3</v>
      </c>
      <c r="I738" s="211"/>
      <c r="J738" s="207"/>
      <c r="K738" s="207"/>
      <c r="L738" s="212"/>
      <c r="M738" s="213"/>
      <c r="N738" s="214"/>
      <c r="O738" s="214"/>
      <c r="P738" s="214"/>
      <c r="Q738" s="214"/>
      <c r="R738" s="214"/>
      <c r="S738" s="214"/>
      <c r="T738" s="215"/>
      <c r="AT738" s="216" t="s">
        <v>216</v>
      </c>
      <c r="AU738" s="216" t="s">
        <v>86</v>
      </c>
      <c r="AV738" s="14" t="s">
        <v>86</v>
      </c>
      <c r="AW738" s="14" t="s">
        <v>37</v>
      </c>
      <c r="AX738" s="14" t="s">
        <v>76</v>
      </c>
      <c r="AY738" s="216" t="s">
        <v>202</v>
      </c>
    </row>
    <row r="739" spans="1:65" s="14" customFormat="1" ht="11.25">
      <c r="B739" s="206"/>
      <c r="C739" s="207"/>
      <c r="D739" s="190" t="s">
        <v>216</v>
      </c>
      <c r="E739" s="208" t="s">
        <v>19</v>
      </c>
      <c r="F739" s="209" t="s">
        <v>656</v>
      </c>
      <c r="G739" s="207"/>
      <c r="H739" s="210">
        <v>-7.3070000000000004</v>
      </c>
      <c r="I739" s="211"/>
      <c r="J739" s="207"/>
      <c r="K739" s="207"/>
      <c r="L739" s="212"/>
      <c r="M739" s="213"/>
      <c r="N739" s="214"/>
      <c r="O739" s="214"/>
      <c r="P739" s="214"/>
      <c r="Q739" s="214"/>
      <c r="R739" s="214"/>
      <c r="S739" s="214"/>
      <c r="T739" s="215"/>
      <c r="AT739" s="216" t="s">
        <v>216</v>
      </c>
      <c r="AU739" s="216" t="s">
        <v>86</v>
      </c>
      <c r="AV739" s="14" t="s">
        <v>86</v>
      </c>
      <c r="AW739" s="14" t="s">
        <v>37</v>
      </c>
      <c r="AX739" s="14" t="s">
        <v>76</v>
      </c>
      <c r="AY739" s="216" t="s">
        <v>202</v>
      </c>
    </row>
    <row r="740" spans="1:65" s="14" customFormat="1" ht="11.25">
      <c r="B740" s="206"/>
      <c r="C740" s="207"/>
      <c r="D740" s="190" t="s">
        <v>216</v>
      </c>
      <c r="E740" s="208" t="s">
        <v>19</v>
      </c>
      <c r="F740" s="209" t="s">
        <v>657</v>
      </c>
      <c r="G740" s="207"/>
      <c r="H740" s="210">
        <v>354.97</v>
      </c>
      <c r="I740" s="211"/>
      <c r="J740" s="207"/>
      <c r="K740" s="207"/>
      <c r="L740" s="212"/>
      <c r="M740" s="213"/>
      <c r="N740" s="214"/>
      <c r="O740" s="214"/>
      <c r="P740" s="214"/>
      <c r="Q740" s="214"/>
      <c r="R740" s="214"/>
      <c r="S740" s="214"/>
      <c r="T740" s="215"/>
      <c r="AT740" s="216" t="s">
        <v>216</v>
      </c>
      <c r="AU740" s="216" t="s">
        <v>86</v>
      </c>
      <c r="AV740" s="14" t="s">
        <v>86</v>
      </c>
      <c r="AW740" s="14" t="s">
        <v>37</v>
      </c>
      <c r="AX740" s="14" t="s">
        <v>76</v>
      </c>
      <c r="AY740" s="216" t="s">
        <v>202</v>
      </c>
    </row>
    <row r="741" spans="1:65" s="14" customFormat="1" ht="11.25">
      <c r="B741" s="206"/>
      <c r="C741" s="207"/>
      <c r="D741" s="190" t="s">
        <v>216</v>
      </c>
      <c r="E741" s="208" t="s">
        <v>19</v>
      </c>
      <c r="F741" s="209" t="s">
        <v>658</v>
      </c>
      <c r="G741" s="207"/>
      <c r="H741" s="210">
        <v>-31.681000000000001</v>
      </c>
      <c r="I741" s="211"/>
      <c r="J741" s="207"/>
      <c r="K741" s="207"/>
      <c r="L741" s="212"/>
      <c r="M741" s="213"/>
      <c r="N741" s="214"/>
      <c r="O741" s="214"/>
      <c r="P741" s="214"/>
      <c r="Q741" s="214"/>
      <c r="R741" s="214"/>
      <c r="S741" s="214"/>
      <c r="T741" s="215"/>
      <c r="AT741" s="216" t="s">
        <v>216</v>
      </c>
      <c r="AU741" s="216" t="s">
        <v>86</v>
      </c>
      <c r="AV741" s="14" t="s">
        <v>86</v>
      </c>
      <c r="AW741" s="14" t="s">
        <v>37</v>
      </c>
      <c r="AX741" s="14" t="s">
        <v>76</v>
      </c>
      <c r="AY741" s="216" t="s">
        <v>202</v>
      </c>
    </row>
    <row r="742" spans="1:65" s="14" customFormat="1" ht="11.25">
      <c r="B742" s="206"/>
      <c r="C742" s="207"/>
      <c r="D742" s="190" t="s">
        <v>216</v>
      </c>
      <c r="E742" s="208" t="s">
        <v>19</v>
      </c>
      <c r="F742" s="209" t="s">
        <v>659</v>
      </c>
      <c r="G742" s="207"/>
      <c r="H742" s="210">
        <v>240.773</v>
      </c>
      <c r="I742" s="211"/>
      <c r="J742" s="207"/>
      <c r="K742" s="207"/>
      <c r="L742" s="212"/>
      <c r="M742" s="213"/>
      <c r="N742" s="214"/>
      <c r="O742" s="214"/>
      <c r="P742" s="214"/>
      <c r="Q742" s="214"/>
      <c r="R742" s="214"/>
      <c r="S742" s="214"/>
      <c r="T742" s="215"/>
      <c r="AT742" s="216" t="s">
        <v>216</v>
      </c>
      <c r="AU742" s="216" t="s">
        <v>86</v>
      </c>
      <c r="AV742" s="14" t="s">
        <v>86</v>
      </c>
      <c r="AW742" s="14" t="s">
        <v>37</v>
      </c>
      <c r="AX742" s="14" t="s">
        <v>76</v>
      </c>
      <c r="AY742" s="216" t="s">
        <v>202</v>
      </c>
    </row>
    <row r="743" spans="1:65" s="14" customFormat="1" ht="11.25">
      <c r="B743" s="206"/>
      <c r="C743" s="207"/>
      <c r="D743" s="190" t="s">
        <v>216</v>
      </c>
      <c r="E743" s="208" t="s">
        <v>19</v>
      </c>
      <c r="F743" s="209" t="s">
        <v>660</v>
      </c>
      <c r="G743" s="207"/>
      <c r="H743" s="210">
        <v>-30.51</v>
      </c>
      <c r="I743" s="211"/>
      <c r="J743" s="207"/>
      <c r="K743" s="207"/>
      <c r="L743" s="212"/>
      <c r="M743" s="213"/>
      <c r="N743" s="214"/>
      <c r="O743" s="214"/>
      <c r="P743" s="214"/>
      <c r="Q743" s="214"/>
      <c r="R743" s="214"/>
      <c r="S743" s="214"/>
      <c r="T743" s="215"/>
      <c r="AT743" s="216" t="s">
        <v>216</v>
      </c>
      <c r="AU743" s="216" t="s">
        <v>86</v>
      </c>
      <c r="AV743" s="14" t="s">
        <v>86</v>
      </c>
      <c r="AW743" s="14" t="s">
        <v>37</v>
      </c>
      <c r="AX743" s="14" t="s">
        <v>76</v>
      </c>
      <c r="AY743" s="216" t="s">
        <v>202</v>
      </c>
    </row>
    <row r="744" spans="1:65" s="14" customFormat="1" ht="11.25">
      <c r="B744" s="206"/>
      <c r="C744" s="207"/>
      <c r="D744" s="190" t="s">
        <v>216</v>
      </c>
      <c r="E744" s="208" t="s">
        <v>19</v>
      </c>
      <c r="F744" s="209" t="s">
        <v>661</v>
      </c>
      <c r="G744" s="207"/>
      <c r="H744" s="210">
        <v>388.85</v>
      </c>
      <c r="I744" s="211"/>
      <c r="J744" s="207"/>
      <c r="K744" s="207"/>
      <c r="L744" s="212"/>
      <c r="M744" s="213"/>
      <c r="N744" s="214"/>
      <c r="O744" s="214"/>
      <c r="P744" s="214"/>
      <c r="Q744" s="214"/>
      <c r="R744" s="214"/>
      <c r="S744" s="214"/>
      <c r="T744" s="215"/>
      <c r="AT744" s="216" t="s">
        <v>216</v>
      </c>
      <c r="AU744" s="216" t="s">
        <v>86</v>
      </c>
      <c r="AV744" s="14" t="s">
        <v>86</v>
      </c>
      <c r="AW744" s="14" t="s">
        <v>37</v>
      </c>
      <c r="AX744" s="14" t="s">
        <v>76</v>
      </c>
      <c r="AY744" s="216" t="s">
        <v>202</v>
      </c>
    </row>
    <row r="745" spans="1:65" s="14" customFormat="1" ht="11.25">
      <c r="B745" s="206"/>
      <c r="C745" s="207"/>
      <c r="D745" s="190" t="s">
        <v>216</v>
      </c>
      <c r="E745" s="208" t="s">
        <v>19</v>
      </c>
      <c r="F745" s="209" t="s">
        <v>662</v>
      </c>
      <c r="G745" s="207"/>
      <c r="H745" s="210">
        <v>-63.46</v>
      </c>
      <c r="I745" s="211"/>
      <c r="J745" s="207"/>
      <c r="K745" s="207"/>
      <c r="L745" s="212"/>
      <c r="M745" s="213"/>
      <c r="N745" s="214"/>
      <c r="O745" s="214"/>
      <c r="P745" s="214"/>
      <c r="Q745" s="214"/>
      <c r="R745" s="214"/>
      <c r="S745" s="214"/>
      <c r="T745" s="215"/>
      <c r="AT745" s="216" t="s">
        <v>216</v>
      </c>
      <c r="AU745" s="216" t="s">
        <v>86</v>
      </c>
      <c r="AV745" s="14" t="s">
        <v>86</v>
      </c>
      <c r="AW745" s="14" t="s">
        <v>37</v>
      </c>
      <c r="AX745" s="14" t="s">
        <v>76</v>
      </c>
      <c r="AY745" s="216" t="s">
        <v>202</v>
      </c>
    </row>
    <row r="746" spans="1:65" s="16" customFormat="1" ht="11.25">
      <c r="B746" s="228"/>
      <c r="C746" s="229"/>
      <c r="D746" s="190" t="s">
        <v>216</v>
      </c>
      <c r="E746" s="230" t="s">
        <v>113</v>
      </c>
      <c r="F746" s="231" t="s">
        <v>235</v>
      </c>
      <c r="G746" s="229"/>
      <c r="H746" s="232">
        <v>967.93499999999995</v>
      </c>
      <c r="I746" s="233"/>
      <c r="J746" s="229"/>
      <c r="K746" s="229"/>
      <c r="L746" s="234"/>
      <c r="M746" s="235"/>
      <c r="N746" s="236"/>
      <c r="O746" s="236"/>
      <c r="P746" s="236"/>
      <c r="Q746" s="236"/>
      <c r="R746" s="236"/>
      <c r="S746" s="236"/>
      <c r="T746" s="237"/>
      <c r="AT746" s="238" t="s">
        <v>216</v>
      </c>
      <c r="AU746" s="238" t="s">
        <v>86</v>
      </c>
      <c r="AV746" s="16" t="s">
        <v>208</v>
      </c>
      <c r="AW746" s="16" t="s">
        <v>37</v>
      </c>
      <c r="AX746" s="16" t="s">
        <v>84</v>
      </c>
      <c r="AY746" s="238" t="s">
        <v>202</v>
      </c>
    </row>
    <row r="747" spans="1:65" s="2" customFormat="1" ht="14.45" customHeight="1">
      <c r="A747" s="36"/>
      <c r="B747" s="37"/>
      <c r="C747" s="239" t="s">
        <v>638</v>
      </c>
      <c r="D747" s="239" t="s">
        <v>639</v>
      </c>
      <c r="E747" s="240" t="s">
        <v>667</v>
      </c>
      <c r="F747" s="241" t="s">
        <v>668</v>
      </c>
      <c r="G747" s="242" t="s">
        <v>518</v>
      </c>
      <c r="H747" s="243">
        <v>1829.3969999999999</v>
      </c>
      <c r="I747" s="244"/>
      <c r="J747" s="245">
        <f>ROUND(I747*H747,2)</f>
        <v>0</v>
      </c>
      <c r="K747" s="241" t="s">
        <v>207</v>
      </c>
      <c r="L747" s="246"/>
      <c r="M747" s="247" t="s">
        <v>19</v>
      </c>
      <c r="N747" s="248" t="s">
        <v>47</v>
      </c>
      <c r="O747" s="66"/>
      <c r="P747" s="186">
        <f>O747*H747</f>
        <v>0</v>
      </c>
      <c r="Q747" s="186">
        <v>0</v>
      </c>
      <c r="R747" s="186">
        <f>Q747*H747</f>
        <v>0</v>
      </c>
      <c r="S747" s="186">
        <v>0</v>
      </c>
      <c r="T747" s="187">
        <f>S747*H747</f>
        <v>0</v>
      </c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R747" s="188" t="s">
        <v>466</v>
      </c>
      <c r="AT747" s="188" t="s">
        <v>639</v>
      </c>
      <c r="AU747" s="188" t="s">
        <v>86</v>
      </c>
      <c r="AY747" s="19" t="s">
        <v>202</v>
      </c>
      <c r="BE747" s="189">
        <f>IF(N747="základní",J747,0)</f>
        <v>0</v>
      </c>
      <c r="BF747" s="189">
        <f>IF(N747="snížená",J747,0)</f>
        <v>0</v>
      </c>
      <c r="BG747" s="189">
        <f>IF(N747="zákl. přenesená",J747,0)</f>
        <v>0</v>
      </c>
      <c r="BH747" s="189">
        <f>IF(N747="sníž. přenesená",J747,0)</f>
        <v>0</v>
      </c>
      <c r="BI747" s="189">
        <f>IF(N747="nulová",J747,0)</f>
        <v>0</v>
      </c>
      <c r="BJ747" s="19" t="s">
        <v>84</v>
      </c>
      <c r="BK747" s="189">
        <f>ROUND(I747*H747,2)</f>
        <v>0</v>
      </c>
      <c r="BL747" s="19" t="s">
        <v>208</v>
      </c>
      <c r="BM747" s="188" t="s">
        <v>1760</v>
      </c>
    </row>
    <row r="748" spans="1:65" s="2" customFormat="1" ht="11.25">
      <c r="A748" s="36"/>
      <c r="B748" s="37"/>
      <c r="C748" s="38"/>
      <c r="D748" s="190" t="s">
        <v>210</v>
      </c>
      <c r="E748" s="38"/>
      <c r="F748" s="191" t="s">
        <v>668</v>
      </c>
      <c r="G748" s="38"/>
      <c r="H748" s="38"/>
      <c r="I748" s="192"/>
      <c r="J748" s="38"/>
      <c r="K748" s="38"/>
      <c r="L748" s="41"/>
      <c r="M748" s="193"/>
      <c r="N748" s="194"/>
      <c r="O748" s="66"/>
      <c r="P748" s="66"/>
      <c r="Q748" s="66"/>
      <c r="R748" s="66"/>
      <c r="S748" s="66"/>
      <c r="T748" s="67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T748" s="19" t="s">
        <v>210</v>
      </c>
      <c r="AU748" s="19" t="s">
        <v>86</v>
      </c>
    </row>
    <row r="749" spans="1:65" s="2" customFormat="1" ht="29.25">
      <c r="A749" s="36"/>
      <c r="B749" s="37"/>
      <c r="C749" s="38"/>
      <c r="D749" s="190" t="s">
        <v>214</v>
      </c>
      <c r="E749" s="38"/>
      <c r="F749" s="195" t="s">
        <v>643</v>
      </c>
      <c r="G749" s="38"/>
      <c r="H749" s="38"/>
      <c r="I749" s="192"/>
      <c r="J749" s="38"/>
      <c r="K749" s="38"/>
      <c r="L749" s="41"/>
      <c r="M749" s="193"/>
      <c r="N749" s="194"/>
      <c r="O749" s="66"/>
      <c r="P749" s="66"/>
      <c r="Q749" s="66"/>
      <c r="R749" s="66"/>
      <c r="S749" s="66"/>
      <c r="T749" s="67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T749" s="19" t="s">
        <v>214</v>
      </c>
      <c r="AU749" s="19" t="s">
        <v>86</v>
      </c>
    </row>
    <row r="750" spans="1:65" s="14" customFormat="1" ht="11.25">
      <c r="B750" s="206"/>
      <c r="C750" s="207"/>
      <c r="D750" s="190" t="s">
        <v>216</v>
      </c>
      <c r="E750" s="208" t="s">
        <v>19</v>
      </c>
      <c r="F750" s="209" t="s">
        <v>670</v>
      </c>
      <c r="G750" s="207"/>
      <c r="H750" s="210">
        <v>1829.3969999999999</v>
      </c>
      <c r="I750" s="211"/>
      <c r="J750" s="207"/>
      <c r="K750" s="207"/>
      <c r="L750" s="212"/>
      <c r="M750" s="213"/>
      <c r="N750" s="214"/>
      <c r="O750" s="214"/>
      <c r="P750" s="214"/>
      <c r="Q750" s="214"/>
      <c r="R750" s="214"/>
      <c r="S750" s="214"/>
      <c r="T750" s="215"/>
      <c r="AT750" s="216" t="s">
        <v>216</v>
      </c>
      <c r="AU750" s="216" t="s">
        <v>86</v>
      </c>
      <c r="AV750" s="14" t="s">
        <v>86</v>
      </c>
      <c r="AW750" s="14" t="s">
        <v>37</v>
      </c>
      <c r="AX750" s="14" t="s">
        <v>84</v>
      </c>
      <c r="AY750" s="216" t="s">
        <v>202</v>
      </c>
    </row>
    <row r="751" spans="1:65" s="2" customFormat="1" ht="14.45" customHeight="1">
      <c r="A751" s="36"/>
      <c r="B751" s="37"/>
      <c r="C751" s="177" t="s">
        <v>645</v>
      </c>
      <c r="D751" s="177" t="s">
        <v>204</v>
      </c>
      <c r="E751" s="178" t="s">
        <v>672</v>
      </c>
      <c r="F751" s="179" t="s">
        <v>673</v>
      </c>
      <c r="G751" s="180" t="s">
        <v>130</v>
      </c>
      <c r="H751" s="181">
        <v>121.63</v>
      </c>
      <c r="I751" s="182"/>
      <c r="J751" s="183">
        <f>ROUND(I751*H751,2)</f>
        <v>0</v>
      </c>
      <c r="K751" s="179" t="s">
        <v>207</v>
      </c>
      <c r="L751" s="41"/>
      <c r="M751" s="184" t="s">
        <v>19</v>
      </c>
      <c r="N751" s="185" t="s">
        <v>47</v>
      </c>
      <c r="O751" s="66"/>
      <c r="P751" s="186">
        <f>O751*H751</f>
        <v>0</v>
      </c>
      <c r="Q751" s="186">
        <v>0</v>
      </c>
      <c r="R751" s="186">
        <f>Q751*H751</f>
        <v>0</v>
      </c>
      <c r="S751" s="186">
        <v>0</v>
      </c>
      <c r="T751" s="187">
        <f>S751*H751</f>
        <v>0</v>
      </c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R751" s="188" t="s">
        <v>208</v>
      </c>
      <c r="AT751" s="188" t="s">
        <v>204</v>
      </c>
      <c r="AU751" s="188" t="s">
        <v>86</v>
      </c>
      <c r="AY751" s="19" t="s">
        <v>202</v>
      </c>
      <c r="BE751" s="189">
        <f>IF(N751="základní",J751,0)</f>
        <v>0</v>
      </c>
      <c r="BF751" s="189">
        <f>IF(N751="snížená",J751,0)</f>
        <v>0</v>
      </c>
      <c r="BG751" s="189">
        <f>IF(N751="zákl. přenesená",J751,0)</f>
        <v>0</v>
      </c>
      <c r="BH751" s="189">
        <f>IF(N751="sníž. přenesená",J751,0)</f>
        <v>0</v>
      </c>
      <c r="BI751" s="189">
        <f>IF(N751="nulová",J751,0)</f>
        <v>0</v>
      </c>
      <c r="BJ751" s="19" t="s">
        <v>84</v>
      </c>
      <c r="BK751" s="189">
        <f>ROUND(I751*H751,2)</f>
        <v>0</v>
      </c>
      <c r="BL751" s="19" t="s">
        <v>208</v>
      </c>
      <c r="BM751" s="188" t="s">
        <v>1761</v>
      </c>
    </row>
    <row r="752" spans="1:65" s="2" customFormat="1" ht="19.5">
      <c r="A752" s="36"/>
      <c r="B752" s="37"/>
      <c r="C752" s="38"/>
      <c r="D752" s="190" t="s">
        <v>210</v>
      </c>
      <c r="E752" s="38"/>
      <c r="F752" s="191" t="s">
        <v>675</v>
      </c>
      <c r="G752" s="38"/>
      <c r="H752" s="38"/>
      <c r="I752" s="192"/>
      <c r="J752" s="38"/>
      <c r="K752" s="38"/>
      <c r="L752" s="41"/>
      <c r="M752" s="193"/>
      <c r="N752" s="194"/>
      <c r="O752" s="66"/>
      <c r="P752" s="66"/>
      <c r="Q752" s="66"/>
      <c r="R752" s="66"/>
      <c r="S752" s="66"/>
      <c r="T752" s="67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T752" s="19" t="s">
        <v>210</v>
      </c>
      <c r="AU752" s="19" t="s">
        <v>86</v>
      </c>
    </row>
    <row r="753" spans="1:65" s="2" customFormat="1" ht="48.75">
      <c r="A753" s="36"/>
      <c r="B753" s="37"/>
      <c r="C753" s="38"/>
      <c r="D753" s="190" t="s">
        <v>212</v>
      </c>
      <c r="E753" s="38"/>
      <c r="F753" s="195" t="s">
        <v>676</v>
      </c>
      <c r="G753" s="38"/>
      <c r="H753" s="38"/>
      <c r="I753" s="192"/>
      <c r="J753" s="38"/>
      <c r="K753" s="38"/>
      <c r="L753" s="41"/>
      <c r="M753" s="193"/>
      <c r="N753" s="194"/>
      <c r="O753" s="66"/>
      <c r="P753" s="66"/>
      <c r="Q753" s="66"/>
      <c r="R753" s="66"/>
      <c r="S753" s="66"/>
      <c r="T753" s="67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T753" s="19" t="s">
        <v>212</v>
      </c>
      <c r="AU753" s="19" t="s">
        <v>86</v>
      </c>
    </row>
    <row r="754" spans="1:65" s="13" customFormat="1" ht="11.25">
      <c r="B754" s="196"/>
      <c r="C754" s="197"/>
      <c r="D754" s="190" t="s">
        <v>216</v>
      </c>
      <c r="E754" s="198" t="s">
        <v>19</v>
      </c>
      <c r="F754" s="199" t="s">
        <v>677</v>
      </c>
      <c r="G754" s="197"/>
      <c r="H754" s="198" t="s">
        <v>19</v>
      </c>
      <c r="I754" s="200"/>
      <c r="J754" s="197"/>
      <c r="K754" s="197"/>
      <c r="L754" s="201"/>
      <c r="M754" s="202"/>
      <c r="N754" s="203"/>
      <c r="O754" s="203"/>
      <c r="P754" s="203"/>
      <c r="Q754" s="203"/>
      <c r="R754" s="203"/>
      <c r="S754" s="203"/>
      <c r="T754" s="204"/>
      <c r="AT754" s="205" t="s">
        <v>216</v>
      </c>
      <c r="AU754" s="205" t="s">
        <v>86</v>
      </c>
      <c r="AV754" s="13" t="s">
        <v>84</v>
      </c>
      <c r="AW754" s="13" t="s">
        <v>37</v>
      </c>
      <c r="AX754" s="13" t="s">
        <v>76</v>
      </c>
      <c r="AY754" s="205" t="s">
        <v>202</v>
      </c>
    </row>
    <row r="755" spans="1:65" s="14" customFormat="1" ht="11.25">
      <c r="B755" s="206"/>
      <c r="C755" s="207"/>
      <c r="D755" s="190" t="s">
        <v>216</v>
      </c>
      <c r="E755" s="208" t="s">
        <v>128</v>
      </c>
      <c r="F755" s="209" t="s">
        <v>156</v>
      </c>
      <c r="G755" s="207"/>
      <c r="H755" s="210">
        <v>121.63</v>
      </c>
      <c r="I755" s="211"/>
      <c r="J755" s="207"/>
      <c r="K755" s="207"/>
      <c r="L755" s="212"/>
      <c r="M755" s="213"/>
      <c r="N755" s="214"/>
      <c r="O755" s="214"/>
      <c r="P755" s="214"/>
      <c r="Q755" s="214"/>
      <c r="R755" s="214"/>
      <c r="S755" s="214"/>
      <c r="T755" s="215"/>
      <c r="AT755" s="216" t="s">
        <v>216</v>
      </c>
      <c r="AU755" s="216" t="s">
        <v>86</v>
      </c>
      <c r="AV755" s="14" t="s">
        <v>86</v>
      </c>
      <c r="AW755" s="14" t="s">
        <v>37</v>
      </c>
      <c r="AX755" s="14" t="s">
        <v>84</v>
      </c>
      <c r="AY755" s="216" t="s">
        <v>202</v>
      </c>
    </row>
    <row r="756" spans="1:65" s="2" customFormat="1" ht="14.45" customHeight="1">
      <c r="A756" s="36"/>
      <c r="B756" s="37"/>
      <c r="C756" s="177" t="s">
        <v>7</v>
      </c>
      <c r="D756" s="177" t="s">
        <v>204</v>
      </c>
      <c r="E756" s="178" t="s">
        <v>679</v>
      </c>
      <c r="F756" s="179" t="s">
        <v>680</v>
      </c>
      <c r="G756" s="180" t="s">
        <v>130</v>
      </c>
      <c r="H756" s="181">
        <v>121.63</v>
      </c>
      <c r="I756" s="182"/>
      <c r="J756" s="183">
        <f>ROUND(I756*H756,2)</f>
        <v>0</v>
      </c>
      <c r="K756" s="179" t="s">
        <v>207</v>
      </c>
      <c r="L756" s="41"/>
      <c r="M756" s="184" t="s">
        <v>19</v>
      </c>
      <c r="N756" s="185" t="s">
        <v>47</v>
      </c>
      <c r="O756" s="66"/>
      <c r="P756" s="186">
        <f>O756*H756</f>
        <v>0</v>
      </c>
      <c r="Q756" s="186">
        <v>0</v>
      </c>
      <c r="R756" s="186">
        <f>Q756*H756</f>
        <v>0</v>
      </c>
      <c r="S756" s="186">
        <v>0</v>
      </c>
      <c r="T756" s="187">
        <f>S756*H756</f>
        <v>0</v>
      </c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R756" s="188" t="s">
        <v>208</v>
      </c>
      <c r="AT756" s="188" t="s">
        <v>204</v>
      </c>
      <c r="AU756" s="188" t="s">
        <v>86</v>
      </c>
      <c r="AY756" s="19" t="s">
        <v>202</v>
      </c>
      <c r="BE756" s="189">
        <f>IF(N756="základní",J756,0)</f>
        <v>0</v>
      </c>
      <c r="BF756" s="189">
        <f>IF(N756="snížená",J756,0)</f>
        <v>0</v>
      </c>
      <c r="BG756" s="189">
        <f>IF(N756="zákl. přenesená",J756,0)</f>
        <v>0</v>
      </c>
      <c r="BH756" s="189">
        <f>IF(N756="sníž. přenesená",J756,0)</f>
        <v>0</v>
      </c>
      <c r="BI756" s="189">
        <f>IF(N756="nulová",J756,0)</f>
        <v>0</v>
      </c>
      <c r="BJ756" s="19" t="s">
        <v>84</v>
      </c>
      <c r="BK756" s="189">
        <f>ROUND(I756*H756,2)</f>
        <v>0</v>
      </c>
      <c r="BL756" s="19" t="s">
        <v>208</v>
      </c>
      <c r="BM756" s="188" t="s">
        <v>1762</v>
      </c>
    </row>
    <row r="757" spans="1:65" s="2" customFormat="1" ht="11.25">
      <c r="A757" s="36"/>
      <c r="B757" s="37"/>
      <c r="C757" s="38"/>
      <c r="D757" s="190" t="s">
        <v>210</v>
      </c>
      <c r="E757" s="38"/>
      <c r="F757" s="191" t="s">
        <v>682</v>
      </c>
      <c r="G757" s="38"/>
      <c r="H757" s="38"/>
      <c r="I757" s="192"/>
      <c r="J757" s="38"/>
      <c r="K757" s="38"/>
      <c r="L757" s="41"/>
      <c r="M757" s="193"/>
      <c r="N757" s="194"/>
      <c r="O757" s="66"/>
      <c r="P757" s="66"/>
      <c r="Q757" s="66"/>
      <c r="R757" s="66"/>
      <c r="S757" s="66"/>
      <c r="T757" s="67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T757" s="19" t="s">
        <v>210</v>
      </c>
      <c r="AU757" s="19" t="s">
        <v>86</v>
      </c>
    </row>
    <row r="758" spans="1:65" s="2" customFormat="1" ht="107.25">
      <c r="A758" s="36"/>
      <c r="B758" s="37"/>
      <c r="C758" s="38"/>
      <c r="D758" s="190" t="s">
        <v>212</v>
      </c>
      <c r="E758" s="38"/>
      <c r="F758" s="195" t="s">
        <v>683</v>
      </c>
      <c r="G758" s="38"/>
      <c r="H758" s="38"/>
      <c r="I758" s="192"/>
      <c r="J758" s="38"/>
      <c r="K758" s="38"/>
      <c r="L758" s="41"/>
      <c r="M758" s="193"/>
      <c r="N758" s="194"/>
      <c r="O758" s="66"/>
      <c r="P758" s="66"/>
      <c r="Q758" s="66"/>
      <c r="R758" s="66"/>
      <c r="S758" s="66"/>
      <c r="T758" s="67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T758" s="19" t="s">
        <v>212</v>
      </c>
      <c r="AU758" s="19" t="s">
        <v>86</v>
      </c>
    </row>
    <row r="759" spans="1:65" s="14" customFormat="1" ht="11.25">
      <c r="B759" s="206"/>
      <c r="C759" s="207"/>
      <c r="D759" s="190" t="s">
        <v>216</v>
      </c>
      <c r="E759" s="208" t="s">
        <v>19</v>
      </c>
      <c r="F759" s="209" t="s">
        <v>128</v>
      </c>
      <c r="G759" s="207"/>
      <c r="H759" s="210">
        <v>121.63</v>
      </c>
      <c r="I759" s="211"/>
      <c r="J759" s="207"/>
      <c r="K759" s="207"/>
      <c r="L759" s="212"/>
      <c r="M759" s="213"/>
      <c r="N759" s="214"/>
      <c r="O759" s="214"/>
      <c r="P759" s="214"/>
      <c r="Q759" s="214"/>
      <c r="R759" s="214"/>
      <c r="S759" s="214"/>
      <c r="T759" s="215"/>
      <c r="AT759" s="216" t="s">
        <v>216</v>
      </c>
      <c r="AU759" s="216" t="s">
        <v>86</v>
      </c>
      <c r="AV759" s="14" t="s">
        <v>86</v>
      </c>
      <c r="AW759" s="14" t="s">
        <v>37</v>
      </c>
      <c r="AX759" s="14" t="s">
        <v>84</v>
      </c>
      <c r="AY759" s="216" t="s">
        <v>202</v>
      </c>
    </row>
    <row r="760" spans="1:65" s="2" customFormat="1" ht="14.45" customHeight="1">
      <c r="A760" s="36"/>
      <c r="B760" s="37"/>
      <c r="C760" s="239" t="s">
        <v>671</v>
      </c>
      <c r="D760" s="239" t="s">
        <v>639</v>
      </c>
      <c r="E760" s="240" t="s">
        <v>685</v>
      </c>
      <c r="F760" s="241" t="s">
        <v>686</v>
      </c>
      <c r="G760" s="242" t="s">
        <v>687</v>
      </c>
      <c r="H760" s="243">
        <v>3.649</v>
      </c>
      <c r="I760" s="244"/>
      <c r="J760" s="245">
        <f>ROUND(I760*H760,2)</f>
        <v>0</v>
      </c>
      <c r="K760" s="241" t="s">
        <v>207</v>
      </c>
      <c r="L760" s="246"/>
      <c r="M760" s="247" t="s">
        <v>19</v>
      </c>
      <c r="N760" s="248" t="s">
        <v>47</v>
      </c>
      <c r="O760" s="66"/>
      <c r="P760" s="186">
        <f>O760*H760</f>
        <v>0</v>
      </c>
      <c r="Q760" s="186">
        <v>1E-3</v>
      </c>
      <c r="R760" s="186">
        <f>Q760*H760</f>
        <v>3.6489999999999999E-3</v>
      </c>
      <c r="S760" s="186">
        <v>0</v>
      </c>
      <c r="T760" s="187">
        <f>S760*H760</f>
        <v>0</v>
      </c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R760" s="188" t="s">
        <v>466</v>
      </c>
      <c r="AT760" s="188" t="s">
        <v>639</v>
      </c>
      <c r="AU760" s="188" t="s">
        <v>86</v>
      </c>
      <c r="AY760" s="19" t="s">
        <v>202</v>
      </c>
      <c r="BE760" s="189">
        <f>IF(N760="základní",J760,0)</f>
        <v>0</v>
      </c>
      <c r="BF760" s="189">
        <f>IF(N760="snížená",J760,0)</f>
        <v>0</v>
      </c>
      <c r="BG760" s="189">
        <f>IF(N760="zákl. přenesená",J760,0)</f>
        <v>0</v>
      </c>
      <c r="BH760" s="189">
        <f>IF(N760="sníž. přenesená",J760,0)</f>
        <v>0</v>
      </c>
      <c r="BI760" s="189">
        <f>IF(N760="nulová",J760,0)</f>
        <v>0</v>
      </c>
      <c r="BJ760" s="19" t="s">
        <v>84</v>
      </c>
      <c r="BK760" s="189">
        <f>ROUND(I760*H760,2)</f>
        <v>0</v>
      </c>
      <c r="BL760" s="19" t="s">
        <v>208</v>
      </c>
      <c r="BM760" s="188" t="s">
        <v>1763</v>
      </c>
    </row>
    <row r="761" spans="1:65" s="2" customFormat="1" ht="11.25">
      <c r="A761" s="36"/>
      <c r="B761" s="37"/>
      <c r="C761" s="38"/>
      <c r="D761" s="190" t="s">
        <v>210</v>
      </c>
      <c r="E761" s="38"/>
      <c r="F761" s="191" t="s">
        <v>686</v>
      </c>
      <c r="G761" s="38"/>
      <c r="H761" s="38"/>
      <c r="I761" s="192"/>
      <c r="J761" s="38"/>
      <c r="K761" s="38"/>
      <c r="L761" s="41"/>
      <c r="M761" s="193"/>
      <c r="N761" s="194"/>
      <c r="O761" s="66"/>
      <c r="P761" s="66"/>
      <c r="Q761" s="66"/>
      <c r="R761" s="66"/>
      <c r="S761" s="66"/>
      <c r="T761" s="67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T761" s="19" t="s">
        <v>210</v>
      </c>
      <c r="AU761" s="19" t="s">
        <v>86</v>
      </c>
    </row>
    <row r="762" spans="1:65" s="14" customFormat="1" ht="11.25">
      <c r="B762" s="206"/>
      <c r="C762" s="207"/>
      <c r="D762" s="190" t="s">
        <v>216</v>
      </c>
      <c r="E762" s="208" t="s">
        <v>19</v>
      </c>
      <c r="F762" s="209" t="s">
        <v>689</v>
      </c>
      <c r="G762" s="207"/>
      <c r="H762" s="210">
        <v>3.649</v>
      </c>
      <c r="I762" s="211"/>
      <c r="J762" s="207"/>
      <c r="K762" s="207"/>
      <c r="L762" s="212"/>
      <c r="M762" s="213"/>
      <c r="N762" s="214"/>
      <c r="O762" s="214"/>
      <c r="P762" s="214"/>
      <c r="Q762" s="214"/>
      <c r="R762" s="214"/>
      <c r="S762" s="214"/>
      <c r="T762" s="215"/>
      <c r="AT762" s="216" t="s">
        <v>216</v>
      </c>
      <c r="AU762" s="216" t="s">
        <v>86</v>
      </c>
      <c r="AV762" s="14" t="s">
        <v>86</v>
      </c>
      <c r="AW762" s="14" t="s">
        <v>37</v>
      </c>
      <c r="AX762" s="14" t="s">
        <v>84</v>
      </c>
      <c r="AY762" s="216" t="s">
        <v>202</v>
      </c>
    </row>
    <row r="763" spans="1:65" s="2" customFormat="1" ht="14.45" customHeight="1">
      <c r="A763" s="36"/>
      <c r="B763" s="37"/>
      <c r="C763" s="177" t="s">
        <v>678</v>
      </c>
      <c r="D763" s="177" t="s">
        <v>204</v>
      </c>
      <c r="E763" s="178" t="s">
        <v>691</v>
      </c>
      <c r="F763" s="179" t="s">
        <v>692</v>
      </c>
      <c r="G763" s="180" t="s">
        <v>130</v>
      </c>
      <c r="H763" s="181">
        <v>121.63</v>
      </c>
      <c r="I763" s="182"/>
      <c r="J763" s="183">
        <f>ROUND(I763*H763,2)</f>
        <v>0</v>
      </c>
      <c r="K763" s="179" t="s">
        <v>207</v>
      </c>
      <c r="L763" s="41"/>
      <c r="M763" s="184" t="s">
        <v>19</v>
      </c>
      <c r="N763" s="185" t="s">
        <v>47</v>
      </c>
      <c r="O763" s="66"/>
      <c r="P763" s="186">
        <f>O763*H763</f>
        <v>0</v>
      </c>
      <c r="Q763" s="186">
        <v>0</v>
      </c>
      <c r="R763" s="186">
        <f>Q763*H763</f>
        <v>0</v>
      </c>
      <c r="S763" s="186">
        <v>0</v>
      </c>
      <c r="T763" s="187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188" t="s">
        <v>208</v>
      </c>
      <c r="AT763" s="188" t="s">
        <v>204</v>
      </c>
      <c r="AU763" s="188" t="s">
        <v>86</v>
      </c>
      <c r="AY763" s="19" t="s">
        <v>202</v>
      </c>
      <c r="BE763" s="189">
        <f>IF(N763="základní",J763,0)</f>
        <v>0</v>
      </c>
      <c r="BF763" s="189">
        <f>IF(N763="snížená",J763,0)</f>
        <v>0</v>
      </c>
      <c r="BG763" s="189">
        <f>IF(N763="zákl. přenesená",J763,0)</f>
        <v>0</v>
      </c>
      <c r="BH763" s="189">
        <f>IF(N763="sníž. přenesená",J763,0)</f>
        <v>0</v>
      </c>
      <c r="BI763" s="189">
        <f>IF(N763="nulová",J763,0)</f>
        <v>0</v>
      </c>
      <c r="BJ763" s="19" t="s">
        <v>84</v>
      </c>
      <c r="BK763" s="189">
        <f>ROUND(I763*H763,2)</f>
        <v>0</v>
      </c>
      <c r="BL763" s="19" t="s">
        <v>208</v>
      </c>
      <c r="BM763" s="188" t="s">
        <v>1764</v>
      </c>
    </row>
    <row r="764" spans="1:65" s="2" customFormat="1" ht="11.25">
      <c r="A764" s="36"/>
      <c r="B764" s="37"/>
      <c r="C764" s="38"/>
      <c r="D764" s="190" t="s">
        <v>210</v>
      </c>
      <c r="E764" s="38"/>
      <c r="F764" s="191" t="s">
        <v>694</v>
      </c>
      <c r="G764" s="38"/>
      <c r="H764" s="38"/>
      <c r="I764" s="192"/>
      <c r="J764" s="38"/>
      <c r="K764" s="38"/>
      <c r="L764" s="41"/>
      <c r="M764" s="193"/>
      <c r="N764" s="194"/>
      <c r="O764" s="66"/>
      <c r="P764" s="66"/>
      <c r="Q764" s="66"/>
      <c r="R764" s="66"/>
      <c r="S764" s="66"/>
      <c r="T764" s="67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T764" s="19" t="s">
        <v>210</v>
      </c>
      <c r="AU764" s="19" t="s">
        <v>86</v>
      </c>
    </row>
    <row r="765" spans="1:65" s="2" customFormat="1" ht="87.75">
      <c r="A765" s="36"/>
      <c r="B765" s="37"/>
      <c r="C765" s="38"/>
      <c r="D765" s="190" t="s">
        <v>212</v>
      </c>
      <c r="E765" s="38"/>
      <c r="F765" s="195" t="s">
        <v>695</v>
      </c>
      <c r="G765" s="38"/>
      <c r="H765" s="38"/>
      <c r="I765" s="192"/>
      <c r="J765" s="38"/>
      <c r="K765" s="38"/>
      <c r="L765" s="41"/>
      <c r="M765" s="193"/>
      <c r="N765" s="194"/>
      <c r="O765" s="66"/>
      <c r="P765" s="66"/>
      <c r="Q765" s="66"/>
      <c r="R765" s="66"/>
      <c r="S765" s="66"/>
      <c r="T765" s="67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T765" s="19" t="s">
        <v>212</v>
      </c>
      <c r="AU765" s="19" t="s">
        <v>86</v>
      </c>
    </row>
    <row r="766" spans="1:65" s="14" customFormat="1" ht="11.25">
      <c r="B766" s="206"/>
      <c r="C766" s="207"/>
      <c r="D766" s="190" t="s">
        <v>216</v>
      </c>
      <c r="E766" s="208" t="s">
        <v>19</v>
      </c>
      <c r="F766" s="209" t="s">
        <v>128</v>
      </c>
      <c r="G766" s="207"/>
      <c r="H766" s="210">
        <v>121.63</v>
      </c>
      <c r="I766" s="211"/>
      <c r="J766" s="207"/>
      <c r="K766" s="207"/>
      <c r="L766" s="212"/>
      <c r="M766" s="213"/>
      <c r="N766" s="214"/>
      <c r="O766" s="214"/>
      <c r="P766" s="214"/>
      <c r="Q766" s="214"/>
      <c r="R766" s="214"/>
      <c r="S766" s="214"/>
      <c r="T766" s="215"/>
      <c r="AT766" s="216" t="s">
        <v>216</v>
      </c>
      <c r="AU766" s="216" t="s">
        <v>86</v>
      </c>
      <c r="AV766" s="14" t="s">
        <v>86</v>
      </c>
      <c r="AW766" s="14" t="s">
        <v>37</v>
      </c>
      <c r="AX766" s="14" t="s">
        <v>84</v>
      </c>
      <c r="AY766" s="216" t="s">
        <v>202</v>
      </c>
    </row>
    <row r="767" spans="1:65" s="2" customFormat="1" ht="14.45" customHeight="1">
      <c r="A767" s="36"/>
      <c r="B767" s="37"/>
      <c r="C767" s="177" t="s">
        <v>684</v>
      </c>
      <c r="D767" s="177" t="s">
        <v>204</v>
      </c>
      <c r="E767" s="178" t="s">
        <v>697</v>
      </c>
      <c r="F767" s="179" t="s">
        <v>698</v>
      </c>
      <c r="G767" s="180" t="s">
        <v>130</v>
      </c>
      <c r="H767" s="181">
        <v>121.63</v>
      </c>
      <c r="I767" s="182"/>
      <c r="J767" s="183">
        <f>ROUND(I767*H767,2)</f>
        <v>0</v>
      </c>
      <c r="K767" s="179" t="s">
        <v>207</v>
      </c>
      <c r="L767" s="41"/>
      <c r="M767" s="184" t="s">
        <v>19</v>
      </c>
      <c r="N767" s="185" t="s">
        <v>47</v>
      </c>
      <c r="O767" s="66"/>
      <c r="P767" s="186">
        <f>O767*H767</f>
        <v>0</v>
      </c>
      <c r="Q767" s="186">
        <v>0</v>
      </c>
      <c r="R767" s="186">
        <f>Q767*H767</f>
        <v>0</v>
      </c>
      <c r="S767" s="186">
        <v>0</v>
      </c>
      <c r="T767" s="187">
        <f>S767*H767</f>
        <v>0</v>
      </c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R767" s="188" t="s">
        <v>208</v>
      </c>
      <c r="AT767" s="188" t="s">
        <v>204</v>
      </c>
      <c r="AU767" s="188" t="s">
        <v>86</v>
      </c>
      <c r="AY767" s="19" t="s">
        <v>202</v>
      </c>
      <c r="BE767" s="189">
        <f>IF(N767="základní",J767,0)</f>
        <v>0</v>
      </c>
      <c r="BF767" s="189">
        <f>IF(N767="snížená",J767,0)</f>
        <v>0</v>
      </c>
      <c r="BG767" s="189">
        <f>IF(N767="zákl. přenesená",J767,0)</f>
        <v>0</v>
      </c>
      <c r="BH767" s="189">
        <f>IF(N767="sníž. přenesená",J767,0)</f>
        <v>0</v>
      </c>
      <c r="BI767" s="189">
        <f>IF(N767="nulová",J767,0)</f>
        <v>0</v>
      </c>
      <c r="BJ767" s="19" t="s">
        <v>84</v>
      </c>
      <c r="BK767" s="189">
        <f>ROUND(I767*H767,2)</f>
        <v>0</v>
      </c>
      <c r="BL767" s="19" t="s">
        <v>208</v>
      </c>
      <c r="BM767" s="188" t="s">
        <v>1765</v>
      </c>
    </row>
    <row r="768" spans="1:65" s="2" customFormat="1" ht="11.25">
      <c r="A768" s="36"/>
      <c r="B768" s="37"/>
      <c r="C768" s="38"/>
      <c r="D768" s="190" t="s">
        <v>210</v>
      </c>
      <c r="E768" s="38"/>
      <c r="F768" s="191" t="s">
        <v>700</v>
      </c>
      <c r="G768" s="38"/>
      <c r="H768" s="38"/>
      <c r="I768" s="192"/>
      <c r="J768" s="38"/>
      <c r="K768" s="38"/>
      <c r="L768" s="41"/>
      <c r="M768" s="193"/>
      <c r="N768" s="194"/>
      <c r="O768" s="66"/>
      <c r="P768" s="66"/>
      <c r="Q768" s="66"/>
      <c r="R768" s="66"/>
      <c r="S768" s="66"/>
      <c r="T768" s="67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T768" s="19" t="s">
        <v>210</v>
      </c>
      <c r="AU768" s="19" t="s">
        <v>86</v>
      </c>
    </row>
    <row r="769" spans="1:65" s="2" customFormat="1" ht="107.25">
      <c r="A769" s="36"/>
      <c r="B769" s="37"/>
      <c r="C769" s="38"/>
      <c r="D769" s="190" t="s">
        <v>212</v>
      </c>
      <c r="E769" s="38"/>
      <c r="F769" s="195" t="s">
        <v>701</v>
      </c>
      <c r="G769" s="38"/>
      <c r="H769" s="38"/>
      <c r="I769" s="192"/>
      <c r="J769" s="38"/>
      <c r="K769" s="38"/>
      <c r="L769" s="41"/>
      <c r="M769" s="193"/>
      <c r="N769" s="194"/>
      <c r="O769" s="66"/>
      <c r="P769" s="66"/>
      <c r="Q769" s="66"/>
      <c r="R769" s="66"/>
      <c r="S769" s="66"/>
      <c r="T769" s="67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T769" s="19" t="s">
        <v>212</v>
      </c>
      <c r="AU769" s="19" t="s">
        <v>86</v>
      </c>
    </row>
    <row r="770" spans="1:65" s="14" customFormat="1" ht="11.25">
      <c r="B770" s="206"/>
      <c r="C770" s="207"/>
      <c r="D770" s="190" t="s">
        <v>216</v>
      </c>
      <c r="E770" s="208" t="s">
        <v>19</v>
      </c>
      <c r="F770" s="209" t="s">
        <v>128</v>
      </c>
      <c r="G770" s="207"/>
      <c r="H770" s="210">
        <v>121.63</v>
      </c>
      <c r="I770" s="211"/>
      <c r="J770" s="207"/>
      <c r="K770" s="207"/>
      <c r="L770" s="212"/>
      <c r="M770" s="213"/>
      <c r="N770" s="214"/>
      <c r="O770" s="214"/>
      <c r="P770" s="214"/>
      <c r="Q770" s="214"/>
      <c r="R770" s="214"/>
      <c r="S770" s="214"/>
      <c r="T770" s="215"/>
      <c r="AT770" s="216" t="s">
        <v>216</v>
      </c>
      <c r="AU770" s="216" t="s">
        <v>86</v>
      </c>
      <c r="AV770" s="14" t="s">
        <v>86</v>
      </c>
      <c r="AW770" s="14" t="s">
        <v>37</v>
      </c>
      <c r="AX770" s="14" t="s">
        <v>84</v>
      </c>
      <c r="AY770" s="216" t="s">
        <v>202</v>
      </c>
    </row>
    <row r="771" spans="1:65" s="2" customFormat="1" ht="14.45" customHeight="1">
      <c r="A771" s="36"/>
      <c r="B771" s="37"/>
      <c r="C771" s="177" t="s">
        <v>690</v>
      </c>
      <c r="D771" s="177" t="s">
        <v>204</v>
      </c>
      <c r="E771" s="178" t="s">
        <v>703</v>
      </c>
      <c r="F771" s="179" t="s">
        <v>704</v>
      </c>
      <c r="G771" s="180" t="s">
        <v>115</v>
      </c>
      <c r="H771" s="181">
        <v>3.649</v>
      </c>
      <c r="I771" s="182"/>
      <c r="J771" s="183">
        <f>ROUND(I771*H771,2)</f>
        <v>0</v>
      </c>
      <c r="K771" s="179" t="s">
        <v>207</v>
      </c>
      <c r="L771" s="41"/>
      <c r="M771" s="184" t="s">
        <v>19</v>
      </c>
      <c r="N771" s="185" t="s">
        <v>47</v>
      </c>
      <c r="O771" s="66"/>
      <c r="P771" s="186">
        <f>O771*H771</f>
        <v>0</v>
      </c>
      <c r="Q771" s="186">
        <v>0</v>
      </c>
      <c r="R771" s="186">
        <f>Q771*H771</f>
        <v>0</v>
      </c>
      <c r="S771" s="186">
        <v>0</v>
      </c>
      <c r="T771" s="187">
        <f>S771*H771</f>
        <v>0</v>
      </c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R771" s="188" t="s">
        <v>208</v>
      </c>
      <c r="AT771" s="188" t="s">
        <v>204</v>
      </c>
      <c r="AU771" s="188" t="s">
        <v>86</v>
      </c>
      <c r="AY771" s="19" t="s">
        <v>202</v>
      </c>
      <c r="BE771" s="189">
        <f>IF(N771="základní",J771,0)</f>
        <v>0</v>
      </c>
      <c r="BF771" s="189">
        <f>IF(N771="snížená",J771,0)</f>
        <v>0</v>
      </c>
      <c r="BG771" s="189">
        <f>IF(N771="zákl. přenesená",J771,0)</f>
        <v>0</v>
      </c>
      <c r="BH771" s="189">
        <f>IF(N771="sníž. přenesená",J771,0)</f>
        <v>0</v>
      </c>
      <c r="BI771" s="189">
        <f>IF(N771="nulová",J771,0)</f>
        <v>0</v>
      </c>
      <c r="BJ771" s="19" t="s">
        <v>84</v>
      </c>
      <c r="BK771" s="189">
        <f>ROUND(I771*H771,2)</f>
        <v>0</v>
      </c>
      <c r="BL771" s="19" t="s">
        <v>208</v>
      </c>
      <c r="BM771" s="188" t="s">
        <v>1766</v>
      </c>
    </row>
    <row r="772" spans="1:65" s="2" customFormat="1" ht="11.25">
      <c r="A772" s="36"/>
      <c r="B772" s="37"/>
      <c r="C772" s="38"/>
      <c r="D772" s="190" t="s">
        <v>210</v>
      </c>
      <c r="E772" s="38"/>
      <c r="F772" s="191" t="s">
        <v>706</v>
      </c>
      <c r="G772" s="38"/>
      <c r="H772" s="38"/>
      <c r="I772" s="192"/>
      <c r="J772" s="38"/>
      <c r="K772" s="38"/>
      <c r="L772" s="41"/>
      <c r="M772" s="193"/>
      <c r="N772" s="194"/>
      <c r="O772" s="66"/>
      <c r="P772" s="66"/>
      <c r="Q772" s="66"/>
      <c r="R772" s="66"/>
      <c r="S772" s="66"/>
      <c r="T772" s="67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T772" s="19" t="s">
        <v>210</v>
      </c>
      <c r="AU772" s="19" t="s">
        <v>86</v>
      </c>
    </row>
    <row r="773" spans="1:65" s="14" customFormat="1" ht="11.25">
      <c r="B773" s="206"/>
      <c r="C773" s="207"/>
      <c r="D773" s="190" t="s">
        <v>216</v>
      </c>
      <c r="E773" s="208" t="s">
        <v>158</v>
      </c>
      <c r="F773" s="209" t="s">
        <v>707</v>
      </c>
      <c r="G773" s="207"/>
      <c r="H773" s="210">
        <v>3.649</v>
      </c>
      <c r="I773" s="211"/>
      <c r="J773" s="207"/>
      <c r="K773" s="207"/>
      <c r="L773" s="212"/>
      <c r="M773" s="213"/>
      <c r="N773" s="214"/>
      <c r="O773" s="214"/>
      <c r="P773" s="214"/>
      <c r="Q773" s="214"/>
      <c r="R773" s="214"/>
      <c r="S773" s="214"/>
      <c r="T773" s="215"/>
      <c r="AT773" s="216" t="s">
        <v>216</v>
      </c>
      <c r="AU773" s="216" t="s">
        <v>86</v>
      </c>
      <c r="AV773" s="14" t="s">
        <v>86</v>
      </c>
      <c r="AW773" s="14" t="s">
        <v>37</v>
      </c>
      <c r="AX773" s="14" t="s">
        <v>84</v>
      </c>
      <c r="AY773" s="216" t="s">
        <v>202</v>
      </c>
    </row>
    <row r="774" spans="1:65" s="2" customFormat="1" ht="14.45" customHeight="1">
      <c r="A774" s="36"/>
      <c r="B774" s="37"/>
      <c r="C774" s="177" t="s">
        <v>696</v>
      </c>
      <c r="D774" s="177" t="s">
        <v>204</v>
      </c>
      <c r="E774" s="178" t="s">
        <v>709</v>
      </c>
      <c r="F774" s="179" t="s">
        <v>710</v>
      </c>
      <c r="G774" s="180" t="s">
        <v>115</v>
      </c>
      <c r="H774" s="181">
        <v>3.649</v>
      </c>
      <c r="I774" s="182"/>
      <c r="J774" s="183">
        <f>ROUND(I774*H774,2)</f>
        <v>0</v>
      </c>
      <c r="K774" s="179" t="s">
        <v>207</v>
      </c>
      <c r="L774" s="41"/>
      <c r="M774" s="184" t="s">
        <v>19</v>
      </c>
      <c r="N774" s="185" t="s">
        <v>47</v>
      </c>
      <c r="O774" s="66"/>
      <c r="P774" s="186">
        <f>O774*H774</f>
        <v>0</v>
      </c>
      <c r="Q774" s="186">
        <v>0</v>
      </c>
      <c r="R774" s="186">
        <f>Q774*H774</f>
        <v>0</v>
      </c>
      <c r="S774" s="186">
        <v>0</v>
      </c>
      <c r="T774" s="187">
        <f>S774*H774</f>
        <v>0</v>
      </c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R774" s="188" t="s">
        <v>208</v>
      </c>
      <c r="AT774" s="188" t="s">
        <v>204</v>
      </c>
      <c r="AU774" s="188" t="s">
        <v>86</v>
      </c>
      <c r="AY774" s="19" t="s">
        <v>202</v>
      </c>
      <c r="BE774" s="189">
        <f>IF(N774="základní",J774,0)</f>
        <v>0</v>
      </c>
      <c r="BF774" s="189">
        <f>IF(N774="snížená",J774,0)</f>
        <v>0</v>
      </c>
      <c r="BG774" s="189">
        <f>IF(N774="zákl. přenesená",J774,0)</f>
        <v>0</v>
      </c>
      <c r="BH774" s="189">
        <f>IF(N774="sníž. přenesená",J774,0)</f>
        <v>0</v>
      </c>
      <c r="BI774" s="189">
        <f>IF(N774="nulová",J774,0)</f>
        <v>0</v>
      </c>
      <c r="BJ774" s="19" t="s">
        <v>84</v>
      </c>
      <c r="BK774" s="189">
        <f>ROUND(I774*H774,2)</f>
        <v>0</v>
      </c>
      <c r="BL774" s="19" t="s">
        <v>208</v>
      </c>
      <c r="BM774" s="188" t="s">
        <v>1767</v>
      </c>
    </row>
    <row r="775" spans="1:65" s="2" customFormat="1" ht="11.25">
      <c r="A775" s="36"/>
      <c r="B775" s="37"/>
      <c r="C775" s="38"/>
      <c r="D775" s="190" t="s">
        <v>210</v>
      </c>
      <c r="E775" s="38"/>
      <c r="F775" s="191" t="s">
        <v>712</v>
      </c>
      <c r="G775" s="38"/>
      <c r="H775" s="38"/>
      <c r="I775" s="192"/>
      <c r="J775" s="38"/>
      <c r="K775" s="38"/>
      <c r="L775" s="41"/>
      <c r="M775" s="193"/>
      <c r="N775" s="194"/>
      <c r="O775" s="66"/>
      <c r="P775" s="66"/>
      <c r="Q775" s="66"/>
      <c r="R775" s="66"/>
      <c r="S775" s="66"/>
      <c r="T775" s="67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T775" s="19" t="s">
        <v>210</v>
      </c>
      <c r="AU775" s="19" t="s">
        <v>86</v>
      </c>
    </row>
    <row r="776" spans="1:65" s="2" customFormat="1" ht="48.75">
      <c r="A776" s="36"/>
      <c r="B776" s="37"/>
      <c r="C776" s="38"/>
      <c r="D776" s="190" t="s">
        <v>212</v>
      </c>
      <c r="E776" s="38"/>
      <c r="F776" s="195" t="s">
        <v>713</v>
      </c>
      <c r="G776" s="38"/>
      <c r="H776" s="38"/>
      <c r="I776" s="192"/>
      <c r="J776" s="38"/>
      <c r="K776" s="38"/>
      <c r="L776" s="41"/>
      <c r="M776" s="193"/>
      <c r="N776" s="194"/>
      <c r="O776" s="66"/>
      <c r="P776" s="66"/>
      <c r="Q776" s="66"/>
      <c r="R776" s="66"/>
      <c r="S776" s="66"/>
      <c r="T776" s="67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T776" s="19" t="s">
        <v>212</v>
      </c>
      <c r="AU776" s="19" t="s">
        <v>86</v>
      </c>
    </row>
    <row r="777" spans="1:65" s="14" customFormat="1" ht="11.25">
      <c r="B777" s="206"/>
      <c r="C777" s="207"/>
      <c r="D777" s="190" t="s">
        <v>216</v>
      </c>
      <c r="E777" s="208" t="s">
        <v>19</v>
      </c>
      <c r="F777" s="209" t="s">
        <v>158</v>
      </c>
      <c r="G777" s="207"/>
      <c r="H777" s="210">
        <v>3.649</v>
      </c>
      <c r="I777" s="211"/>
      <c r="J777" s="207"/>
      <c r="K777" s="207"/>
      <c r="L777" s="212"/>
      <c r="M777" s="213"/>
      <c r="N777" s="214"/>
      <c r="O777" s="214"/>
      <c r="P777" s="214"/>
      <c r="Q777" s="214"/>
      <c r="R777" s="214"/>
      <c r="S777" s="214"/>
      <c r="T777" s="215"/>
      <c r="AT777" s="216" t="s">
        <v>216</v>
      </c>
      <c r="AU777" s="216" t="s">
        <v>86</v>
      </c>
      <c r="AV777" s="14" t="s">
        <v>86</v>
      </c>
      <c r="AW777" s="14" t="s">
        <v>37</v>
      </c>
      <c r="AX777" s="14" t="s">
        <v>84</v>
      </c>
      <c r="AY777" s="216" t="s">
        <v>202</v>
      </c>
    </row>
    <row r="778" spans="1:65" s="2" customFormat="1" ht="14.45" customHeight="1">
      <c r="A778" s="36"/>
      <c r="B778" s="37"/>
      <c r="C778" s="177" t="s">
        <v>702</v>
      </c>
      <c r="D778" s="177" t="s">
        <v>204</v>
      </c>
      <c r="E778" s="178" t="s">
        <v>715</v>
      </c>
      <c r="F778" s="179" t="s">
        <v>716</v>
      </c>
      <c r="G778" s="180" t="s">
        <v>115</v>
      </c>
      <c r="H778" s="181">
        <v>3.649</v>
      </c>
      <c r="I778" s="182"/>
      <c r="J778" s="183">
        <f>ROUND(I778*H778,2)</f>
        <v>0</v>
      </c>
      <c r="K778" s="179" t="s">
        <v>207</v>
      </c>
      <c r="L778" s="41"/>
      <c r="M778" s="184" t="s">
        <v>19</v>
      </c>
      <c r="N778" s="185" t="s">
        <v>47</v>
      </c>
      <c r="O778" s="66"/>
      <c r="P778" s="186">
        <f>O778*H778</f>
        <v>0</v>
      </c>
      <c r="Q778" s="186">
        <v>0</v>
      </c>
      <c r="R778" s="186">
        <f>Q778*H778</f>
        <v>0</v>
      </c>
      <c r="S778" s="186">
        <v>0</v>
      </c>
      <c r="T778" s="187">
        <f>S778*H778</f>
        <v>0</v>
      </c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R778" s="188" t="s">
        <v>208</v>
      </c>
      <c r="AT778" s="188" t="s">
        <v>204</v>
      </c>
      <c r="AU778" s="188" t="s">
        <v>86</v>
      </c>
      <c r="AY778" s="19" t="s">
        <v>202</v>
      </c>
      <c r="BE778" s="189">
        <f>IF(N778="základní",J778,0)</f>
        <v>0</v>
      </c>
      <c r="BF778" s="189">
        <f>IF(N778="snížená",J778,0)</f>
        <v>0</v>
      </c>
      <c r="BG778" s="189">
        <f>IF(N778="zákl. přenesená",J778,0)</f>
        <v>0</v>
      </c>
      <c r="BH778" s="189">
        <f>IF(N778="sníž. přenesená",J778,0)</f>
        <v>0</v>
      </c>
      <c r="BI778" s="189">
        <f>IF(N778="nulová",J778,0)</f>
        <v>0</v>
      </c>
      <c r="BJ778" s="19" t="s">
        <v>84</v>
      </c>
      <c r="BK778" s="189">
        <f>ROUND(I778*H778,2)</f>
        <v>0</v>
      </c>
      <c r="BL778" s="19" t="s">
        <v>208</v>
      </c>
      <c r="BM778" s="188" t="s">
        <v>1768</v>
      </c>
    </row>
    <row r="779" spans="1:65" s="2" customFormat="1" ht="11.25">
      <c r="A779" s="36"/>
      <c r="B779" s="37"/>
      <c r="C779" s="38"/>
      <c r="D779" s="190" t="s">
        <v>210</v>
      </c>
      <c r="E779" s="38"/>
      <c r="F779" s="191" t="s">
        <v>718</v>
      </c>
      <c r="G779" s="38"/>
      <c r="H779" s="38"/>
      <c r="I779" s="192"/>
      <c r="J779" s="38"/>
      <c r="K779" s="38"/>
      <c r="L779" s="41"/>
      <c r="M779" s="193"/>
      <c r="N779" s="194"/>
      <c r="O779" s="66"/>
      <c r="P779" s="66"/>
      <c r="Q779" s="66"/>
      <c r="R779" s="66"/>
      <c r="S779" s="66"/>
      <c r="T779" s="67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T779" s="19" t="s">
        <v>210</v>
      </c>
      <c r="AU779" s="19" t="s">
        <v>86</v>
      </c>
    </row>
    <row r="780" spans="1:65" s="2" customFormat="1" ht="48.75">
      <c r="A780" s="36"/>
      <c r="B780" s="37"/>
      <c r="C780" s="38"/>
      <c r="D780" s="190" t="s">
        <v>212</v>
      </c>
      <c r="E780" s="38"/>
      <c r="F780" s="195" t="s">
        <v>713</v>
      </c>
      <c r="G780" s="38"/>
      <c r="H780" s="38"/>
      <c r="I780" s="192"/>
      <c r="J780" s="38"/>
      <c r="K780" s="38"/>
      <c r="L780" s="41"/>
      <c r="M780" s="193"/>
      <c r="N780" s="194"/>
      <c r="O780" s="66"/>
      <c r="P780" s="66"/>
      <c r="Q780" s="66"/>
      <c r="R780" s="66"/>
      <c r="S780" s="66"/>
      <c r="T780" s="67"/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T780" s="19" t="s">
        <v>212</v>
      </c>
      <c r="AU780" s="19" t="s">
        <v>86</v>
      </c>
    </row>
    <row r="781" spans="1:65" s="14" customFormat="1" ht="11.25">
      <c r="B781" s="206"/>
      <c r="C781" s="207"/>
      <c r="D781" s="190" t="s">
        <v>216</v>
      </c>
      <c r="E781" s="208" t="s">
        <v>19</v>
      </c>
      <c r="F781" s="209" t="s">
        <v>158</v>
      </c>
      <c r="G781" s="207"/>
      <c r="H781" s="210">
        <v>3.649</v>
      </c>
      <c r="I781" s="211"/>
      <c r="J781" s="207"/>
      <c r="K781" s="207"/>
      <c r="L781" s="212"/>
      <c r="M781" s="213"/>
      <c r="N781" s="214"/>
      <c r="O781" s="214"/>
      <c r="P781" s="214"/>
      <c r="Q781" s="214"/>
      <c r="R781" s="214"/>
      <c r="S781" s="214"/>
      <c r="T781" s="215"/>
      <c r="AT781" s="216" t="s">
        <v>216</v>
      </c>
      <c r="AU781" s="216" t="s">
        <v>86</v>
      </c>
      <c r="AV781" s="14" t="s">
        <v>86</v>
      </c>
      <c r="AW781" s="14" t="s">
        <v>37</v>
      </c>
      <c r="AX781" s="14" t="s">
        <v>84</v>
      </c>
      <c r="AY781" s="216" t="s">
        <v>202</v>
      </c>
    </row>
    <row r="782" spans="1:65" s="12" customFormat="1" ht="22.9" customHeight="1">
      <c r="B782" s="161"/>
      <c r="C782" s="162"/>
      <c r="D782" s="163" t="s">
        <v>75</v>
      </c>
      <c r="E782" s="175" t="s">
        <v>208</v>
      </c>
      <c r="F782" s="175" t="s">
        <v>719</v>
      </c>
      <c r="G782" s="162"/>
      <c r="H782" s="162"/>
      <c r="I782" s="165"/>
      <c r="J782" s="176">
        <f>BK782</f>
        <v>0</v>
      </c>
      <c r="K782" s="162"/>
      <c r="L782" s="167"/>
      <c r="M782" s="168"/>
      <c r="N782" s="169"/>
      <c r="O782" s="169"/>
      <c r="P782" s="170">
        <f>SUM(P783:P823)</f>
        <v>0</v>
      </c>
      <c r="Q782" s="169"/>
      <c r="R782" s="170">
        <f>SUM(R783:R823)</f>
        <v>7.7616799999999992</v>
      </c>
      <c r="S782" s="169"/>
      <c r="T782" s="171">
        <f>SUM(T783:T823)</f>
        <v>0</v>
      </c>
      <c r="AR782" s="172" t="s">
        <v>84</v>
      </c>
      <c r="AT782" s="173" t="s">
        <v>75</v>
      </c>
      <c r="AU782" s="173" t="s">
        <v>84</v>
      </c>
      <c r="AY782" s="172" t="s">
        <v>202</v>
      </c>
      <c r="BK782" s="174">
        <f>SUM(BK783:BK823)</f>
        <v>0</v>
      </c>
    </row>
    <row r="783" spans="1:65" s="2" customFormat="1" ht="14.45" customHeight="1">
      <c r="A783" s="36"/>
      <c r="B783" s="37"/>
      <c r="C783" s="177" t="s">
        <v>708</v>
      </c>
      <c r="D783" s="177" t="s">
        <v>204</v>
      </c>
      <c r="E783" s="178" t="s">
        <v>721</v>
      </c>
      <c r="F783" s="179" t="s">
        <v>722</v>
      </c>
      <c r="G783" s="180" t="s">
        <v>115</v>
      </c>
      <c r="H783" s="181">
        <v>327.19200000000001</v>
      </c>
      <c r="I783" s="182"/>
      <c r="J783" s="183">
        <f>ROUND(I783*H783,2)</f>
        <v>0</v>
      </c>
      <c r="K783" s="179" t="s">
        <v>207</v>
      </c>
      <c r="L783" s="41"/>
      <c r="M783" s="184" t="s">
        <v>19</v>
      </c>
      <c r="N783" s="185" t="s">
        <v>47</v>
      </c>
      <c r="O783" s="66"/>
      <c r="P783" s="186">
        <f>O783*H783</f>
        <v>0</v>
      </c>
      <c r="Q783" s="186">
        <v>0</v>
      </c>
      <c r="R783" s="186">
        <f>Q783*H783</f>
        <v>0</v>
      </c>
      <c r="S783" s="186">
        <v>0</v>
      </c>
      <c r="T783" s="187">
        <f>S783*H783</f>
        <v>0</v>
      </c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R783" s="188" t="s">
        <v>208</v>
      </c>
      <c r="AT783" s="188" t="s">
        <v>204</v>
      </c>
      <c r="AU783" s="188" t="s">
        <v>86</v>
      </c>
      <c r="AY783" s="19" t="s">
        <v>202</v>
      </c>
      <c r="BE783" s="189">
        <f>IF(N783="základní",J783,0)</f>
        <v>0</v>
      </c>
      <c r="BF783" s="189">
        <f>IF(N783="snížená",J783,0)</f>
        <v>0</v>
      </c>
      <c r="BG783" s="189">
        <f>IF(N783="zákl. přenesená",J783,0)</f>
        <v>0</v>
      </c>
      <c r="BH783" s="189">
        <f>IF(N783="sníž. přenesená",J783,0)</f>
        <v>0</v>
      </c>
      <c r="BI783" s="189">
        <f>IF(N783="nulová",J783,0)</f>
        <v>0</v>
      </c>
      <c r="BJ783" s="19" t="s">
        <v>84</v>
      </c>
      <c r="BK783" s="189">
        <f>ROUND(I783*H783,2)</f>
        <v>0</v>
      </c>
      <c r="BL783" s="19" t="s">
        <v>208</v>
      </c>
      <c r="BM783" s="188" t="s">
        <v>1769</v>
      </c>
    </row>
    <row r="784" spans="1:65" s="2" customFormat="1" ht="11.25">
      <c r="A784" s="36"/>
      <c r="B784" s="37"/>
      <c r="C784" s="38"/>
      <c r="D784" s="190" t="s">
        <v>210</v>
      </c>
      <c r="E784" s="38"/>
      <c r="F784" s="191" t="s">
        <v>724</v>
      </c>
      <c r="G784" s="38"/>
      <c r="H784" s="38"/>
      <c r="I784" s="192"/>
      <c r="J784" s="38"/>
      <c r="K784" s="38"/>
      <c r="L784" s="41"/>
      <c r="M784" s="193"/>
      <c r="N784" s="194"/>
      <c r="O784" s="66"/>
      <c r="P784" s="66"/>
      <c r="Q784" s="66"/>
      <c r="R784" s="66"/>
      <c r="S784" s="66"/>
      <c r="T784" s="67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T784" s="19" t="s">
        <v>210</v>
      </c>
      <c r="AU784" s="19" t="s">
        <v>86</v>
      </c>
    </row>
    <row r="785" spans="1:65" s="2" customFormat="1" ht="39">
      <c r="A785" s="36"/>
      <c r="B785" s="37"/>
      <c r="C785" s="38"/>
      <c r="D785" s="190" t="s">
        <v>212</v>
      </c>
      <c r="E785" s="38"/>
      <c r="F785" s="195" t="s">
        <v>725</v>
      </c>
      <c r="G785" s="38"/>
      <c r="H785" s="38"/>
      <c r="I785" s="192"/>
      <c r="J785" s="38"/>
      <c r="K785" s="38"/>
      <c r="L785" s="41"/>
      <c r="M785" s="193"/>
      <c r="N785" s="194"/>
      <c r="O785" s="66"/>
      <c r="P785" s="66"/>
      <c r="Q785" s="66"/>
      <c r="R785" s="66"/>
      <c r="S785" s="66"/>
      <c r="T785" s="67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T785" s="19" t="s">
        <v>212</v>
      </c>
      <c r="AU785" s="19" t="s">
        <v>86</v>
      </c>
    </row>
    <row r="786" spans="1:65" s="2" customFormat="1" ht="19.5">
      <c r="A786" s="36"/>
      <c r="B786" s="37"/>
      <c r="C786" s="38"/>
      <c r="D786" s="190" t="s">
        <v>214</v>
      </c>
      <c r="E786" s="38"/>
      <c r="F786" s="195" t="s">
        <v>726</v>
      </c>
      <c r="G786" s="38"/>
      <c r="H786" s="38"/>
      <c r="I786" s="192"/>
      <c r="J786" s="38"/>
      <c r="K786" s="38"/>
      <c r="L786" s="41"/>
      <c r="M786" s="193"/>
      <c r="N786" s="194"/>
      <c r="O786" s="66"/>
      <c r="P786" s="66"/>
      <c r="Q786" s="66"/>
      <c r="R786" s="66"/>
      <c r="S786" s="66"/>
      <c r="T786" s="67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T786" s="19" t="s">
        <v>214</v>
      </c>
      <c r="AU786" s="19" t="s">
        <v>86</v>
      </c>
    </row>
    <row r="787" spans="1:65" s="2" customFormat="1" ht="14.45" customHeight="1">
      <c r="A787" s="36"/>
      <c r="B787" s="37"/>
      <c r="C787" s="177" t="s">
        <v>714</v>
      </c>
      <c r="D787" s="177" t="s">
        <v>204</v>
      </c>
      <c r="E787" s="178" t="s">
        <v>735</v>
      </c>
      <c r="F787" s="179" t="s">
        <v>736</v>
      </c>
      <c r="G787" s="180" t="s">
        <v>92</v>
      </c>
      <c r="H787" s="181">
        <v>95</v>
      </c>
      <c r="I787" s="182"/>
      <c r="J787" s="183">
        <f>ROUND(I787*H787,2)</f>
        <v>0</v>
      </c>
      <c r="K787" s="179" t="s">
        <v>207</v>
      </c>
      <c r="L787" s="41"/>
      <c r="M787" s="184" t="s">
        <v>19</v>
      </c>
      <c r="N787" s="185" t="s">
        <v>47</v>
      </c>
      <c r="O787" s="66"/>
      <c r="P787" s="186">
        <f>O787*H787</f>
        <v>0</v>
      </c>
      <c r="Q787" s="186">
        <v>6.6E-3</v>
      </c>
      <c r="R787" s="186">
        <f>Q787*H787</f>
        <v>0.627</v>
      </c>
      <c r="S787" s="186">
        <v>0</v>
      </c>
      <c r="T787" s="187">
        <f>S787*H787</f>
        <v>0</v>
      </c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R787" s="188" t="s">
        <v>208</v>
      </c>
      <c r="AT787" s="188" t="s">
        <v>204</v>
      </c>
      <c r="AU787" s="188" t="s">
        <v>86</v>
      </c>
      <c r="AY787" s="19" t="s">
        <v>202</v>
      </c>
      <c r="BE787" s="189">
        <f>IF(N787="základní",J787,0)</f>
        <v>0</v>
      </c>
      <c r="BF787" s="189">
        <f>IF(N787="snížená",J787,0)</f>
        <v>0</v>
      </c>
      <c r="BG787" s="189">
        <f>IF(N787="zákl. přenesená",J787,0)</f>
        <v>0</v>
      </c>
      <c r="BH787" s="189">
        <f>IF(N787="sníž. přenesená",J787,0)</f>
        <v>0</v>
      </c>
      <c r="BI787" s="189">
        <f>IF(N787="nulová",J787,0)</f>
        <v>0</v>
      </c>
      <c r="BJ787" s="19" t="s">
        <v>84</v>
      </c>
      <c r="BK787" s="189">
        <f>ROUND(I787*H787,2)</f>
        <v>0</v>
      </c>
      <c r="BL787" s="19" t="s">
        <v>208</v>
      </c>
      <c r="BM787" s="188" t="s">
        <v>1770</v>
      </c>
    </row>
    <row r="788" spans="1:65" s="2" customFormat="1" ht="11.25">
      <c r="A788" s="36"/>
      <c r="B788" s="37"/>
      <c r="C788" s="38"/>
      <c r="D788" s="190" t="s">
        <v>210</v>
      </c>
      <c r="E788" s="38"/>
      <c r="F788" s="191" t="s">
        <v>738</v>
      </c>
      <c r="G788" s="38"/>
      <c r="H788" s="38"/>
      <c r="I788" s="192"/>
      <c r="J788" s="38"/>
      <c r="K788" s="38"/>
      <c r="L788" s="41"/>
      <c r="M788" s="193"/>
      <c r="N788" s="194"/>
      <c r="O788" s="66"/>
      <c r="P788" s="66"/>
      <c r="Q788" s="66"/>
      <c r="R788" s="66"/>
      <c r="S788" s="66"/>
      <c r="T788" s="67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T788" s="19" t="s">
        <v>210</v>
      </c>
      <c r="AU788" s="19" t="s">
        <v>86</v>
      </c>
    </row>
    <row r="789" spans="1:65" s="2" customFormat="1" ht="29.25">
      <c r="A789" s="36"/>
      <c r="B789" s="37"/>
      <c r="C789" s="38"/>
      <c r="D789" s="190" t="s">
        <v>212</v>
      </c>
      <c r="E789" s="38"/>
      <c r="F789" s="195" t="s">
        <v>739</v>
      </c>
      <c r="G789" s="38"/>
      <c r="H789" s="38"/>
      <c r="I789" s="192"/>
      <c r="J789" s="38"/>
      <c r="K789" s="38"/>
      <c r="L789" s="41"/>
      <c r="M789" s="193"/>
      <c r="N789" s="194"/>
      <c r="O789" s="66"/>
      <c r="P789" s="66"/>
      <c r="Q789" s="66"/>
      <c r="R789" s="66"/>
      <c r="S789" s="66"/>
      <c r="T789" s="67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T789" s="19" t="s">
        <v>212</v>
      </c>
      <c r="AU789" s="19" t="s">
        <v>86</v>
      </c>
    </row>
    <row r="790" spans="1:65" s="14" customFormat="1" ht="11.25">
      <c r="B790" s="206"/>
      <c r="C790" s="207"/>
      <c r="D790" s="190" t="s">
        <v>216</v>
      </c>
      <c r="E790" s="208" t="s">
        <v>19</v>
      </c>
      <c r="F790" s="209" t="s">
        <v>1771</v>
      </c>
      <c r="G790" s="207"/>
      <c r="H790" s="210">
        <v>2</v>
      </c>
      <c r="I790" s="211"/>
      <c r="J790" s="207"/>
      <c r="K790" s="207"/>
      <c r="L790" s="212"/>
      <c r="M790" s="213"/>
      <c r="N790" s="214"/>
      <c r="O790" s="214"/>
      <c r="P790" s="214"/>
      <c r="Q790" s="214"/>
      <c r="R790" s="214"/>
      <c r="S790" s="214"/>
      <c r="T790" s="215"/>
      <c r="AT790" s="216" t="s">
        <v>216</v>
      </c>
      <c r="AU790" s="216" t="s">
        <v>86</v>
      </c>
      <c r="AV790" s="14" t="s">
        <v>86</v>
      </c>
      <c r="AW790" s="14" t="s">
        <v>37</v>
      </c>
      <c r="AX790" s="14" t="s">
        <v>76</v>
      </c>
      <c r="AY790" s="216" t="s">
        <v>202</v>
      </c>
    </row>
    <row r="791" spans="1:65" s="14" customFormat="1" ht="11.25">
      <c r="B791" s="206"/>
      <c r="C791" s="207"/>
      <c r="D791" s="190" t="s">
        <v>216</v>
      </c>
      <c r="E791" s="208" t="s">
        <v>19</v>
      </c>
      <c r="F791" s="209" t="s">
        <v>1772</v>
      </c>
      <c r="G791" s="207"/>
      <c r="H791" s="210">
        <v>15</v>
      </c>
      <c r="I791" s="211"/>
      <c r="J791" s="207"/>
      <c r="K791" s="207"/>
      <c r="L791" s="212"/>
      <c r="M791" s="213"/>
      <c r="N791" s="214"/>
      <c r="O791" s="214"/>
      <c r="P791" s="214"/>
      <c r="Q791" s="214"/>
      <c r="R791" s="214"/>
      <c r="S791" s="214"/>
      <c r="T791" s="215"/>
      <c r="AT791" s="216" t="s">
        <v>216</v>
      </c>
      <c r="AU791" s="216" t="s">
        <v>86</v>
      </c>
      <c r="AV791" s="14" t="s">
        <v>86</v>
      </c>
      <c r="AW791" s="14" t="s">
        <v>37</v>
      </c>
      <c r="AX791" s="14" t="s">
        <v>76</v>
      </c>
      <c r="AY791" s="216" t="s">
        <v>202</v>
      </c>
    </row>
    <row r="792" spans="1:65" s="14" customFormat="1" ht="11.25">
      <c r="B792" s="206"/>
      <c r="C792" s="207"/>
      <c r="D792" s="190" t="s">
        <v>216</v>
      </c>
      <c r="E792" s="208" t="s">
        <v>19</v>
      </c>
      <c r="F792" s="209" t="s">
        <v>1773</v>
      </c>
      <c r="G792" s="207"/>
      <c r="H792" s="210">
        <v>33</v>
      </c>
      <c r="I792" s="211"/>
      <c r="J792" s="207"/>
      <c r="K792" s="207"/>
      <c r="L792" s="212"/>
      <c r="M792" s="213"/>
      <c r="N792" s="214"/>
      <c r="O792" s="214"/>
      <c r="P792" s="214"/>
      <c r="Q792" s="214"/>
      <c r="R792" s="214"/>
      <c r="S792" s="214"/>
      <c r="T792" s="215"/>
      <c r="AT792" s="216" t="s">
        <v>216</v>
      </c>
      <c r="AU792" s="216" t="s">
        <v>86</v>
      </c>
      <c r="AV792" s="14" t="s">
        <v>86</v>
      </c>
      <c r="AW792" s="14" t="s">
        <v>37</v>
      </c>
      <c r="AX792" s="14" t="s">
        <v>76</v>
      </c>
      <c r="AY792" s="216" t="s">
        <v>202</v>
      </c>
    </row>
    <row r="793" spans="1:65" s="14" customFormat="1" ht="11.25">
      <c r="B793" s="206"/>
      <c r="C793" s="207"/>
      <c r="D793" s="190" t="s">
        <v>216</v>
      </c>
      <c r="E793" s="208" t="s">
        <v>19</v>
      </c>
      <c r="F793" s="209" t="s">
        <v>1774</v>
      </c>
      <c r="G793" s="207"/>
      <c r="H793" s="210">
        <v>45</v>
      </c>
      <c r="I793" s="211"/>
      <c r="J793" s="207"/>
      <c r="K793" s="207"/>
      <c r="L793" s="212"/>
      <c r="M793" s="213"/>
      <c r="N793" s="214"/>
      <c r="O793" s="214"/>
      <c r="P793" s="214"/>
      <c r="Q793" s="214"/>
      <c r="R793" s="214"/>
      <c r="S793" s="214"/>
      <c r="T793" s="215"/>
      <c r="AT793" s="216" t="s">
        <v>216</v>
      </c>
      <c r="AU793" s="216" t="s">
        <v>86</v>
      </c>
      <c r="AV793" s="14" t="s">
        <v>86</v>
      </c>
      <c r="AW793" s="14" t="s">
        <v>37</v>
      </c>
      <c r="AX793" s="14" t="s">
        <v>76</v>
      </c>
      <c r="AY793" s="216" t="s">
        <v>202</v>
      </c>
    </row>
    <row r="794" spans="1:65" s="16" customFormat="1" ht="11.25">
      <c r="B794" s="228"/>
      <c r="C794" s="229"/>
      <c r="D794" s="190" t="s">
        <v>216</v>
      </c>
      <c r="E794" s="230" t="s">
        <v>19</v>
      </c>
      <c r="F794" s="231" t="s">
        <v>235</v>
      </c>
      <c r="G794" s="229"/>
      <c r="H794" s="232">
        <v>95</v>
      </c>
      <c r="I794" s="233"/>
      <c r="J794" s="229"/>
      <c r="K794" s="229"/>
      <c r="L794" s="234"/>
      <c r="M794" s="235"/>
      <c r="N794" s="236"/>
      <c r="O794" s="236"/>
      <c r="P794" s="236"/>
      <c r="Q794" s="236"/>
      <c r="R794" s="236"/>
      <c r="S794" s="236"/>
      <c r="T794" s="237"/>
      <c r="AT794" s="238" t="s">
        <v>216</v>
      </c>
      <c r="AU794" s="238" t="s">
        <v>86</v>
      </c>
      <c r="AV794" s="16" t="s">
        <v>208</v>
      </c>
      <c r="AW794" s="16" t="s">
        <v>37</v>
      </c>
      <c r="AX794" s="16" t="s">
        <v>84</v>
      </c>
      <c r="AY794" s="238" t="s">
        <v>202</v>
      </c>
    </row>
    <row r="795" spans="1:65" s="2" customFormat="1" ht="14.45" customHeight="1">
      <c r="A795" s="36"/>
      <c r="B795" s="37"/>
      <c r="C795" s="239" t="s">
        <v>720</v>
      </c>
      <c r="D795" s="239" t="s">
        <v>639</v>
      </c>
      <c r="E795" s="240" t="s">
        <v>745</v>
      </c>
      <c r="F795" s="241" t="s">
        <v>746</v>
      </c>
      <c r="G795" s="242" t="s">
        <v>92</v>
      </c>
      <c r="H795" s="243">
        <v>2</v>
      </c>
      <c r="I795" s="244"/>
      <c r="J795" s="245">
        <f>ROUND(I795*H795,2)</f>
        <v>0</v>
      </c>
      <c r="K795" s="241" t="s">
        <v>207</v>
      </c>
      <c r="L795" s="246"/>
      <c r="M795" s="247" t="s">
        <v>19</v>
      </c>
      <c r="N795" s="248" t="s">
        <v>47</v>
      </c>
      <c r="O795" s="66"/>
      <c r="P795" s="186">
        <f>O795*H795</f>
        <v>0</v>
      </c>
      <c r="Q795" s="186">
        <v>2.8000000000000001E-2</v>
      </c>
      <c r="R795" s="186">
        <f>Q795*H795</f>
        <v>5.6000000000000001E-2</v>
      </c>
      <c r="S795" s="186">
        <v>0</v>
      </c>
      <c r="T795" s="187">
        <f>S795*H795</f>
        <v>0</v>
      </c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R795" s="188" t="s">
        <v>466</v>
      </c>
      <c r="AT795" s="188" t="s">
        <v>639</v>
      </c>
      <c r="AU795" s="188" t="s">
        <v>86</v>
      </c>
      <c r="AY795" s="19" t="s">
        <v>202</v>
      </c>
      <c r="BE795" s="189">
        <f>IF(N795="základní",J795,0)</f>
        <v>0</v>
      </c>
      <c r="BF795" s="189">
        <f>IF(N795="snížená",J795,0)</f>
        <v>0</v>
      </c>
      <c r="BG795" s="189">
        <f>IF(N795="zákl. přenesená",J795,0)</f>
        <v>0</v>
      </c>
      <c r="BH795" s="189">
        <f>IF(N795="sníž. přenesená",J795,0)</f>
        <v>0</v>
      </c>
      <c r="BI795" s="189">
        <f>IF(N795="nulová",J795,0)</f>
        <v>0</v>
      </c>
      <c r="BJ795" s="19" t="s">
        <v>84</v>
      </c>
      <c r="BK795" s="189">
        <f>ROUND(I795*H795,2)</f>
        <v>0</v>
      </c>
      <c r="BL795" s="19" t="s">
        <v>208</v>
      </c>
      <c r="BM795" s="188" t="s">
        <v>1775</v>
      </c>
    </row>
    <row r="796" spans="1:65" s="2" customFormat="1" ht="11.25">
      <c r="A796" s="36"/>
      <c r="B796" s="37"/>
      <c r="C796" s="38"/>
      <c r="D796" s="190" t="s">
        <v>210</v>
      </c>
      <c r="E796" s="38"/>
      <c r="F796" s="191" t="s">
        <v>746</v>
      </c>
      <c r="G796" s="38"/>
      <c r="H796" s="38"/>
      <c r="I796" s="192"/>
      <c r="J796" s="38"/>
      <c r="K796" s="38"/>
      <c r="L796" s="41"/>
      <c r="M796" s="193"/>
      <c r="N796" s="194"/>
      <c r="O796" s="66"/>
      <c r="P796" s="66"/>
      <c r="Q796" s="66"/>
      <c r="R796" s="66"/>
      <c r="S796" s="66"/>
      <c r="T796" s="67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T796" s="19" t="s">
        <v>210</v>
      </c>
      <c r="AU796" s="19" t="s">
        <v>86</v>
      </c>
    </row>
    <row r="797" spans="1:65" s="14" customFormat="1" ht="11.25">
      <c r="B797" s="206"/>
      <c r="C797" s="207"/>
      <c r="D797" s="190" t="s">
        <v>216</v>
      </c>
      <c r="E797" s="208" t="s">
        <v>19</v>
      </c>
      <c r="F797" s="209" t="s">
        <v>1771</v>
      </c>
      <c r="G797" s="207"/>
      <c r="H797" s="210">
        <v>2</v>
      </c>
      <c r="I797" s="211"/>
      <c r="J797" s="207"/>
      <c r="K797" s="207"/>
      <c r="L797" s="212"/>
      <c r="M797" s="213"/>
      <c r="N797" s="214"/>
      <c r="O797" s="214"/>
      <c r="P797" s="214"/>
      <c r="Q797" s="214"/>
      <c r="R797" s="214"/>
      <c r="S797" s="214"/>
      <c r="T797" s="215"/>
      <c r="AT797" s="216" t="s">
        <v>216</v>
      </c>
      <c r="AU797" s="216" t="s">
        <v>86</v>
      </c>
      <c r="AV797" s="14" t="s">
        <v>86</v>
      </c>
      <c r="AW797" s="14" t="s">
        <v>37</v>
      </c>
      <c r="AX797" s="14" t="s">
        <v>84</v>
      </c>
      <c r="AY797" s="216" t="s">
        <v>202</v>
      </c>
    </row>
    <row r="798" spans="1:65" s="2" customFormat="1" ht="14.45" customHeight="1">
      <c r="A798" s="36"/>
      <c r="B798" s="37"/>
      <c r="C798" s="239" t="s">
        <v>734</v>
      </c>
      <c r="D798" s="239" t="s">
        <v>639</v>
      </c>
      <c r="E798" s="240" t="s">
        <v>749</v>
      </c>
      <c r="F798" s="241" t="s">
        <v>750</v>
      </c>
      <c r="G798" s="242" t="s">
        <v>92</v>
      </c>
      <c r="H798" s="243">
        <v>15</v>
      </c>
      <c r="I798" s="244"/>
      <c r="J798" s="245">
        <f>ROUND(I798*H798,2)</f>
        <v>0</v>
      </c>
      <c r="K798" s="241" t="s">
        <v>207</v>
      </c>
      <c r="L798" s="246"/>
      <c r="M798" s="247" t="s">
        <v>19</v>
      </c>
      <c r="N798" s="248" t="s">
        <v>47</v>
      </c>
      <c r="O798" s="66"/>
      <c r="P798" s="186">
        <f>O798*H798</f>
        <v>0</v>
      </c>
      <c r="Q798" s="186">
        <v>0.04</v>
      </c>
      <c r="R798" s="186">
        <f>Q798*H798</f>
        <v>0.6</v>
      </c>
      <c r="S798" s="186">
        <v>0</v>
      </c>
      <c r="T798" s="187">
        <f>S798*H798</f>
        <v>0</v>
      </c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R798" s="188" t="s">
        <v>466</v>
      </c>
      <c r="AT798" s="188" t="s">
        <v>639</v>
      </c>
      <c r="AU798" s="188" t="s">
        <v>86</v>
      </c>
      <c r="AY798" s="19" t="s">
        <v>202</v>
      </c>
      <c r="BE798" s="189">
        <f>IF(N798="základní",J798,0)</f>
        <v>0</v>
      </c>
      <c r="BF798" s="189">
        <f>IF(N798="snížená",J798,0)</f>
        <v>0</v>
      </c>
      <c r="BG798" s="189">
        <f>IF(N798="zákl. přenesená",J798,0)</f>
        <v>0</v>
      </c>
      <c r="BH798" s="189">
        <f>IF(N798="sníž. přenesená",J798,0)</f>
        <v>0</v>
      </c>
      <c r="BI798" s="189">
        <f>IF(N798="nulová",J798,0)</f>
        <v>0</v>
      </c>
      <c r="BJ798" s="19" t="s">
        <v>84</v>
      </c>
      <c r="BK798" s="189">
        <f>ROUND(I798*H798,2)</f>
        <v>0</v>
      </c>
      <c r="BL798" s="19" t="s">
        <v>208</v>
      </c>
      <c r="BM798" s="188" t="s">
        <v>1776</v>
      </c>
    </row>
    <row r="799" spans="1:65" s="2" customFormat="1" ht="11.25">
      <c r="A799" s="36"/>
      <c r="B799" s="37"/>
      <c r="C799" s="38"/>
      <c r="D799" s="190" t="s">
        <v>210</v>
      </c>
      <c r="E799" s="38"/>
      <c r="F799" s="191" t="s">
        <v>750</v>
      </c>
      <c r="G799" s="38"/>
      <c r="H799" s="38"/>
      <c r="I799" s="192"/>
      <c r="J799" s="38"/>
      <c r="K799" s="38"/>
      <c r="L799" s="41"/>
      <c r="M799" s="193"/>
      <c r="N799" s="194"/>
      <c r="O799" s="66"/>
      <c r="P799" s="66"/>
      <c r="Q799" s="66"/>
      <c r="R799" s="66"/>
      <c r="S799" s="66"/>
      <c r="T799" s="67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T799" s="19" t="s">
        <v>210</v>
      </c>
      <c r="AU799" s="19" t="s">
        <v>86</v>
      </c>
    </row>
    <row r="800" spans="1:65" s="14" customFormat="1" ht="11.25">
      <c r="B800" s="206"/>
      <c r="C800" s="207"/>
      <c r="D800" s="190" t="s">
        <v>216</v>
      </c>
      <c r="E800" s="208" t="s">
        <v>19</v>
      </c>
      <c r="F800" s="209" t="s">
        <v>1772</v>
      </c>
      <c r="G800" s="207"/>
      <c r="H800" s="210">
        <v>15</v>
      </c>
      <c r="I800" s="211"/>
      <c r="J800" s="207"/>
      <c r="K800" s="207"/>
      <c r="L800" s="212"/>
      <c r="M800" s="213"/>
      <c r="N800" s="214"/>
      <c r="O800" s="214"/>
      <c r="P800" s="214"/>
      <c r="Q800" s="214"/>
      <c r="R800" s="214"/>
      <c r="S800" s="214"/>
      <c r="T800" s="215"/>
      <c r="AT800" s="216" t="s">
        <v>216</v>
      </c>
      <c r="AU800" s="216" t="s">
        <v>86</v>
      </c>
      <c r="AV800" s="14" t="s">
        <v>86</v>
      </c>
      <c r="AW800" s="14" t="s">
        <v>37</v>
      </c>
      <c r="AX800" s="14" t="s">
        <v>84</v>
      </c>
      <c r="AY800" s="216" t="s">
        <v>202</v>
      </c>
    </row>
    <row r="801" spans="1:65" s="2" customFormat="1" ht="14.45" customHeight="1">
      <c r="A801" s="36"/>
      <c r="B801" s="37"/>
      <c r="C801" s="239" t="s">
        <v>744</v>
      </c>
      <c r="D801" s="239" t="s">
        <v>639</v>
      </c>
      <c r="E801" s="240" t="s">
        <v>753</v>
      </c>
      <c r="F801" s="241" t="s">
        <v>754</v>
      </c>
      <c r="G801" s="242" t="s">
        <v>92</v>
      </c>
      <c r="H801" s="243">
        <v>33</v>
      </c>
      <c r="I801" s="244"/>
      <c r="J801" s="245">
        <f>ROUND(I801*H801,2)</f>
        <v>0</v>
      </c>
      <c r="K801" s="241" t="s">
        <v>207</v>
      </c>
      <c r="L801" s="246"/>
      <c r="M801" s="247" t="s">
        <v>19</v>
      </c>
      <c r="N801" s="248" t="s">
        <v>47</v>
      </c>
      <c r="O801" s="66"/>
      <c r="P801" s="186">
        <f>O801*H801</f>
        <v>0</v>
      </c>
      <c r="Q801" s="186">
        <v>5.0999999999999997E-2</v>
      </c>
      <c r="R801" s="186">
        <f>Q801*H801</f>
        <v>1.6829999999999998</v>
      </c>
      <c r="S801" s="186">
        <v>0</v>
      </c>
      <c r="T801" s="187">
        <f>S801*H801</f>
        <v>0</v>
      </c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R801" s="188" t="s">
        <v>466</v>
      </c>
      <c r="AT801" s="188" t="s">
        <v>639</v>
      </c>
      <c r="AU801" s="188" t="s">
        <v>86</v>
      </c>
      <c r="AY801" s="19" t="s">
        <v>202</v>
      </c>
      <c r="BE801" s="189">
        <f>IF(N801="základní",J801,0)</f>
        <v>0</v>
      </c>
      <c r="BF801" s="189">
        <f>IF(N801="snížená",J801,0)</f>
        <v>0</v>
      </c>
      <c r="BG801" s="189">
        <f>IF(N801="zákl. přenesená",J801,0)</f>
        <v>0</v>
      </c>
      <c r="BH801" s="189">
        <f>IF(N801="sníž. přenesená",J801,0)</f>
        <v>0</v>
      </c>
      <c r="BI801" s="189">
        <f>IF(N801="nulová",J801,0)</f>
        <v>0</v>
      </c>
      <c r="BJ801" s="19" t="s">
        <v>84</v>
      </c>
      <c r="BK801" s="189">
        <f>ROUND(I801*H801,2)</f>
        <v>0</v>
      </c>
      <c r="BL801" s="19" t="s">
        <v>208</v>
      </c>
      <c r="BM801" s="188" t="s">
        <v>1777</v>
      </c>
    </row>
    <row r="802" spans="1:65" s="2" customFormat="1" ht="11.25">
      <c r="A802" s="36"/>
      <c r="B802" s="37"/>
      <c r="C802" s="38"/>
      <c r="D802" s="190" t="s">
        <v>210</v>
      </c>
      <c r="E802" s="38"/>
      <c r="F802" s="191" t="s">
        <v>754</v>
      </c>
      <c r="G802" s="38"/>
      <c r="H802" s="38"/>
      <c r="I802" s="192"/>
      <c r="J802" s="38"/>
      <c r="K802" s="38"/>
      <c r="L802" s="41"/>
      <c r="M802" s="193"/>
      <c r="N802" s="194"/>
      <c r="O802" s="66"/>
      <c r="P802" s="66"/>
      <c r="Q802" s="66"/>
      <c r="R802" s="66"/>
      <c r="S802" s="66"/>
      <c r="T802" s="67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T802" s="19" t="s">
        <v>210</v>
      </c>
      <c r="AU802" s="19" t="s">
        <v>86</v>
      </c>
    </row>
    <row r="803" spans="1:65" s="14" customFormat="1" ht="11.25">
      <c r="B803" s="206"/>
      <c r="C803" s="207"/>
      <c r="D803" s="190" t="s">
        <v>216</v>
      </c>
      <c r="E803" s="208" t="s">
        <v>19</v>
      </c>
      <c r="F803" s="209" t="s">
        <v>1773</v>
      </c>
      <c r="G803" s="207"/>
      <c r="H803" s="210">
        <v>33</v>
      </c>
      <c r="I803" s="211"/>
      <c r="J803" s="207"/>
      <c r="K803" s="207"/>
      <c r="L803" s="212"/>
      <c r="M803" s="213"/>
      <c r="N803" s="214"/>
      <c r="O803" s="214"/>
      <c r="P803" s="214"/>
      <c r="Q803" s="214"/>
      <c r="R803" s="214"/>
      <c r="S803" s="214"/>
      <c r="T803" s="215"/>
      <c r="AT803" s="216" t="s">
        <v>216</v>
      </c>
      <c r="AU803" s="216" t="s">
        <v>86</v>
      </c>
      <c r="AV803" s="14" t="s">
        <v>86</v>
      </c>
      <c r="AW803" s="14" t="s">
        <v>37</v>
      </c>
      <c r="AX803" s="14" t="s">
        <v>84</v>
      </c>
      <c r="AY803" s="216" t="s">
        <v>202</v>
      </c>
    </row>
    <row r="804" spans="1:65" s="2" customFormat="1" ht="14.45" customHeight="1">
      <c r="A804" s="36"/>
      <c r="B804" s="37"/>
      <c r="C804" s="239" t="s">
        <v>748</v>
      </c>
      <c r="D804" s="239" t="s">
        <v>639</v>
      </c>
      <c r="E804" s="240" t="s">
        <v>757</v>
      </c>
      <c r="F804" s="241" t="s">
        <v>758</v>
      </c>
      <c r="G804" s="242" t="s">
        <v>92</v>
      </c>
      <c r="H804" s="243">
        <v>45</v>
      </c>
      <c r="I804" s="244"/>
      <c r="J804" s="245">
        <f>ROUND(I804*H804,2)</f>
        <v>0</v>
      </c>
      <c r="K804" s="241" t="s">
        <v>207</v>
      </c>
      <c r="L804" s="246"/>
      <c r="M804" s="247" t="s">
        <v>19</v>
      </c>
      <c r="N804" s="248" t="s">
        <v>47</v>
      </c>
      <c r="O804" s="66"/>
      <c r="P804" s="186">
        <f>O804*H804</f>
        <v>0</v>
      </c>
      <c r="Q804" s="186">
        <v>6.8000000000000005E-2</v>
      </c>
      <c r="R804" s="186">
        <f>Q804*H804</f>
        <v>3.06</v>
      </c>
      <c r="S804" s="186">
        <v>0</v>
      </c>
      <c r="T804" s="187">
        <f>S804*H804</f>
        <v>0</v>
      </c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R804" s="188" t="s">
        <v>466</v>
      </c>
      <c r="AT804" s="188" t="s">
        <v>639</v>
      </c>
      <c r="AU804" s="188" t="s">
        <v>86</v>
      </c>
      <c r="AY804" s="19" t="s">
        <v>202</v>
      </c>
      <c r="BE804" s="189">
        <f>IF(N804="základní",J804,0)</f>
        <v>0</v>
      </c>
      <c r="BF804" s="189">
        <f>IF(N804="snížená",J804,0)</f>
        <v>0</v>
      </c>
      <c r="BG804" s="189">
        <f>IF(N804="zákl. přenesená",J804,0)</f>
        <v>0</v>
      </c>
      <c r="BH804" s="189">
        <f>IF(N804="sníž. přenesená",J804,0)</f>
        <v>0</v>
      </c>
      <c r="BI804" s="189">
        <f>IF(N804="nulová",J804,0)</f>
        <v>0</v>
      </c>
      <c r="BJ804" s="19" t="s">
        <v>84</v>
      </c>
      <c r="BK804" s="189">
        <f>ROUND(I804*H804,2)</f>
        <v>0</v>
      </c>
      <c r="BL804" s="19" t="s">
        <v>208</v>
      </c>
      <c r="BM804" s="188" t="s">
        <v>1778</v>
      </c>
    </row>
    <row r="805" spans="1:65" s="2" customFormat="1" ht="11.25">
      <c r="A805" s="36"/>
      <c r="B805" s="37"/>
      <c r="C805" s="38"/>
      <c r="D805" s="190" t="s">
        <v>210</v>
      </c>
      <c r="E805" s="38"/>
      <c r="F805" s="191" t="s">
        <v>758</v>
      </c>
      <c r="G805" s="38"/>
      <c r="H805" s="38"/>
      <c r="I805" s="192"/>
      <c r="J805" s="38"/>
      <c r="K805" s="38"/>
      <c r="L805" s="41"/>
      <c r="M805" s="193"/>
      <c r="N805" s="194"/>
      <c r="O805" s="66"/>
      <c r="P805" s="66"/>
      <c r="Q805" s="66"/>
      <c r="R805" s="66"/>
      <c r="S805" s="66"/>
      <c r="T805" s="67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T805" s="19" t="s">
        <v>210</v>
      </c>
      <c r="AU805" s="19" t="s">
        <v>86</v>
      </c>
    </row>
    <row r="806" spans="1:65" s="14" customFormat="1" ht="11.25">
      <c r="B806" s="206"/>
      <c r="C806" s="207"/>
      <c r="D806" s="190" t="s">
        <v>216</v>
      </c>
      <c r="E806" s="208" t="s">
        <v>19</v>
      </c>
      <c r="F806" s="209" t="s">
        <v>1774</v>
      </c>
      <c r="G806" s="207"/>
      <c r="H806" s="210">
        <v>45</v>
      </c>
      <c r="I806" s="211"/>
      <c r="J806" s="207"/>
      <c r="K806" s="207"/>
      <c r="L806" s="212"/>
      <c r="M806" s="213"/>
      <c r="N806" s="214"/>
      <c r="O806" s="214"/>
      <c r="P806" s="214"/>
      <c r="Q806" s="214"/>
      <c r="R806" s="214"/>
      <c r="S806" s="214"/>
      <c r="T806" s="215"/>
      <c r="AT806" s="216" t="s">
        <v>216</v>
      </c>
      <c r="AU806" s="216" t="s">
        <v>86</v>
      </c>
      <c r="AV806" s="14" t="s">
        <v>86</v>
      </c>
      <c r="AW806" s="14" t="s">
        <v>37</v>
      </c>
      <c r="AX806" s="14" t="s">
        <v>84</v>
      </c>
      <c r="AY806" s="216" t="s">
        <v>202</v>
      </c>
    </row>
    <row r="807" spans="1:65" s="2" customFormat="1" ht="14.45" customHeight="1">
      <c r="A807" s="36"/>
      <c r="B807" s="37"/>
      <c r="C807" s="177" t="s">
        <v>752</v>
      </c>
      <c r="D807" s="177" t="s">
        <v>204</v>
      </c>
      <c r="E807" s="178" t="s">
        <v>761</v>
      </c>
      <c r="F807" s="179" t="s">
        <v>762</v>
      </c>
      <c r="G807" s="180" t="s">
        <v>92</v>
      </c>
      <c r="H807" s="181">
        <v>17</v>
      </c>
      <c r="I807" s="182"/>
      <c r="J807" s="183">
        <f>ROUND(I807*H807,2)</f>
        <v>0</v>
      </c>
      <c r="K807" s="179" t="s">
        <v>207</v>
      </c>
      <c r="L807" s="41"/>
      <c r="M807" s="184" t="s">
        <v>19</v>
      </c>
      <c r="N807" s="185" t="s">
        <v>47</v>
      </c>
      <c r="O807" s="66"/>
      <c r="P807" s="186">
        <f>O807*H807</f>
        <v>0</v>
      </c>
      <c r="Q807" s="186">
        <v>6.6E-3</v>
      </c>
      <c r="R807" s="186">
        <f>Q807*H807</f>
        <v>0.11219999999999999</v>
      </c>
      <c r="S807" s="186">
        <v>0</v>
      </c>
      <c r="T807" s="187">
        <f>S807*H807</f>
        <v>0</v>
      </c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R807" s="188" t="s">
        <v>208</v>
      </c>
      <c r="AT807" s="188" t="s">
        <v>204</v>
      </c>
      <c r="AU807" s="188" t="s">
        <v>86</v>
      </c>
      <c r="AY807" s="19" t="s">
        <v>202</v>
      </c>
      <c r="BE807" s="189">
        <f>IF(N807="základní",J807,0)</f>
        <v>0</v>
      </c>
      <c r="BF807" s="189">
        <f>IF(N807="snížená",J807,0)</f>
        <v>0</v>
      </c>
      <c r="BG807" s="189">
        <f>IF(N807="zákl. přenesená",J807,0)</f>
        <v>0</v>
      </c>
      <c r="BH807" s="189">
        <f>IF(N807="sníž. přenesená",J807,0)</f>
        <v>0</v>
      </c>
      <c r="BI807" s="189">
        <f>IF(N807="nulová",J807,0)</f>
        <v>0</v>
      </c>
      <c r="BJ807" s="19" t="s">
        <v>84</v>
      </c>
      <c r="BK807" s="189">
        <f>ROUND(I807*H807,2)</f>
        <v>0</v>
      </c>
      <c r="BL807" s="19" t="s">
        <v>208</v>
      </c>
      <c r="BM807" s="188" t="s">
        <v>1779</v>
      </c>
    </row>
    <row r="808" spans="1:65" s="2" customFormat="1" ht="11.25">
      <c r="A808" s="36"/>
      <c r="B808" s="37"/>
      <c r="C808" s="38"/>
      <c r="D808" s="190" t="s">
        <v>210</v>
      </c>
      <c r="E808" s="38"/>
      <c r="F808" s="191" t="s">
        <v>764</v>
      </c>
      <c r="G808" s="38"/>
      <c r="H808" s="38"/>
      <c r="I808" s="192"/>
      <c r="J808" s="38"/>
      <c r="K808" s="38"/>
      <c r="L808" s="41"/>
      <c r="M808" s="193"/>
      <c r="N808" s="194"/>
      <c r="O808" s="66"/>
      <c r="P808" s="66"/>
      <c r="Q808" s="66"/>
      <c r="R808" s="66"/>
      <c r="S808" s="66"/>
      <c r="T808" s="67"/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T808" s="19" t="s">
        <v>210</v>
      </c>
      <c r="AU808" s="19" t="s">
        <v>86</v>
      </c>
    </row>
    <row r="809" spans="1:65" s="2" customFormat="1" ht="29.25">
      <c r="A809" s="36"/>
      <c r="B809" s="37"/>
      <c r="C809" s="38"/>
      <c r="D809" s="190" t="s">
        <v>212</v>
      </c>
      <c r="E809" s="38"/>
      <c r="F809" s="195" t="s">
        <v>739</v>
      </c>
      <c r="G809" s="38"/>
      <c r="H809" s="38"/>
      <c r="I809" s="192"/>
      <c r="J809" s="38"/>
      <c r="K809" s="38"/>
      <c r="L809" s="41"/>
      <c r="M809" s="193"/>
      <c r="N809" s="194"/>
      <c r="O809" s="66"/>
      <c r="P809" s="66"/>
      <c r="Q809" s="66"/>
      <c r="R809" s="66"/>
      <c r="S809" s="66"/>
      <c r="T809" s="67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T809" s="19" t="s">
        <v>212</v>
      </c>
      <c r="AU809" s="19" t="s">
        <v>86</v>
      </c>
    </row>
    <row r="810" spans="1:65" s="14" customFormat="1" ht="11.25">
      <c r="B810" s="206"/>
      <c r="C810" s="207"/>
      <c r="D810" s="190" t="s">
        <v>216</v>
      </c>
      <c r="E810" s="208" t="s">
        <v>19</v>
      </c>
      <c r="F810" s="209" t="s">
        <v>1780</v>
      </c>
      <c r="G810" s="207"/>
      <c r="H810" s="210">
        <v>17</v>
      </c>
      <c r="I810" s="211"/>
      <c r="J810" s="207"/>
      <c r="K810" s="207"/>
      <c r="L810" s="212"/>
      <c r="M810" s="213"/>
      <c r="N810" s="214"/>
      <c r="O810" s="214"/>
      <c r="P810" s="214"/>
      <c r="Q810" s="214"/>
      <c r="R810" s="214"/>
      <c r="S810" s="214"/>
      <c r="T810" s="215"/>
      <c r="AT810" s="216" t="s">
        <v>216</v>
      </c>
      <c r="AU810" s="216" t="s">
        <v>86</v>
      </c>
      <c r="AV810" s="14" t="s">
        <v>86</v>
      </c>
      <c r="AW810" s="14" t="s">
        <v>37</v>
      </c>
      <c r="AX810" s="14" t="s">
        <v>84</v>
      </c>
      <c r="AY810" s="216" t="s">
        <v>202</v>
      </c>
    </row>
    <row r="811" spans="1:65" s="2" customFormat="1" ht="14.45" customHeight="1">
      <c r="A811" s="36"/>
      <c r="B811" s="37"/>
      <c r="C811" s="239" t="s">
        <v>756</v>
      </c>
      <c r="D811" s="239" t="s">
        <v>639</v>
      </c>
      <c r="E811" s="240" t="s">
        <v>767</v>
      </c>
      <c r="F811" s="241" t="s">
        <v>768</v>
      </c>
      <c r="G811" s="242" t="s">
        <v>92</v>
      </c>
      <c r="H811" s="243">
        <v>17</v>
      </c>
      <c r="I811" s="244"/>
      <c r="J811" s="245">
        <f>ROUND(I811*H811,2)</f>
        <v>0</v>
      </c>
      <c r="K811" s="241" t="s">
        <v>207</v>
      </c>
      <c r="L811" s="246"/>
      <c r="M811" s="247" t="s">
        <v>19</v>
      </c>
      <c r="N811" s="248" t="s">
        <v>47</v>
      </c>
      <c r="O811" s="66"/>
      <c r="P811" s="186">
        <f>O811*H811</f>
        <v>0</v>
      </c>
      <c r="Q811" s="186">
        <v>8.1000000000000003E-2</v>
      </c>
      <c r="R811" s="186">
        <f>Q811*H811</f>
        <v>1.377</v>
      </c>
      <c r="S811" s="186">
        <v>0</v>
      </c>
      <c r="T811" s="187">
        <f>S811*H811</f>
        <v>0</v>
      </c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R811" s="188" t="s">
        <v>466</v>
      </c>
      <c r="AT811" s="188" t="s">
        <v>639</v>
      </c>
      <c r="AU811" s="188" t="s">
        <v>86</v>
      </c>
      <c r="AY811" s="19" t="s">
        <v>202</v>
      </c>
      <c r="BE811" s="189">
        <f>IF(N811="základní",J811,0)</f>
        <v>0</v>
      </c>
      <c r="BF811" s="189">
        <f>IF(N811="snížená",J811,0)</f>
        <v>0</v>
      </c>
      <c r="BG811" s="189">
        <f>IF(N811="zákl. přenesená",J811,0)</f>
        <v>0</v>
      </c>
      <c r="BH811" s="189">
        <f>IF(N811="sníž. přenesená",J811,0)</f>
        <v>0</v>
      </c>
      <c r="BI811" s="189">
        <f>IF(N811="nulová",J811,0)</f>
        <v>0</v>
      </c>
      <c r="BJ811" s="19" t="s">
        <v>84</v>
      </c>
      <c r="BK811" s="189">
        <f>ROUND(I811*H811,2)</f>
        <v>0</v>
      </c>
      <c r="BL811" s="19" t="s">
        <v>208</v>
      </c>
      <c r="BM811" s="188" t="s">
        <v>1781</v>
      </c>
    </row>
    <row r="812" spans="1:65" s="2" customFormat="1" ht="11.25">
      <c r="A812" s="36"/>
      <c r="B812" s="37"/>
      <c r="C812" s="38"/>
      <c r="D812" s="190" t="s">
        <v>210</v>
      </c>
      <c r="E812" s="38"/>
      <c r="F812" s="191" t="s">
        <v>768</v>
      </c>
      <c r="G812" s="38"/>
      <c r="H812" s="38"/>
      <c r="I812" s="192"/>
      <c r="J812" s="38"/>
      <c r="K812" s="38"/>
      <c r="L812" s="41"/>
      <c r="M812" s="193"/>
      <c r="N812" s="194"/>
      <c r="O812" s="66"/>
      <c r="P812" s="66"/>
      <c r="Q812" s="66"/>
      <c r="R812" s="66"/>
      <c r="S812" s="66"/>
      <c r="T812" s="67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T812" s="19" t="s">
        <v>210</v>
      </c>
      <c r="AU812" s="19" t="s">
        <v>86</v>
      </c>
    </row>
    <row r="813" spans="1:65" s="14" customFormat="1" ht="11.25">
      <c r="B813" s="206"/>
      <c r="C813" s="207"/>
      <c r="D813" s="190" t="s">
        <v>216</v>
      </c>
      <c r="E813" s="208" t="s">
        <v>19</v>
      </c>
      <c r="F813" s="209" t="s">
        <v>1780</v>
      </c>
      <c r="G813" s="207"/>
      <c r="H813" s="210">
        <v>17</v>
      </c>
      <c r="I813" s="211"/>
      <c r="J813" s="207"/>
      <c r="K813" s="207"/>
      <c r="L813" s="212"/>
      <c r="M813" s="213"/>
      <c r="N813" s="214"/>
      <c r="O813" s="214"/>
      <c r="P813" s="214"/>
      <c r="Q813" s="214"/>
      <c r="R813" s="214"/>
      <c r="S813" s="214"/>
      <c r="T813" s="215"/>
      <c r="AT813" s="216" t="s">
        <v>216</v>
      </c>
      <c r="AU813" s="216" t="s">
        <v>86</v>
      </c>
      <c r="AV813" s="14" t="s">
        <v>86</v>
      </c>
      <c r="AW813" s="14" t="s">
        <v>37</v>
      </c>
      <c r="AX813" s="14" t="s">
        <v>84</v>
      </c>
      <c r="AY813" s="216" t="s">
        <v>202</v>
      </c>
    </row>
    <row r="814" spans="1:65" s="2" customFormat="1" ht="14.45" customHeight="1">
      <c r="A814" s="36"/>
      <c r="B814" s="37"/>
      <c r="C814" s="177" t="s">
        <v>760</v>
      </c>
      <c r="D814" s="177" t="s">
        <v>204</v>
      </c>
      <c r="E814" s="178" t="s">
        <v>771</v>
      </c>
      <c r="F814" s="179" t="s">
        <v>772</v>
      </c>
      <c r="G814" s="180" t="s">
        <v>115</v>
      </c>
      <c r="H814" s="181">
        <v>14.625</v>
      </c>
      <c r="I814" s="182"/>
      <c r="J814" s="183">
        <f>ROUND(I814*H814,2)</f>
        <v>0</v>
      </c>
      <c r="K814" s="179" t="s">
        <v>207</v>
      </c>
      <c r="L814" s="41"/>
      <c r="M814" s="184" t="s">
        <v>19</v>
      </c>
      <c r="N814" s="185" t="s">
        <v>47</v>
      </c>
      <c r="O814" s="66"/>
      <c r="P814" s="186">
        <f>O814*H814</f>
        <v>0</v>
      </c>
      <c r="Q814" s="186">
        <v>0</v>
      </c>
      <c r="R814" s="186">
        <f>Q814*H814</f>
        <v>0</v>
      </c>
      <c r="S814" s="186">
        <v>0</v>
      </c>
      <c r="T814" s="187">
        <f>S814*H814</f>
        <v>0</v>
      </c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R814" s="188" t="s">
        <v>208</v>
      </c>
      <c r="AT814" s="188" t="s">
        <v>204</v>
      </c>
      <c r="AU814" s="188" t="s">
        <v>86</v>
      </c>
      <c r="AY814" s="19" t="s">
        <v>202</v>
      </c>
      <c r="BE814" s="189">
        <f>IF(N814="základní",J814,0)</f>
        <v>0</v>
      </c>
      <c r="BF814" s="189">
        <f>IF(N814="snížená",J814,0)</f>
        <v>0</v>
      </c>
      <c r="BG814" s="189">
        <f>IF(N814="zákl. přenesená",J814,0)</f>
        <v>0</v>
      </c>
      <c r="BH814" s="189">
        <f>IF(N814="sníž. přenesená",J814,0)</f>
        <v>0</v>
      </c>
      <c r="BI814" s="189">
        <f>IF(N814="nulová",J814,0)</f>
        <v>0</v>
      </c>
      <c r="BJ814" s="19" t="s">
        <v>84</v>
      </c>
      <c r="BK814" s="189">
        <f>ROUND(I814*H814,2)</f>
        <v>0</v>
      </c>
      <c r="BL814" s="19" t="s">
        <v>208</v>
      </c>
      <c r="BM814" s="188" t="s">
        <v>1782</v>
      </c>
    </row>
    <row r="815" spans="1:65" s="2" customFormat="1" ht="19.5">
      <c r="A815" s="36"/>
      <c r="B815" s="37"/>
      <c r="C815" s="38"/>
      <c r="D815" s="190" t="s">
        <v>210</v>
      </c>
      <c r="E815" s="38"/>
      <c r="F815" s="191" t="s">
        <v>774</v>
      </c>
      <c r="G815" s="38"/>
      <c r="H815" s="38"/>
      <c r="I815" s="192"/>
      <c r="J815" s="38"/>
      <c r="K815" s="38"/>
      <c r="L815" s="41"/>
      <c r="M815" s="193"/>
      <c r="N815" s="194"/>
      <c r="O815" s="66"/>
      <c r="P815" s="66"/>
      <c r="Q815" s="66"/>
      <c r="R815" s="66"/>
      <c r="S815" s="66"/>
      <c r="T815" s="67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T815" s="19" t="s">
        <v>210</v>
      </c>
      <c r="AU815" s="19" t="s">
        <v>86</v>
      </c>
    </row>
    <row r="816" spans="1:65" s="2" customFormat="1" ht="39">
      <c r="A816" s="36"/>
      <c r="B816" s="37"/>
      <c r="C816" s="38"/>
      <c r="D816" s="190" t="s">
        <v>212</v>
      </c>
      <c r="E816" s="38"/>
      <c r="F816" s="195" t="s">
        <v>775</v>
      </c>
      <c r="G816" s="38"/>
      <c r="H816" s="38"/>
      <c r="I816" s="192"/>
      <c r="J816" s="38"/>
      <c r="K816" s="38"/>
      <c r="L816" s="41"/>
      <c r="M816" s="193"/>
      <c r="N816" s="194"/>
      <c r="O816" s="66"/>
      <c r="P816" s="66"/>
      <c r="Q816" s="66"/>
      <c r="R816" s="66"/>
      <c r="S816" s="66"/>
      <c r="T816" s="67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T816" s="19" t="s">
        <v>212</v>
      </c>
      <c r="AU816" s="19" t="s">
        <v>86</v>
      </c>
    </row>
    <row r="817" spans="1:65" s="13" customFormat="1" ht="11.25">
      <c r="B817" s="196"/>
      <c r="C817" s="197"/>
      <c r="D817" s="190" t="s">
        <v>216</v>
      </c>
      <c r="E817" s="198" t="s">
        <v>19</v>
      </c>
      <c r="F817" s="199" t="s">
        <v>1783</v>
      </c>
      <c r="G817" s="197"/>
      <c r="H817" s="198" t="s">
        <v>19</v>
      </c>
      <c r="I817" s="200"/>
      <c r="J817" s="197"/>
      <c r="K817" s="197"/>
      <c r="L817" s="201"/>
      <c r="M817" s="202"/>
      <c r="N817" s="203"/>
      <c r="O817" s="203"/>
      <c r="P817" s="203"/>
      <c r="Q817" s="203"/>
      <c r="R817" s="203"/>
      <c r="S817" s="203"/>
      <c r="T817" s="204"/>
      <c r="AT817" s="205" t="s">
        <v>216</v>
      </c>
      <c r="AU817" s="205" t="s">
        <v>86</v>
      </c>
      <c r="AV817" s="13" t="s">
        <v>84</v>
      </c>
      <c r="AW817" s="13" t="s">
        <v>37</v>
      </c>
      <c r="AX817" s="13" t="s">
        <v>76</v>
      </c>
      <c r="AY817" s="205" t="s">
        <v>202</v>
      </c>
    </row>
    <row r="818" spans="1:65" s="14" customFormat="1" ht="11.25">
      <c r="B818" s="206"/>
      <c r="C818" s="207"/>
      <c r="D818" s="190" t="s">
        <v>216</v>
      </c>
      <c r="E818" s="208" t="s">
        <v>19</v>
      </c>
      <c r="F818" s="209" t="s">
        <v>1784</v>
      </c>
      <c r="G818" s="207"/>
      <c r="H818" s="210">
        <v>14.625</v>
      </c>
      <c r="I818" s="211"/>
      <c r="J818" s="207"/>
      <c r="K818" s="207"/>
      <c r="L818" s="212"/>
      <c r="M818" s="213"/>
      <c r="N818" s="214"/>
      <c r="O818" s="214"/>
      <c r="P818" s="214"/>
      <c r="Q818" s="214"/>
      <c r="R818" s="214"/>
      <c r="S818" s="214"/>
      <c r="T818" s="215"/>
      <c r="AT818" s="216" t="s">
        <v>216</v>
      </c>
      <c r="AU818" s="216" t="s">
        <v>86</v>
      </c>
      <c r="AV818" s="14" t="s">
        <v>86</v>
      </c>
      <c r="AW818" s="14" t="s">
        <v>37</v>
      </c>
      <c r="AX818" s="14" t="s">
        <v>76</v>
      </c>
      <c r="AY818" s="216" t="s">
        <v>202</v>
      </c>
    </row>
    <row r="819" spans="1:65" s="16" customFormat="1" ht="11.25">
      <c r="B819" s="228"/>
      <c r="C819" s="229"/>
      <c r="D819" s="190" t="s">
        <v>216</v>
      </c>
      <c r="E819" s="230" t="s">
        <v>19</v>
      </c>
      <c r="F819" s="231" t="s">
        <v>235</v>
      </c>
      <c r="G819" s="229"/>
      <c r="H819" s="232">
        <v>14.625</v>
      </c>
      <c r="I819" s="233"/>
      <c r="J819" s="229"/>
      <c r="K819" s="229"/>
      <c r="L819" s="234"/>
      <c r="M819" s="235"/>
      <c r="N819" s="236"/>
      <c r="O819" s="236"/>
      <c r="P819" s="236"/>
      <c r="Q819" s="236"/>
      <c r="R819" s="236"/>
      <c r="S819" s="236"/>
      <c r="T819" s="237"/>
      <c r="AT819" s="238" t="s">
        <v>216</v>
      </c>
      <c r="AU819" s="238" t="s">
        <v>86</v>
      </c>
      <c r="AV819" s="16" t="s">
        <v>208</v>
      </c>
      <c r="AW819" s="16" t="s">
        <v>37</v>
      </c>
      <c r="AX819" s="16" t="s">
        <v>84</v>
      </c>
      <c r="AY819" s="238" t="s">
        <v>202</v>
      </c>
    </row>
    <row r="820" spans="1:65" s="2" customFormat="1" ht="14.45" customHeight="1">
      <c r="A820" s="36"/>
      <c r="B820" s="37"/>
      <c r="C820" s="177" t="s">
        <v>766</v>
      </c>
      <c r="D820" s="177" t="s">
        <v>204</v>
      </c>
      <c r="E820" s="178" t="s">
        <v>779</v>
      </c>
      <c r="F820" s="179" t="s">
        <v>780</v>
      </c>
      <c r="G820" s="180" t="s">
        <v>130</v>
      </c>
      <c r="H820" s="181">
        <v>39</v>
      </c>
      <c r="I820" s="182"/>
      <c r="J820" s="183">
        <f>ROUND(I820*H820,2)</f>
        <v>0</v>
      </c>
      <c r="K820" s="179" t="s">
        <v>207</v>
      </c>
      <c r="L820" s="41"/>
      <c r="M820" s="184" t="s">
        <v>19</v>
      </c>
      <c r="N820" s="185" t="s">
        <v>47</v>
      </c>
      <c r="O820" s="66"/>
      <c r="P820" s="186">
        <f>O820*H820</f>
        <v>0</v>
      </c>
      <c r="Q820" s="186">
        <v>6.3200000000000001E-3</v>
      </c>
      <c r="R820" s="186">
        <f>Q820*H820</f>
        <v>0.24648</v>
      </c>
      <c r="S820" s="186">
        <v>0</v>
      </c>
      <c r="T820" s="187">
        <f>S820*H820</f>
        <v>0</v>
      </c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R820" s="188" t="s">
        <v>208</v>
      </c>
      <c r="AT820" s="188" t="s">
        <v>204</v>
      </c>
      <c r="AU820" s="188" t="s">
        <v>86</v>
      </c>
      <c r="AY820" s="19" t="s">
        <v>202</v>
      </c>
      <c r="BE820" s="189">
        <f>IF(N820="základní",J820,0)</f>
        <v>0</v>
      </c>
      <c r="BF820" s="189">
        <f>IF(N820="snížená",J820,0)</f>
        <v>0</v>
      </c>
      <c r="BG820" s="189">
        <f>IF(N820="zákl. přenesená",J820,0)</f>
        <v>0</v>
      </c>
      <c r="BH820" s="189">
        <f>IF(N820="sníž. přenesená",J820,0)</f>
        <v>0</v>
      </c>
      <c r="BI820" s="189">
        <f>IF(N820="nulová",J820,0)</f>
        <v>0</v>
      </c>
      <c r="BJ820" s="19" t="s">
        <v>84</v>
      </c>
      <c r="BK820" s="189">
        <f>ROUND(I820*H820,2)</f>
        <v>0</v>
      </c>
      <c r="BL820" s="19" t="s">
        <v>208</v>
      </c>
      <c r="BM820" s="188" t="s">
        <v>1785</v>
      </c>
    </row>
    <row r="821" spans="1:65" s="2" customFormat="1" ht="11.25">
      <c r="A821" s="36"/>
      <c r="B821" s="37"/>
      <c r="C821" s="38"/>
      <c r="D821" s="190" t="s">
        <v>210</v>
      </c>
      <c r="E821" s="38"/>
      <c r="F821" s="191" t="s">
        <v>782</v>
      </c>
      <c r="G821" s="38"/>
      <c r="H821" s="38"/>
      <c r="I821" s="192"/>
      <c r="J821" s="38"/>
      <c r="K821" s="38"/>
      <c r="L821" s="41"/>
      <c r="M821" s="193"/>
      <c r="N821" s="194"/>
      <c r="O821" s="66"/>
      <c r="P821" s="66"/>
      <c r="Q821" s="66"/>
      <c r="R821" s="66"/>
      <c r="S821" s="66"/>
      <c r="T821" s="67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T821" s="19" t="s">
        <v>210</v>
      </c>
      <c r="AU821" s="19" t="s">
        <v>86</v>
      </c>
    </row>
    <row r="822" spans="1:65" s="13" customFormat="1" ht="11.25">
      <c r="B822" s="196"/>
      <c r="C822" s="197"/>
      <c r="D822" s="190" t="s">
        <v>216</v>
      </c>
      <c r="E822" s="198" t="s">
        <v>19</v>
      </c>
      <c r="F822" s="199" t="s">
        <v>1783</v>
      </c>
      <c r="G822" s="197"/>
      <c r="H822" s="198" t="s">
        <v>19</v>
      </c>
      <c r="I822" s="200"/>
      <c r="J822" s="197"/>
      <c r="K822" s="197"/>
      <c r="L822" s="201"/>
      <c r="M822" s="202"/>
      <c r="N822" s="203"/>
      <c r="O822" s="203"/>
      <c r="P822" s="203"/>
      <c r="Q822" s="203"/>
      <c r="R822" s="203"/>
      <c r="S822" s="203"/>
      <c r="T822" s="204"/>
      <c r="AT822" s="205" t="s">
        <v>216</v>
      </c>
      <c r="AU822" s="205" t="s">
        <v>86</v>
      </c>
      <c r="AV822" s="13" t="s">
        <v>84</v>
      </c>
      <c r="AW822" s="13" t="s">
        <v>37</v>
      </c>
      <c r="AX822" s="13" t="s">
        <v>76</v>
      </c>
      <c r="AY822" s="205" t="s">
        <v>202</v>
      </c>
    </row>
    <row r="823" spans="1:65" s="14" customFormat="1" ht="11.25">
      <c r="B823" s="206"/>
      <c r="C823" s="207"/>
      <c r="D823" s="190" t="s">
        <v>216</v>
      </c>
      <c r="E823" s="208" t="s">
        <v>19</v>
      </c>
      <c r="F823" s="209" t="s">
        <v>1786</v>
      </c>
      <c r="G823" s="207"/>
      <c r="H823" s="210">
        <v>39</v>
      </c>
      <c r="I823" s="211"/>
      <c r="J823" s="207"/>
      <c r="K823" s="207"/>
      <c r="L823" s="212"/>
      <c r="M823" s="213"/>
      <c r="N823" s="214"/>
      <c r="O823" s="214"/>
      <c r="P823" s="214"/>
      <c r="Q823" s="214"/>
      <c r="R823" s="214"/>
      <c r="S823" s="214"/>
      <c r="T823" s="215"/>
      <c r="AT823" s="216" t="s">
        <v>216</v>
      </c>
      <c r="AU823" s="216" t="s">
        <v>86</v>
      </c>
      <c r="AV823" s="14" t="s">
        <v>86</v>
      </c>
      <c r="AW823" s="14" t="s">
        <v>37</v>
      </c>
      <c r="AX823" s="14" t="s">
        <v>84</v>
      </c>
      <c r="AY823" s="216" t="s">
        <v>202</v>
      </c>
    </row>
    <row r="824" spans="1:65" s="12" customFormat="1" ht="22.9" customHeight="1">
      <c r="B824" s="161"/>
      <c r="C824" s="162"/>
      <c r="D824" s="163" t="s">
        <v>75</v>
      </c>
      <c r="E824" s="175" t="s">
        <v>466</v>
      </c>
      <c r="F824" s="175" t="s">
        <v>784</v>
      </c>
      <c r="G824" s="162"/>
      <c r="H824" s="162"/>
      <c r="I824" s="165"/>
      <c r="J824" s="176">
        <f>BK824</f>
        <v>0</v>
      </c>
      <c r="K824" s="162"/>
      <c r="L824" s="167"/>
      <c r="M824" s="168"/>
      <c r="N824" s="169"/>
      <c r="O824" s="169"/>
      <c r="P824" s="170">
        <f>SUM(P825:P1217)</f>
        <v>0</v>
      </c>
      <c r="Q824" s="169"/>
      <c r="R824" s="170">
        <f>SUM(R825:R1217)</f>
        <v>372.52791300000001</v>
      </c>
      <c r="S824" s="169"/>
      <c r="T824" s="171">
        <f>SUM(T825:T1217)</f>
        <v>0</v>
      </c>
      <c r="AR824" s="172" t="s">
        <v>84</v>
      </c>
      <c r="AT824" s="173" t="s">
        <v>75</v>
      </c>
      <c r="AU824" s="173" t="s">
        <v>84</v>
      </c>
      <c r="AY824" s="172" t="s">
        <v>202</v>
      </c>
      <c r="BK824" s="174">
        <f>SUM(BK825:BK1217)</f>
        <v>0</v>
      </c>
    </row>
    <row r="825" spans="1:65" s="2" customFormat="1" ht="14.45" customHeight="1">
      <c r="A825" s="36"/>
      <c r="B825" s="37"/>
      <c r="C825" s="177" t="s">
        <v>770</v>
      </c>
      <c r="D825" s="177" t="s">
        <v>204</v>
      </c>
      <c r="E825" s="178" t="s">
        <v>794</v>
      </c>
      <c r="F825" s="179" t="s">
        <v>795</v>
      </c>
      <c r="G825" s="180" t="s">
        <v>100</v>
      </c>
      <c r="H825" s="181">
        <v>232.6</v>
      </c>
      <c r="I825" s="182"/>
      <c r="J825" s="183">
        <f>ROUND(I825*H825,2)</f>
        <v>0</v>
      </c>
      <c r="K825" s="179" t="s">
        <v>207</v>
      </c>
      <c r="L825" s="41"/>
      <c r="M825" s="184" t="s">
        <v>19</v>
      </c>
      <c r="N825" s="185" t="s">
        <v>47</v>
      </c>
      <c r="O825" s="66"/>
      <c r="P825" s="186">
        <f>O825*H825</f>
        <v>0</v>
      </c>
      <c r="Q825" s="186">
        <v>6.5599999999999999E-3</v>
      </c>
      <c r="R825" s="186">
        <f>Q825*H825</f>
        <v>1.5258559999999999</v>
      </c>
      <c r="S825" s="186">
        <v>0</v>
      </c>
      <c r="T825" s="187">
        <f>S825*H825</f>
        <v>0</v>
      </c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R825" s="188" t="s">
        <v>208</v>
      </c>
      <c r="AT825" s="188" t="s">
        <v>204</v>
      </c>
      <c r="AU825" s="188" t="s">
        <v>86</v>
      </c>
      <c r="AY825" s="19" t="s">
        <v>202</v>
      </c>
      <c r="BE825" s="189">
        <f>IF(N825="základní",J825,0)</f>
        <v>0</v>
      </c>
      <c r="BF825" s="189">
        <f>IF(N825="snížená",J825,0)</f>
        <v>0</v>
      </c>
      <c r="BG825" s="189">
        <f>IF(N825="zákl. přenesená",J825,0)</f>
        <v>0</v>
      </c>
      <c r="BH825" s="189">
        <f>IF(N825="sníž. přenesená",J825,0)</f>
        <v>0</v>
      </c>
      <c r="BI825" s="189">
        <f>IF(N825="nulová",J825,0)</f>
        <v>0</v>
      </c>
      <c r="BJ825" s="19" t="s">
        <v>84</v>
      </c>
      <c r="BK825" s="189">
        <f>ROUND(I825*H825,2)</f>
        <v>0</v>
      </c>
      <c r="BL825" s="19" t="s">
        <v>208</v>
      </c>
      <c r="BM825" s="188" t="s">
        <v>1787</v>
      </c>
    </row>
    <row r="826" spans="1:65" s="2" customFormat="1" ht="19.5">
      <c r="A826" s="36"/>
      <c r="B826" s="37"/>
      <c r="C826" s="38"/>
      <c r="D826" s="190" t="s">
        <v>210</v>
      </c>
      <c r="E826" s="38"/>
      <c r="F826" s="191" t="s">
        <v>797</v>
      </c>
      <c r="G826" s="38"/>
      <c r="H826" s="38"/>
      <c r="I826" s="192"/>
      <c r="J826" s="38"/>
      <c r="K826" s="38"/>
      <c r="L826" s="41"/>
      <c r="M826" s="193"/>
      <c r="N826" s="194"/>
      <c r="O826" s="66"/>
      <c r="P826" s="66"/>
      <c r="Q826" s="66"/>
      <c r="R826" s="66"/>
      <c r="S826" s="66"/>
      <c r="T826" s="67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T826" s="19" t="s">
        <v>210</v>
      </c>
      <c r="AU826" s="19" t="s">
        <v>86</v>
      </c>
    </row>
    <row r="827" spans="1:65" s="2" customFormat="1" ht="87.75">
      <c r="A827" s="36"/>
      <c r="B827" s="37"/>
      <c r="C827" s="38"/>
      <c r="D827" s="190" t="s">
        <v>212</v>
      </c>
      <c r="E827" s="38"/>
      <c r="F827" s="195" t="s">
        <v>790</v>
      </c>
      <c r="G827" s="38"/>
      <c r="H827" s="38"/>
      <c r="I827" s="192"/>
      <c r="J827" s="38"/>
      <c r="K827" s="38"/>
      <c r="L827" s="41"/>
      <c r="M827" s="193"/>
      <c r="N827" s="194"/>
      <c r="O827" s="66"/>
      <c r="P827" s="66"/>
      <c r="Q827" s="66"/>
      <c r="R827" s="66"/>
      <c r="S827" s="66"/>
      <c r="T827" s="67"/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T827" s="19" t="s">
        <v>212</v>
      </c>
      <c r="AU827" s="19" t="s">
        <v>86</v>
      </c>
    </row>
    <row r="828" spans="1:65" s="13" customFormat="1" ht="11.25">
      <c r="B828" s="196"/>
      <c r="C828" s="197"/>
      <c r="D828" s="190" t="s">
        <v>216</v>
      </c>
      <c r="E828" s="198" t="s">
        <v>19</v>
      </c>
      <c r="F828" s="199" t="s">
        <v>1788</v>
      </c>
      <c r="G828" s="197"/>
      <c r="H828" s="198" t="s">
        <v>19</v>
      </c>
      <c r="I828" s="200"/>
      <c r="J828" s="197"/>
      <c r="K828" s="197"/>
      <c r="L828" s="201"/>
      <c r="M828" s="202"/>
      <c r="N828" s="203"/>
      <c r="O828" s="203"/>
      <c r="P828" s="203"/>
      <c r="Q828" s="203"/>
      <c r="R828" s="203"/>
      <c r="S828" s="203"/>
      <c r="T828" s="204"/>
      <c r="AT828" s="205" t="s">
        <v>216</v>
      </c>
      <c r="AU828" s="205" t="s">
        <v>86</v>
      </c>
      <c r="AV828" s="13" t="s">
        <v>84</v>
      </c>
      <c r="AW828" s="13" t="s">
        <v>37</v>
      </c>
      <c r="AX828" s="13" t="s">
        <v>76</v>
      </c>
      <c r="AY828" s="205" t="s">
        <v>202</v>
      </c>
    </row>
    <row r="829" spans="1:65" s="13" customFormat="1" ht="11.25">
      <c r="B829" s="196"/>
      <c r="C829" s="197"/>
      <c r="D829" s="190" t="s">
        <v>216</v>
      </c>
      <c r="E829" s="198" t="s">
        <v>19</v>
      </c>
      <c r="F829" s="199" t="s">
        <v>1789</v>
      </c>
      <c r="G829" s="197"/>
      <c r="H829" s="198" t="s">
        <v>19</v>
      </c>
      <c r="I829" s="200"/>
      <c r="J829" s="197"/>
      <c r="K829" s="197"/>
      <c r="L829" s="201"/>
      <c r="M829" s="202"/>
      <c r="N829" s="203"/>
      <c r="O829" s="203"/>
      <c r="P829" s="203"/>
      <c r="Q829" s="203"/>
      <c r="R829" s="203"/>
      <c r="S829" s="203"/>
      <c r="T829" s="204"/>
      <c r="AT829" s="205" t="s">
        <v>216</v>
      </c>
      <c r="AU829" s="205" t="s">
        <v>86</v>
      </c>
      <c r="AV829" s="13" t="s">
        <v>84</v>
      </c>
      <c r="AW829" s="13" t="s">
        <v>37</v>
      </c>
      <c r="AX829" s="13" t="s">
        <v>76</v>
      </c>
      <c r="AY829" s="205" t="s">
        <v>202</v>
      </c>
    </row>
    <row r="830" spans="1:65" s="14" customFormat="1" ht="11.25">
      <c r="B830" s="206"/>
      <c r="C830" s="207"/>
      <c r="D830" s="190" t="s">
        <v>216</v>
      </c>
      <c r="E830" s="208" t="s">
        <v>19</v>
      </c>
      <c r="F830" s="209" t="s">
        <v>1790</v>
      </c>
      <c r="G830" s="207"/>
      <c r="H830" s="210">
        <v>5.2</v>
      </c>
      <c r="I830" s="211"/>
      <c r="J830" s="207"/>
      <c r="K830" s="207"/>
      <c r="L830" s="212"/>
      <c r="M830" s="213"/>
      <c r="N830" s="214"/>
      <c r="O830" s="214"/>
      <c r="P830" s="214"/>
      <c r="Q830" s="214"/>
      <c r="R830" s="214"/>
      <c r="S830" s="214"/>
      <c r="T830" s="215"/>
      <c r="AT830" s="216" t="s">
        <v>216</v>
      </c>
      <c r="AU830" s="216" t="s">
        <v>86</v>
      </c>
      <c r="AV830" s="14" t="s">
        <v>86</v>
      </c>
      <c r="AW830" s="14" t="s">
        <v>37</v>
      </c>
      <c r="AX830" s="14" t="s">
        <v>76</v>
      </c>
      <c r="AY830" s="216" t="s">
        <v>202</v>
      </c>
    </row>
    <row r="831" spans="1:65" s="14" customFormat="1" ht="11.25">
      <c r="B831" s="206"/>
      <c r="C831" s="207"/>
      <c r="D831" s="190" t="s">
        <v>216</v>
      </c>
      <c r="E831" s="208" t="s">
        <v>19</v>
      </c>
      <c r="F831" s="209" t="s">
        <v>1791</v>
      </c>
      <c r="G831" s="207"/>
      <c r="H831" s="210">
        <v>1.4</v>
      </c>
      <c r="I831" s="211"/>
      <c r="J831" s="207"/>
      <c r="K831" s="207"/>
      <c r="L831" s="212"/>
      <c r="M831" s="213"/>
      <c r="N831" s="214"/>
      <c r="O831" s="214"/>
      <c r="P831" s="214"/>
      <c r="Q831" s="214"/>
      <c r="R831" s="214"/>
      <c r="S831" s="214"/>
      <c r="T831" s="215"/>
      <c r="AT831" s="216" t="s">
        <v>216</v>
      </c>
      <c r="AU831" s="216" t="s">
        <v>86</v>
      </c>
      <c r="AV831" s="14" t="s">
        <v>86</v>
      </c>
      <c r="AW831" s="14" t="s">
        <v>37</v>
      </c>
      <c r="AX831" s="14" t="s">
        <v>76</v>
      </c>
      <c r="AY831" s="216" t="s">
        <v>202</v>
      </c>
    </row>
    <row r="832" spans="1:65" s="14" customFormat="1" ht="11.25">
      <c r="B832" s="206"/>
      <c r="C832" s="207"/>
      <c r="D832" s="190" t="s">
        <v>216</v>
      </c>
      <c r="E832" s="208" t="s">
        <v>19</v>
      </c>
      <c r="F832" s="209" t="s">
        <v>1792</v>
      </c>
      <c r="G832" s="207"/>
      <c r="H832" s="210">
        <v>7.4</v>
      </c>
      <c r="I832" s="211"/>
      <c r="J832" s="207"/>
      <c r="K832" s="207"/>
      <c r="L832" s="212"/>
      <c r="M832" s="213"/>
      <c r="N832" s="214"/>
      <c r="O832" s="214"/>
      <c r="P832" s="214"/>
      <c r="Q832" s="214"/>
      <c r="R832" s="214"/>
      <c r="S832" s="214"/>
      <c r="T832" s="215"/>
      <c r="AT832" s="216" t="s">
        <v>216</v>
      </c>
      <c r="AU832" s="216" t="s">
        <v>86</v>
      </c>
      <c r="AV832" s="14" t="s">
        <v>86</v>
      </c>
      <c r="AW832" s="14" t="s">
        <v>37</v>
      </c>
      <c r="AX832" s="14" t="s">
        <v>76</v>
      </c>
      <c r="AY832" s="216" t="s">
        <v>202</v>
      </c>
    </row>
    <row r="833" spans="2:51" s="14" customFormat="1" ht="11.25">
      <c r="B833" s="206"/>
      <c r="C833" s="207"/>
      <c r="D833" s="190" t="s">
        <v>216</v>
      </c>
      <c r="E833" s="208" t="s">
        <v>19</v>
      </c>
      <c r="F833" s="209" t="s">
        <v>1793</v>
      </c>
      <c r="G833" s="207"/>
      <c r="H833" s="210">
        <v>5</v>
      </c>
      <c r="I833" s="211"/>
      <c r="J833" s="207"/>
      <c r="K833" s="207"/>
      <c r="L833" s="212"/>
      <c r="M833" s="213"/>
      <c r="N833" s="214"/>
      <c r="O833" s="214"/>
      <c r="P833" s="214"/>
      <c r="Q833" s="214"/>
      <c r="R833" s="214"/>
      <c r="S833" s="214"/>
      <c r="T833" s="215"/>
      <c r="AT833" s="216" t="s">
        <v>216</v>
      </c>
      <c r="AU833" s="216" t="s">
        <v>86</v>
      </c>
      <c r="AV833" s="14" t="s">
        <v>86</v>
      </c>
      <c r="AW833" s="14" t="s">
        <v>37</v>
      </c>
      <c r="AX833" s="14" t="s">
        <v>76</v>
      </c>
      <c r="AY833" s="216" t="s">
        <v>202</v>
      </c>
    </row>
    <row r="834" spans="2:51" s="14" customFormat="1" ht="11.25">
      <c r="B834" s="206"/>
      <c r="C834" s="207"/>
      <c r="D834" s="190" t="s">
        <v>216</v>
      </c>
      <c r="E834" s="208" t="s">
        <v>19</v>
      </c>
      <c r="F834" s="209" t="s">
        <v>1794</v>
      </c>
      <c r="G834" s="207"/>
      <c r="H834" s="210">
        <v>3.1</v>
      </c>
      <c r="I834" s="211"/>
      <c r="J834" s="207"/>
      <c r="K834" s="207"/>
      <c r="L834" s="212"/>
      <c r="M834" s="213"/>
      <c r="N834" s="214"/>
      <c r="O834" s="214"/>
      <c r="P834" s="214"/>
      <c r="Q834" s="214"/>
      <c r="R834" s="214"/>
      <c r="S834" s="214"/>
      <c r="T834" s="215"/>
      <c r="AT834" s="216" t="s">
        <v>216</v>
      </c>
      <c r="AU834" s="216" t="s">
        <v>86</v>
      </c>
      <c r="AV834" s="14" t="s">
        <v>86</v>
      </c>
      <c r="AW834" s="14" t="s">
        <v>37</v>
      </c>
      <c r="AX834" s="14" t="s">
        <v>76</v>
      </c>
      <c r="AY834" s="216" t="s">
        <v>202</v>
      </c>
    </row>
    <row r="835" spans="2:51" s="14" customFormat="1" ht="11.25">
      <c r="B835" s="206"/>
      <c r="C835" s="207"/>
      <c r="D835" s="190" t="s">
        <v>216</v>
      </c>
      <c r="E835" s="208" t="s">
        <v>19</v>
      </c>
      <c r="F835" s="209" t="s">
        <v>1795</v>
      </c>
      <c r="G835" s="207"/>
      <c r="H835" s="210">
        <v>9.9</v>
      </c>
      <c r="I835" s="211"/>
      <c r="J835" s="207"/>
      <c r="K835" s="207"/>
      <c r="L835" s="212"/>
      <c r="M835" s="213"/>
      <c r="N835" s="214"/>
      <c r="O835" s="214"/>
      <c r="P835" s="214"/>
      <c r="Q835" s="214"/>
      <c r="R835" s="214"/>
      <c r="S835" s="214"/>
      <c r="T835" s="215"/>
      <c r="AT835" s="216" t="s">
        <v>216</v>
      </c>
      <c r="AU835" s="216" t="s">
        <v>86</v>
      </c>
      <c r="AV835" s="14" t="s">
        <v>86</v>
      </c>
      <c r="AW835" s="14" t="s">
        <v>37</v>
      </c>
      <c r="AX835" s="14" t="s">
        <v>76</v>
      </c>
      <c r="AY835" s="216" t="s">
        <v>202</v>
      </c>
    </row>
    <row r="836" spans="2:51" s="14" customFormat="1" ht="11.25">
      <c r="B836" s="206"/>
      <c r="C836" s="207"/>
      <c r="D836" s="190" t="s">
        <v>216</v>
      </c>
      <c r="E836" s="208" t="s">
        <v>19</v>
      </c>
      <c r="F836" s="209" t="s">
        <v>1796</v>
      </c>
      <c r="G836" s="207"/>
      <c r="H836" s="210">
        <v>4.5</v>
      </c>
      <c r="I836" s="211"/>
      <c r="J836" s="207"/>
      <c r="K836" s="207"/>
      <c r="L836" s="212"/>
      <c r="M836" s="213"/>
      <c r="N836" s="214"/>
      <c r="O836" s="214"/>
      <c r="P836" s="214"/>
      <c r="Q836" s="214"/>
      <c r="R836" s="214"/>
      <c r="S836" s="214"/>
      <c r="T836" s="215"/>
      <c r="AT836" s="216" t="s">
        <v>216</v>
      </c>
      <c r="AU836" s="216" t="s">
        <v>86</v>
      </c>
      <c r="AV836" s="14" t="s">
        <v>86</v>
      </c>
      <c r="AW836" s="14" t="s">
        <v>37</v>
      </c>
      <c r="AX836" s="14" t="s">
        <v>76</v>
      </c>
      <c r="AY836" s="216" t="s">
        <v>202</v>
      </c>
    </row>
    <row r="837" spans="2:51" s="15" customFormat="1" ht="11.25">
      <c r="B837" s="217"/>
      <c r="C837" s="218"/>
      <c r="D837" s="190" t="s">
        <v>216</v>
      </c>
      <c r="E837" s="219" t="s">
        <v>19</v>
      </c>
      <c r="F837" s="220" t="s">
        <v>219</v>
      </c>
      <c r="G837" s="218"/>
      <c r="H837" s="221">
        <v>36.5</v>
      </c>
      <c r="I837" s="222"/>
      <c r="J837" s="218"/>
      <c r="K837" s="218"/>
      <c r="L837" s="223"/>
      <c r="M837" s="224"/>
      <c r="N837" s="225"/>
      <c r="O837" s="225"/>
      <c r="P837" s="225"/>
      <c r="Q837" s="225"/>
      <c r="R837" s="225"/>
      <c r="S837" s="225"/>
      <c r="T837" s="226"/>
      <c r="AT837" s="227" t="s">
        <v>216</v>
      </c>
      <c r="AU837" s="227" t="s">
        <v>86</v>
      </c>
      <c r="AV837" s="15" t="s">
        <v>220</v>
      </c>
      <c r="AW837" s="15" t="s">
        <v>37</v>
      </c>
      <c r="AX837" s="15" t="s">
        <v>76</v>
      </c>
      <c r="AY837" s="227" t="s">
        <v>202</v>
      </c>
    </row>
    <row r="838" spans="2:51" s="13" customFormat="1" ht="11.25">
      <c r="B838" s="196"/>
      <c r="C838" s="197"/>
      <c r="D838" s="190" t="s">
        <v>216</v>
      </c>
      <c r="E838" s="198" t="s">
        <v>19</v>
      </c>
      <c r="F838" s="199" t="s">
        <v>1797</v>
      </c>
      <c r="G838" s="197"/>
      <c r="H838" s="198" t="s">
        <v>19</v>
      </c>
      <c r="I838" s="200"/>
      <c r="J838" s="197"/>
      <c r="K838" s="197"/>
      <c r="L838" s="201"/>
      <c r="M838" s="202"/>
      <c r="N838" s="203"/>
      <c r="O838" s="203"/>
      <c r="P838" s="203"/>
      <c r="Q838" s="203"/>
      <c r="R838" s="203"/>
      <c r="S838" s="203"/>
      <c r="T838" s="204"/>
      <c r="AT838" s="205" t="s">
        <v>216</v>
      </c>
      <c r="AU838" s="205" t="s">
        <v>86</v>
      </c>
      <c r="AV838" s="13" t="s">
        <v>84</v>
      </c>
      <c r="AW838" s="13" t="s">
        <v>37</v>
      </c>
      <c r="AX838" s="13" t="s">
        <v>76</v>
      </c>
      <c r="AY838" s="205" t="s">
        <v>202</v>
      </c>
    </row>
    <row r="839" spans="2:51" s="14" customFormat="1" ht="11.25">
      <c r="B839" s="206"/>
      <c r="C839" s="207"/>
      <c r="D839" s="190" t="s">
        <v>216</v>
      </c>
      <c r="E839" s="208" t="s">
        <v>19</v>
      </c>
      <c r="F839" s="209" t="s">
        <v>1798</v>
      </c>
      <c r="G839" s="207"/>
      <c r="H839" s="210">
        <v>4.9000000000000004</v>
      </c>
      <c r="I839" s="211"/>
      <c r="J839" s="207"/>
      <c r="K839" s="207"/>
      <c r="L839" s="212"/>
      <c r="M839" s="213"/>
      <c r="N839" s="214"/>
      <c r="O839" s="214"/>
      <c r="P839" s="214"/>
      <c r="Q839" s="214"/>
      <c r="R839" s="214"/>
      <c r="S839" s="214"/>
      <c r="T839" s="215"/>
      <c r="AT839" s="216" t="s">
        <v>216</v>
      </c>
      <c r="AU839" s="216" t="s">
        <v>86</v>
      </c>
      <c r="AV839" s="14" t="s">
        <v>86</v>
      </c>
      <c r="AW839" s="14" t="s">
        <v>37</v>
      </c>
      <c r="AX839" s="14" t="s">
        <v>76</v>
      </c>
      <c r="AY839" s="216" t="s">
        <v>202</v>
      </c>
    </row>
    <row r="840" spans="2:51" s="14" customFormat="1" ht="11.25">
      <c r="B840" s="206"/>
      <c r="C840" s="207"/>
      <c r="D840" s="190" t="s">
        <v>216</v>
      </c>
      <c r="E840" s="208" t="s">
        <v>19</v>
      </c>
      <c r="F840" s="209" t="s">
        <v>1799</v>
      </c>
      <c r="G840" s="207"/>
      <c r="H840" s="210">
        <v>1.3</v>
      </c>
      <c r="I840" s="211"/>
      <c r="J840" s="207"/>
      <c r="K840" s="207"/>
      <c r="L840" s="212"/>
      <c r="M840" s="213"/>
      <c r="N840" s="214"/>
      <c r="O840" s="214"/>
      <c r="P840" s="214"/>
      <c r="Q840" s="214"/>
      <c r="R840" s="214"/>
      <c r="S840" s="214"/>
      <c r="T840" s="215"/>
      <c r="AT840" s="216" t="s">
        <v>216</v>
      </c>
      <c r="AU840" s="216" t="s">
        <v>86</v>
      </c>
      <c r="AV840" s="14" t="s">
        <v>86</v>
      </c>
      <c r="AW840" s="14" t="s">
        <v>37</v>
      </c>
      <c r="AX840" s="14" t="s">
        <v>76</v>
      </c>
      <c r="AY840" s="216" t="s">
        <v>202</v>
      </c>
    </row>
    <row r="841" spans="2:51" s="14" customFormat="1" ht="11.25">
      <c r="B841" s="206"/>
      <c r="C841" s="207"/>
      <c r="D841" s="190" t="s">
        <v>216</v>
      </c>
      <c r="E841" s="208" t="s">
        <v>19</v>
      </c>
      <c r="F841" s="209" t="s">
        <v>1800</v>
      </c>
      <c r="G841" s="207"/>
      <c r="H841" s="210">
        <v>4.5999999999999996</v>
      </c>
      <c r="I841" s="211"/>
      <c r="J841" s="207"/>
      <c r="K841" s="207"/>
      <c r="L841" s="212"/>
      <c r="M841" s="213"/>
      <c r="N841" s="214"/>
      <c r="O841" s="214"/>
      <c r="P841" s="214"/>
      <c r="Q841" s="214"/>
      <c r="R841" s="214"/>
      <c r="S841" s="214"/>
      <c r="T841" s="215"/>
      <c r="AT841" s="216" t="s">
        <v>216</v>
      </c>
      <c r="AU841" s="216" t="s">
        <v>86</v>
      </c>
      <c r="AV841" s="14" t="s">
        <v>86</v>
      </c>
      <c r="AW841" s="14" t="s">
        <v>37</v>
      </c>
      <c r="AX841" s="14" t="s">
        <v>76</v>
      </c>
      <c r="AY841" s="216" t="s">
        <v>202</v>
      </c>
    </row>
    <row r="842" spans="2:51" s="14" customFormat="1" ht="11.25">
      <c r="B842" s="206"/>
      <c r="C842" s="207"/>
      <c r="D842" s="190" t="s">
        <v>216</v>
      </c>
      <c r="E842" s="208" t="s">
        <v>19</v>
      </c>
      <c r="F842" s="209" t="s">
        <v>1801</v>
      </c>
      <c r="G842" s="207"/>
      <c r="H842" s="210">
        <v>1.8</v>
      </c>
      <c r="I842" s="211"/>
      <c r="J842" s="207"/>
      <c r="K842" s="207"/>
      <c r="L842" s="212"/>
      <c r="M842" s="213"/>
      <c r="N842" s="214"/>
      <c r="O842" s="214"/>
      <c r="P842" s="214"/>
      <c r="Q842" s="214"/>
      <c r="R842" s="214"/>
      <c r="S842" s="214"/>
      <c r="T842" s="215"/>
      <c r="AT842" s="216" t="s">
        <v>216</v>
      </c>
      <c r="AU842" s="216" t="s">
        <v>86</v>
      </c>
      <c r="AV842" s="14" t="s">
        <v>86</v>
      </c>
      <c r="AW842" s="14" t="s">
        <v>37</v>
      </c>
      <c r="AX842" s="14" t="s">
        <v>76</v>
      </c>
      <c r="AY842" s="216" t="s">
        <v>202</v>
      </c>
    </row>
    <row r="843" spans="2:51" s="14" customFormat="1" ht="11.25">
      <c r="B843" s="206"/>
      <c r="C843" s="207"/>
      <c r="D843" s="190" t="s">
        <v>216</v>
      </c>
      <c r="E843" s="208" t="s">
        <v>19</v>
      </c>
      <c r="F843" s="209" t="s">
        <v>1802</v>
      </c>
      <c r="G843" s="207"/>
      <c r="H843" s="210">
        <v>5</v>
      </c>
      <c r="I843" s="211"/>
      <c r="J843" s="207"/>
      <c r="K843" s="207"/>
      <c r="L843" s="212"/>
      <c r="M843" s="213"/>
      <c r="N843" s="214"/>
      <c r="O843" s="214"/>
      <c r="P843" s="214"/>
      <c r="Q843" s="214"/>
      <c r="R843" s="214"/>
      <c r="S843" s="214"/>
      <c r="T843" s="215"/>
      <c r="AT843" s="216" t="s">
        <v>216</v>
      </c>
      <c r="AU843" s="216" t="s">
        <v>86</v>
      </c>
      <c r="AV843" s="14" t="s">
        <v>86</v>
      </c>
      <c r="AW843" s="14" t="s">
        <v>37</v>
      </c>
      <c r="AX843" s="14" t="s">
        <v>76</v>
      </c>
      <c r="AY843" s="216" t="s">
        <v>202</v>
      </c>
    </row>
    <row r="844" spans="2:51" s="14" customFormat="1" ht="11.25">
      <c r="B844" s="206"/>
      <c r="C844" s="207"/>
      <c r="D844" s="190" t="s">
        <v>216</v>
      </c>
      <c r="E844" s="208" t="s">
        <v>19</v>
      </c>
      <c r="F844" s="209" t="s">
        <v>1803</v>
      </c>
      <c r="G844" s="207"/>
      <c r="H844" s="210">
        <v>4.0999999999999996</v>
      </c>
      <c r="I844" s="211"/>
      <c r="J844" s="207"/>
      <c r="K844" s="207"/>
      <c r="L844" s="212"/>
      <c r="M844" s="213"/>
      <c r="N844" s="214"/>
      <c r="O844" s="214"/>
      <c r="P844" s="214"/>
      <c r="Q844" s="214"/>
      <c r="R844" s="214"/>
      <c r="S844" s="214"/>
      <c r="T844" s="215"/>
      <c r="AT844" s="216" t="s">
        <v>216</v>
      </c>
      <c r="AU844" s="216" t="s">
        <v>86</v>
      </c>
      <c r="AV844" s="14" t="s">
        <v>86</v>
      </c>
      <c r="AW844" s="14" t="s">
        <v>37</v>
      </c>
      <c r="AX844" s="14" t="s">
        <v>76</v>
      </c>
      <c r="AY844" s="216" t="s">
        <v>202</v>
      </c>
    </row>
    <row r="845" spans="2:51" s="14" customFormat="1" ht="11.25">
      <c r="B845" s="206"/>
      <c r="C845" s="207"/>
      <c r="D845" s="190" t="s">
        <v>216</v>
      </c>
      <c r="E845" s="208" t="s">
        <v>19</v>
      </c>
      <c r="F845" s="209" t="s">
        <v>1804</v>
      </c>
      <c r="G845" s="207"/>
      <c r="H845" s="210">
        <v>1.3</v>
      </c>
      <c r="I845" s="211"/>
      <c r="J845" s="207"/>
      <c r="K845" s="207"/>
      <c r="L845" s="212"/>
      <c r="M845" s="213"/>
      <c r="N845" s="214"/>
      <c r="O845" s="214"/>
      <c r="P845" s="214"/>
      <c r="Q845" s="214"/>
      <c r="R845" s="214"/>
      <c r="S845" s="214"/>
      <c r="T845" s="215"/>
      <c r="AT845" s="216" t="s">
        <v>216</v>
      </c>
      <c r="AU845" s="216" t="s">
        <v>86</v>
      </c>
      <c r="AV845" s="14" t="s">
        <v>86</v>
      </c>
      <c r="AW845" s="14" t="s">
        <v>37</v>
      </c>
      <c r="AX845" s="14" t="s">
        <v>76</v>
      </c>
      <c r="AY845" s="216" t="s">
        <v>202</v>
      </c>
    </row>
    <row r="846" spans="2:51" s="15" customFormat="1" ht="11.25">
      <c r="B846" s="217"/>
      <c r="C846" s="218"/>
      <c r="D846" s="190" t="s">
        <v>216</v>
      </c>
      <c r="E846" s="219" t="s">
        <v>19</v>
      </c>
      <c r="F846" s="220" t="s">
        <v>219</v>
      </c>
      <c r="G846" s="218"/>
      <c r="H846" s="221">
        <v>23</v>
      </c>
      <c r="I846" s="222"/>
      <c r="J846" s="218"/>
      <c r="K846" s="218"/>
      <c r="L846" s="223"/>
      <c r="M846" s="224"/>
      <c r="N846" s="225"/>
      <c r="O846" s="225"/>
      <c r="P846" s="225"/>
      <c r="Q846" s="225"/>
      <c r="R846" s="225"/>
      <c r="S846" s="225"/>
      <c r="T846" s="226"/>
      <c r="AT846" s="227" t="s">
        <v>216</v>
      </c>
      <c r="AU846" s="227" t="s">
        <v>86</v>
      </c>
      <c r="AV846" s="15" t="s">
        <v>220</v>
      </c>
      <c r="AW846" s="15" t="s">
        <v>37</v>
      </c>
      <c r="AX846" s="15" t="s">
        <v>76</v>
      </c>
      <c r="AY846" s="227" t="s">
        <v>202</v>
      </c>
    </row>
    <row r="847" spans="2:51" s="13" customFormat="1" ht="11.25">
      <c r="B847" s="196"/>
      <c r="C847" s="197"/>
      <c r="D847" s="190" t="s">
        <v>216</v>
      </c>
      <c r="E847" s="198" t="s">
        <v>19</v>
      </c>
      <c r="F847" s="199" t="s">
        <v>1805</v>
      </c>
      <c r="G847" s="197"/>
      <c r="H847" s="198" t="s">
        <v>19</v>
      </c>
      <c r="I847" s="200"/>
      <c r="J847" s="197"/>
      <c r="K847" s="197"/>
      <c r="L847" s="201"/>
      <c r="M847" s="202"/>
      <c r="N847" s="203"/>
      <c r="O847" s="203"/>
      <c r="P847" s="203"/>
      <c r="Q847" s="203"/>
      <c r="R847" s="203"/>
      <c r="S847" s="203"/>
      <c r="T847" s="204"/>
      <c r="AT847" s="205" t="s">
        <v>216</v>
      </c>
      <c r="AU847" s="205" t="s">
        <v>86</v>
      </c>
      <c r="AV847" s="13" t="s">
        <v>84</v>
      </c>
      <c r="AW847" s="13" t="s">
        <v>37</v>
      </c>
      <c r="AX847" s="13" t="s">
        <v>76</v>
      </c>
      <c r="AY847" s="205" t="s">
        <v>202</v>
      </c>
    </row>
    <row r="848" spans="2:51" s="14" customFormat="1" ht="11.25">
      <c r="B848" s="206"/>
      <c r="C848" s="207"/>
      <c r="D848" s="190" t="s">
        <v>216</v>
      </c>
      <c r="E848" s="208" t="s">
        <v>19</v>
      </c>
      <c r="F848" s="209" t="s">
        <v>1806</v>
      </c>
      <c r="G848" s="207"/>
      <c r="H848" s="210">
        <v>2</v>
      </c>
      <c r="I848" s="211"/>
      <c r="J848" s="207"/>
      <c r="K848" s="207"/>
      <c r="L848" s="212"/>
      <c r="M848" s="213"/>
      <c r="N848" s="214"/>
      <c r="O848" s="214"/>
      <c r="P848" s="214"/>
      <c r="Q848" s="214"/>
      <c r="R848" s="214"/>
      <c r="S848" s="214"/>
      <c r="T848" s="215"/>
      <c r="AT848" s="216" t="s">
        <v>216</v>
      </c>
      <c r="AU848" s="216" t="s">
        <v>86</v>
      </c>
      <c r="AV848" s="14" t="s">
        <v>86</v>
      </c>
      <c r="AW848" s="14" t="s">
        <v>37</v>
      </c>
      <c r="AX848" s="14" t="s">
        <v>76</v>
      </c>
      <c r="AY848" s="216" t="s">
        <v>202</v>
      </c>
    </row>
    <row r="849" spans="2:51" s="14" customFormat="1" ht="11.25">
      <c r="B849" s="206"/>
      <c r="C849" s="207"/>
      <c r="D849" s="190" t="s">
        <v>216</v>
      </c>
      <c r="E849" s="208" t="s">
        <v>19</v>
      </c>
      <c r="F849" s="209" t="s">
        <v>1807</v>
      </c>
      <c r="G849" s="207"/>
      <c r="H849" s="210">
        <v>8.5</v>
      </c>
      <c r="I849" s="211"/>
      <c r="J849" s="207"/>
      <c r="K849" s="207"/>
      <c r="L849" s="212"/>
      <c r="M849" s="213"/>
      <c r="N849" s="214"/>
      <c r="O849" s="214"/>
      <c r="P849" s="214"/>
      <c r="Q849" s="214"/>
      <c r="R849" s="214"/>
      <c r="S849" s="214"/>
      <c r="T849" s="215"/>
      <c r="AT849" s="216" t="s">
        <v>216</v>
      </c>
      <c r="AU849" s="216" t="s">
        <v>86</v>
      </c>
      <c r="AV849" s="14" t="s">
        <v>86</v>
      </c>
      <c r="AW849" s="14" t="s">
        <v>37</v>
      </c>
      <c r="AX849" s="14" t="s">
        <v>76</v>
      </c>
      <c r="AY849" s="216" t="s">
        <v>202</v>
      </c>
    </row>
    <row r="850" spans="2:51" s="14" customFormat="1" ht="11.25">
      <c r="B850" s="206"/>
      <c r="C850" s="207"/>
      <c r="D850" s="190" t="s">
        <v>216</v>
      </c>
      <c r="E850" s="208" t="s">
        <v>19</v>
      </c>
      <c r="F850" s="209" t="s">
        <v>1808</v>
      </c>
      <c r="G850" s="207"/>
      <c r="H850" s="210">
        <v>4.2</v>
      </c>
      <c r="I850" s="211"/>
      <c r="J850" s="207"/>
      <c r="K850" s="207"/>
      <c r="L850" s="212"/>
      <c r="M850" s="213"/>
      <c r="N850" s="214"/>
      <c r="O850" s="214"/>
      <c r="P850" s="214"/>
      <c r="Q850" s="214"/>
      <c r="R850" s="214"/>
      <c r="S850" s="214"/>
      <c r="T850" s="215"/>
      <c r="AT850" s="216" t="s">
        <v>216</v>
      </c>
      <c r="AU850" s="216" t="s">
        <v>86</v>
      </c>
      <c r="AV850" s="14" t="s">
        <v>86</v>
      </c>
      <c r="AW850" s="14" t="s">
        <v>37</v>
      </c>
      <c r="AX850" s="14" t="s">
        <v>76</v>
      </c>
      <c r="AY850" s="216" t="s">
        <v>202</v>
      </c>
    </row>
    <row r="851" spans="2:51" s="14" customFormat="1" ht="11.25">
      <c r="B851" s="206"/>
      <c r="C851" s="207"/>
      <c r="D851" s="190" t="s">
        <v>216</v>
      </c>
      <c r="E851" s="208" t="s">
        <v>19</v>
      </c>
      <c r="F851" s="209" t="s">
        <v>1809</v>
      </c>
      <c r="G851" s="207"/>
      <c r="H851" s="210">
        <v>5</v>
      </c>
      <c r="I851" s="211"/>
      <c r="J851" s="207"/>
      <c r="K851" s="207"/>
      <c r="L851" s="212"/>
      <c r="M851" s="213"/>
      <c r="N851" s="214"/>
      <c r="O851" s="214"/>
      <c r="P851" s="214"/>
      <c r="Q851" s="214"/>
      <c r="R851" s="214"/>
      <c r="S851" s="214"/>
      <c r="T851" s="215"/>
      <c r="AT851" s="216" t="s">
        <v>216</v>
      </c>
      <c r="AU851" s="216" t="s">
        <v>86</v>
      </c>
      <c r="AV851" s="14" t="s">
        <v>86</v>
      </c>
      <c r="AW851" s="14" t="s">
        <v>37</v>
      </c>
      <c r="AX851" s="14" t="s">
        <v>76</v>
      </c>
      <c r="AY851" s="216" t="s">
        <v>202</v>
      </c>
    </row>
    <row r="852" spans="2:51" s="14" customFormat="1" ht="11.25">
      <c r="B852" s="206"/>
      <c r="C852" s="207"/>
      <c r="D852" s="190" t="s">
        <v>216</v>
      </c>
      <c r="E852" s="208" t="s">
        <v>19</v>
      </c>
      <c r="F852" s="209" t="s">
        <v>1810</v>
      </c>
      <c r="G852" s="207"/>
      <c r="H852" s="210">
        <v>1.2</v>
      </c>
      <c r="I852" s="211"/>
      <c r="J852" s="207"/>
      <c r="K852" s="207"/>
      <c r="L852" s="212"/>
      <c r="M852" s="213"/>
      <c r="N852" s="214"/>
      <c r="O852" s="214"/>
      <c r="P852" s="214"/>
      <c r="Q852" s="214"/>
      <c r="R852" s="214"/>
      <c r="S852" s="214"/>
      <c r="T852" s="215"/>
      <c r="AT852" s="216" t="s">
        <v>216</v>
      </c>
      <c r="AU852" s="216" t="s">
        <v>86</v>
      </c>
      <c r="AV852" s="14" t="s">
        <v>86</v>
      </c>
      <c r="AW852" s="14" t="s">
        <v>37</v>
      </c>
      <c r="AX852" s="14" t="s">
        <v>76</v>
      </c>
      <c r="AY852" s="216" t="s">
        <v>202</v>
      </c>
    </row>
    <row r="853" spans="2:51" s="14" customFormat="1" ht="11.25">
      <c r="B853" s="206"/>
      <c r="C853" s="207"/>
      <c r="D853" s="190" t="s">
        <v>216</v>
      </c>
      <c r="E853" s="208" t="s">
        <v>19</v>
      </c>
      <c r="F853" s="209" t="s">
        <v>1811</v>
      </c>
      <c r="G853" s="207"/>
      <c r="H853" s="210">
        <v>4.3</v>
      </c>
      <c r="I853" s="211"/>
      <c r="J853" s="207"/>
      <c r="K853" s="207"/>
      <c r="L853" s="212"/>
      <c r="M853" s="213"/>
      <c r="N853" s="214"/>
      <c r="O853" s="214"/>
      <c r="P853" s="214"/>
      <c r="Q853" s="214"/>
      <c r="R853" s="214"/>
      <c r="S853" s="214"/>
      <c r="T853" s="215"/>
      <c r="AT853" s="216" t="s">
        <v>216</v>
      </c>
      <c r="AU853" s="216" t="s">
        <v>86</v>
      </c>
      <c r="AV853" s="14" t="s">
        <v>86</v>
      </c>
      <c r="AW853" s="14" t="s">
        <v>37</v>
      </c>
      <c r="AX853" s="14" t="s">
        <v>76</v>
      </c>
      <c r="AY853" s="216" t="s">
        <v>202</v>
      </c>
    </row>
    <row r="854" spans="2:51" s="15" customFormat="1" ht="11.25">
      <c r="B854" s="217"/>
      <c r="C854" s="218"/>
      <c r="D854" s="190" t="s">
        <v>216</v>
      </c>
      <c r="E854" s="219" t="s">
        <v>19</v>
      </c>
      <c r="F854" s="220" t="s">
        <v>219</v>
      </c>
      <c r="G854" s="218"/>
      <c r="H854" s="221">
        <v>25.2</v>
      </c>
      <c r="I854" s="222"/>
      <c r="J854" s="218"/>
      <c r="K854" s="218"/>
      <c r="L854" s="223"/>
      <c r="M854" s="224"/>
      <c r="N854" s="225"/>
      <c r="O854" s="225"/>
      <c r="P854" s="225"/>
      <c r="Q854" s="225"/>
      <c r="R854" s="225"/>
      <c r="S854" s="225"/>
      <c r="T854" s="226"/>
      <c r="AT854" s="227" t="s">
        <v>216</v>
      </c>
      <c r="AU854" s="227" t="s">
        <v>86</v>
      </c>
      <c r="AV854" s="15" t="s">
        <v>220</v>
      </c>
      <c r="AW854" s="15" t="s">
        <v>37</v>
      </c>
      <c r="AX854" s="15" t="s">
        <v>76</v>
      </c>
      <c r="AY854" s="227" t="s">
        <v>202</v>
      </c>
    </row>
    <row r="855" spans="2:51" s="13" customFormat="1" ht="11.25">
      <c r="B855" s="196"/>
      <c r="C855" s="197"/>
      <c r="D855" s="190" t="s">
        <v>216</v>
      </c>
      <c r="E855" s="198" t="s">
        <v>19</v>
      </c>
      <c r="F855" s="199" t="s">
        <v>1812</v>
      </c>
      <c r="G855" s="197"/>
      <c r="H855" s="198" t="s">
        <v>19</v>
      </c>
      <c r="I855" s="200"/>
      <c r="J855" s="197"/>
      <c r="K855" s="197"/>
      <c r="L855" s="201"/>
      <c r="M855" s="202"/>
      <c r="N855" s="203"/>
      <c r="O855" s="203"/>
      <c r="P855" s="203"/>
      <c r="Q855" s="203"/>
      <c r="R855" s="203"/>
      <c r="S855" s="203"/>
      <c r="T855" s="204"/>
      <c r="AT855" s="205" t="s">
        <v>216</v>
      </c>
      <c r="AU855" s="205" t="s">
        <v>86</v>
      </c>
      <c r="AV855" s="13" t="s">
        <v>84</v>
      </c>
      <c r="AW855" s="13" t="s">
        <v>37</v>
      </c>
      <c r="AX855" s="13" t="s">
        <v>76</v>
      </c>
      <c r="AY855" s="205" t="s">
        <v>202</v>
      </c>
    </row>
    <row r="856" spans="2:51" s="14" customFormat="1" ht="11.25">
      <c r="B856" s="206"/>
      <c r="C856" s="207"/>
      <c r="D856" s="190" t="s">
        <v>216</v>
      </c>
      <c r="E856" s="208" t="s">
        <v>19</v>
      </c>
      <c r="F856" s="209" t="s">
        <v>1813</v>
      </c>
      <c r="G856" s="207"/>
      <c r="H856" s="210">
        <v>1.8</v>
      </c>
      <c r="I856" s="211"/>
      <c r="J856" s="207"/>
      <c r="K856" s="207"/>
      <c r="L856" s="212"/>
      <c r="M856" s="213"/>
      <c r="N856" s="214"/>
      <c r="O856" s="214"/>
      <c r="P856" s="214"/>
      <c r="Q856" s="214"/>
      <c r="R856" s="214"/>
      <c r="S856" s="214"/>
      <c r="T856" s="215"/>
      <c r="AT856" s="216" t="s">
        <v>216</v>
      </c>
      <c r="AU856" s="216" t="s">
        <v>86</v>
      </c>
      <c r="AV856" s="14" t="s">
        <v>86</v>
      </c>
      <c r="AW856" s="14" t="s">
        <v>37</v>
      </c>
      <c r="AX856" s="14" t="s">
        <v>76</v>
      </c>
      <c r="AY856" s="216" t="s">
        <v>202</v>
      </c>
    </row>
    <row r="857" spans="2:51" s="14" customFormat="1" ht="11.25">
      <c r="B857" s="206"/>
      <c r="C857" s="207"/>
      <c r="D857" s="190" t="s">
        <v>216</v>
      </c>
      <c r="E857" s="208" t="s">
        <v>19</v>
      </c>
      <c r="F857" s="209" t="s">
        <v>1814</v>
      </c>
      <c r="G857" s="207"/>
      <c r="H857" s="210">
        <v>7.8</v>
      </c>
      <c r="I857" s="211"/>
      <c r="J857" s="207"/>
      <c r="K857" s="207"/>
      <c r="L857" s="212"/>
      <c r="M857" s="213"/>
      <c r="N857" s="214"/>
      <c r="O857" s="214"/>
      <c r="P857" s="214"/>
      <c r="Q857" s="214"/>
      <c r="R857" s="214"/>
      <c r="S857" s="214"/>
      <c r="T857" s="215"/>
      <c r="AT857" s="216" t="s">
        <v>216</v>
      </c>
      <c r="AU857" s="216" t="s">
        <v>86</v>
      </c>
      <c r="AV857" s="14" t="s">
        <v>86</v>
      </c>
      <c r="AW857" s="14" t="s">
        <v>37</v>
      </c>
      <c r="AX857" s="14" t="s">
        <v>76</v>
      </c>
      <c r="AY857" s="216" t="s">
        <v>202</v>
      </c>
    </row>
    <row r="858" spans="2:51" s="14" customFormat="1" ht="11.25">
      <c r="B858" s="206"/>
      <c r="C858" s="207"/>
      <c r="D858" s="190" t="s">
        <v>216</v>
      </c>
      <c r="E858" s="208" t="s">
        <v>19</v>
      </c>
      <c r="F858" s="209" t="s">
        <v>1815</v>
      </c>
      <c r="G858" s="207"/>
      <c r="H858" s="210">
        <v>4.4000000000000004</v>
      </c>
      <c r="I858" s="211"/>
      <c r="J858" s="207"/>
      <c r="K858" s="207"/>
      <c r="L858" s="212"/>
      <c r="M858" s="213"/>
      <c r="N858" s="214"/>
      <c r="O858" s="214"/>
      <c r="P858" s="214"/>
      <c r="Q858" s="214"/>
      <c r="R858" s="214"/>
      <c r="S858" s="214"/>
      <c r="T858" s="215"/>
      <c r="AT858" s="216" t="s">
        <v>216</v>
      </c>
      <c r="AU858" s="216" t="s">
        <v>86</v>
      </c>
      <c r="AV858" s="14" t="s">
        <v>86</v>
      </c>
      <c r="AW858" s="14" t="s">
        <v>37</v>
      </c>
      <c r="AX858" s="14" t="s">
        <v>76</v>
      </c>
      <c r="AY858" s="216" t="s">
        <v>202</v>
      </c>
    </row>
    <row r="859" spans="2:51" s="15" customFormat="1" ht="11.25">
      <c r="B859" s="217"/>
      <c r="C859" s="218"/>
      <c r="D859" s="190" t="s">
        <v>216</v>
      </c>
      <c r="E859" s="219" t="s">
        <v>19</v>
      </c>
      <c r="F859" s="220" t="s">
        <v>219</v>
      </c>
      <c r="G859" s="218"/>
      <c r="H859" s="221">
        <v>14</v>
      </c>
      <c r="I859" s="222"/>
      <c r="J859" s="218"/>
      <c r="K859" s="218"/>
      <c r="L859" s="223"/>
      <c r="M859" s="224"/>
      <c r="N859" s="225"/>
      <c r="O859" s="225"/>
      <c r="P859" s="225"/>
      <c r="Q859" s="225"/>
      <c r="R859" s="225"/>
      <c r="S859" s="225"/>
      <c r="T859" s="226"/>
      <c r="AT859" s="227" t="s">
        <v>216</v>
      </c>
      <c r="AU859" s="227" t="s">
        <v>86</v>
      </c>
      <c r="AV859" s="15" t="s">
        <v>220</v>
      </c>
      <c r="AW859" s="15" t="s">
        <v>37</v>
      </c>
      <c r="AX859" s="15" t="s">
        <v>76</v>
      </c>
      <c r="AY859" s="227" t="s">
        <v>202</v>
      </c>
    </row>
    <row r="860" spans="2:51" s="13" customFormat="1" ht="11.25">
      <c r="B860" s="196"/>
      <c r="C860" s="197"/>
      <c r="D860" s="190" t="s">
        <v>216</v>
      </c>
      <c r="E860" s="198" t="s">
        <v>19</v>
      </c>
      <c r="F860" s="199" t="s">
        <v>1816</v>
      </c>
      <c r="G860" s="197"/>
      <c r="H860" s="198" t="s">
        <v>19</v>
      </c>
      <c r="I860" s="200"/>
      <c r="J860" s="197"/>
      <c r="K860" s="197"/>
      <c r="L860" s="201"/>
      <c r="M860" s="202"/>
      <c r="N860" s="203"/>
      <c r="O860" s="203"/>
      <c r="P860" s="203"/>
      <c r="Q860" s="203"/>
      <c r="R860" s="203"/>
      <c r="S860" s="203"/>
      <c r="T860" s="204"/>
      <c r="AT860" s="205" t="s">
        <v>216</v>
      </c>
      <c r="AU860" s="205" t="s">
        <v>86</v>
      </c>
      <c r="AV860" s="13" t="s">
        <v>84</v>
      </c>
      <c r="AW860" s="13" t="s">
        <v>37</v>
      </c>
      <c r="AX860" s="13" t="s">
        <v>76</v>
      </c>
      <c r="AY860" s="205" t="s">
        <v>202</v>
      </c>
    </row>
    <row r="861" spans="2:51" s="14" customFormat="1" ht="11.25">
      <c r="B861" s="206"/>
      <c r="C861" s="207"/>
      <c r="D861" s="190" t="s">
        <v>216</v>
      </c>
      <c r="E861" s="208" t="s">
        <v>19</v>
      </c>
      <c r="F861" s="209" t="s">
        <v>1817</v>
      </c>
      <c r="G861" s="207"/>
      <c r="H861" s="210">
        <v>16.600000000000001</v>
      </c>
      <c r="I861" s="211"/>
      <c r="J861" s="207"/>
      <c r="K861" s="207"/>
      <c r="L861" s="212"/>
      <c r="M861" s="213"/>
      <c r="N861" s="214"/>
      <c r="O861" s="214"/>
      <c r="P861" s="214"/>
      <c r="Q861" s="214"/>
      <c r="R861" s="214"/>
      <c r="S861" s="214"/>
      <c r="T861" s="215"/>
      <c r="AT861" s="216" t="s">
        <v>216</v>
      </c>
      <c r="AU861" s="216" t="s">
        <v>86</v>
      </c>
      <c r="AV861" s="14" t="s">
        <v>86</v>
      </c>
      <c r="AW861" s="14" t="s">
        <v>37</v>
      </c>
      <c r="AX861" s="14" t="s">
        <v>76</v>
      </c>
      <c r="AY861" s="216" t="s">
        <v>202</v>
      </c>
    </row>
    <row r="862" spans="2:51" s="14" customFormat="1" ht="11.25">
      <c r="B862" s="206"/>
      <c r="C862" s="207"/>
      <c r="D862" s="190" t="s">
        <v>216</v>
      </c>
      <c r="E862" s="208" t="s">
        <v>19</v>
      </c>
      <c r="F862" s="209" t="s">
        <v>1818</v>
      </c>
      <c r="G862" s="207"/>
      <c r="H862" s="210">
        <v>1.4</v>
      </c>
      <c r="I862" s="211"/>
      <c r="J862" s="207"/>
      <c r="K862" s="207"/>
      <c r="L862" s="212"/>
      <c r="M862" s="213"/>
      <c r="N862" s="214"/>
      <c r="O862" s="214"/>
      <c r="P862" s="214"/>
      <c r="Q862" s="214"/>
      <c r="R862" s="214"/>
      <c r="S862" s="214"/>
      <c r="T862" s="215"/>
      <c r="AT862" s="216" t="s">
        <v>216</v>
      </c>
      <c r="AU862" s="216" t="s">
        <v>86</v>
      </c>
      <c r="AV862" s="14" t="s">
        <v>86</v>
      </c>
      <c r="AW862" s="14" t="s">
        <v>37</v>
      </c>
      <c r="AX862" s="14" t="s">
        <v>76</v>
      </c>
      <c r="AY862" s="216" t="s">
        <v>202</v>
      </c>
    </row>
    <row r="863" spans="2:51" s="14" customFormat="1" ht="11.25">
      <c r="B863" s="206"/>
      <c r="C863" s="207"/>
      <c r="D863" s="190" t="s">
        <v>216</v>
      </c>
      <c r="E863" s="208" t="s">
        <v>19</v>
      </c>
      <c r="F863" s="209" t="s">
        <v>1819</v>
      </c>
      <c r="G863" s="207"/>
      <c r="H863" s="210">
        <v>1.2</v>
      </c>
      <c r="I863" s="211"/>
      <c r="J863" s="207"/>
      <c r="K863" s="207"/>
      <c r="L863" s="212"/>
      <c r="M863" s="213"/>
      <c r="N863" s="214"/>
      <c r="O863" s="214"/>
      <c r="P863" s="214"/>
      <c r="Q863" s="214"/>
      <c r="R863" s="214"/>
      <c r="S863" s="214"/>
      <c r="T863" s="215"/>
      <c r="AT863" s="216" t="s">
        <v>216</v>
      </c>
      <c r="AU863" s="216" t="s">
        <v>86</v>
      </c>
      <c r="AV863" s="14" t="s">
        <v>86</v>
      </c>
      <c r="AW863" s="14" t="s">
        <v>37</v>
      </c>
      <c r="AX863" s="14" t="s">
        <v>76</v>
      </c>
      <c r="AY863" s="216" t="s">
        <v>202</v>
      </c>
    </row>
    <row r="864" spans="2:51" s="14" customFormat="1" ht="11.25">
      <c r="B864" s="206"/>
      <c r="C864" s="207"/>
      <c r="D864" s="190" t="s">
        <v>216</v>
      </c>
      <c r="E864" s="208" t="s">
        <v>19</v>
      </c>
      <c r="F864" s="209" t="s">
        <v>1820</v>
      </c>
      <c r="G864" s="207"/>
      <c r="H864" s="210">
        <v>1.7</v>
      </c>
      <c r="I864" s="211"/>
      <c r="J864" s="207"/>
      <c r="K864" s="207"/>
      <c r="L864" s="212"/>
      <c r="M864" s="213"/>
      <c r="N864" s="214"/>
      <c r="O864" s="214"/>
      <c r="P864" s="214"/>
      <c r="Q864" s="214"/>
      <c r="R864" s="214"/>
      <c r="S864" s="214"/>
      <c r="T864" s="215"/>
      <c r="AT864" s="216" t="s">
        <v>216</v>
      </c>
      <c r="AU864" s="216" t="s">
        <v>86</v>
      </c>
      <c r="AV864" s="14" t="s">
        <v>86</v>
      </c>
      <c r="AW864" s="14" t="s">
        <v>37</v>
      </c>
      <c r="AX864" s="14" t="s">
        <v>76</v>
      </c>
      <c r="AY864" s="216" t="s">
        <v>202</v>
      </c>
    </row>
    <row r="865" spans="2:51" s="14" customFormat="1" ht="11.25">
      <c r="B865" s="206"/>
      <c r="C865" s="207"/>
      <c r="D865" s="190" t="s">
        <v>216</v>
      </c>
      <c r="E865" s="208" t="s">
        <v>19</v>
      </c>
      <c r="F865" s="209" t="s">
        <v>1821</v>
      </c>
      <c r="G865" s="207"/>
      <c r="H865" s="210">
        <v>5.5</v>
      </c>
      <c r="I865" s="211"/>
      <c r="J865" s="207"/>
      <c r="K865" s="207"/>
      <c r="L865" s="212"/>
      <c r="M865" s="213"/>
      <c r="N865" s="214"/>
      <c r="O865" s="214"/>
      <c r="P865" s="214"/>
      <c r="Q865" s="214"/>
      <c r="R865" s="214"/>
      <c r="S865" s="214"/>
      <c r="T865" s="215"/>
      <c r="AT865" s="216" t="s">
        <v>216</v>
      </c>
      <c r="AU865" s="216" t="s">
        <v>86</v>
      </c>
      <c r="AV865" s="14" t="s">
        <v>86</v>
      </c>
      <c r="AW865" s="14" t="s">
        <v>37</v>
      </c>
      <c r="AX865" s="14" t="s">
        <v>76</v>
      </c>
      <c r="AY865" s="216" t="s">
        <v>202</v>
      </c>
    </row>
    <row r="866" spans="2:51" s="14" customFormat="1" ht="11.25">
      <c r="B866" s="206"/>
      <c r="C866" s="207"/>
      <c r="D866" s="190" t="s">
        <v>216</v>
      </c>
      <c r="E866" s="208" t="s">
        <v>19</v>
      </c>
      <c r="F866" s="209" t="s">
        <v>1822</v>
      </c>
      <c r="G866" s="207"/>
      <c r="H866" s="210">
        <v>5</v>
      </c>
      <c r="I866" s="211"/>
      <c r="J866" s="207"/>
      <c r="K866" s="207"/>
      <c r="L866" s="212"/>
      <c r="M866" s="213"/>
      <c r="N866" s="214"/>
      <c r="O866" s="214"/>
      <c r="P866" s="214"/>
      <c r="Q866" s="214"/>
      <c r="R866" s="214"/>
      <c r="S866" s="214"/>
      <c r="T866" s="215"/>
      <c r="AT866" s="216" t="s">
        <v>216</v>
      </c>
      <c r="AU866" s="216" t="s">
        <v>86</v>
      </c>
      <c r="AV866" s="14" t="s">
        <v>86</v>
      </c>
      <c r="AW866" s="14" t="s">
        <v>37</v>
      </c>
      <c r="AX866" s="14" t="s">
        <v>76</v>
      </c>
      <c r="AY866" s="216" t="s">
        <v>202</v>
      </c>
    </row>
    <row r="867" spans="2:51" s="15" customFormat="1" ht="11.25">
      <c r="B867" s="217"/>
      <c r="C867" s="218"/>
      <c r="D867" s="190" t="s">
        <v>216</v>
      </c>
      <c r="E867" s="219" t="s">
        <v>19</v>
      </c>
      <c r="F867" s="220" t="s">
        <v>219</v>
      </c>
      <c r="G867" s="218"/>
      <c r="H867" s="221">
        <v>31.4</v>
      </c>
      <c r="I867" s="222"/>
      <c r="J867" s="218"/>
      <c r="K867" s="218"/>
      <c r="L867" s="223"/>
      <c r="M867" s="224"/>
      <c r="N867" s="225"/>
      <c r="O867" s="225"/>
      <c r="P867" s="225"/>
      <c r="Q867" s="225"/>
      <c r="R867" s="225"/>
      <c r="S867" s="225"/>
      <c r="T867" s="226"/>
      <c r="AT867" s="227" t="s">
        <v>216</v>
      </c>
      <c r="AU867" s="227" t="s">
        <v>86</v>
      </c>
      <c r="AV867" s="15" t="s">
        <v>220</v>
      </c>
      <c r="AW867" s="15" t="s">
        <v>37</v>
      </c>
      <c r="AX867" s="15" t="s">
        <v>76</v>
      </c>
      <c r="AY867" s="227" t="s">
        <v>202</v>
      </c>
    </row>
    <row r="868" spans="2:51" s="13" customFormat="1" ht="11.25">
      <c r="B868" s="196"/>
      <c r="C868" s="197"/>
      <c r="D868" s="190" t="s">
        <v>216</v>
      </c>
      <c r="E868" s="198" t="s">
        <v>19</v>
      </c>
      <c r="F868" s="199" t="s">
        <v>1823</v>
      </c>
      <c r="G868" s="197"/>
      <c r="H868" s="198" t="s">
        <v>19</v>
      </c>
      <c r="I868" s="200"/>
      <c r="J868" s="197"/>
      <c r="K868" s="197"/>
      <c r="L868" s="201"/>
      <c r="M868" s="202"/>
      <c r="N868" s="203"/>
      <c r="O868" s="203"/>
      <c r="P868" s="203"/>
      <c r="Q868" s="203"/>
      <c r="R868" s="203"/>
      <c r="S868" s="203"/>
      <c r="T868" s="204"/>
      <c r="AT868" s="205" t="s">
        <v>216</v>
      </c>
      <c r="AU868" s="205" t="s">
        <v>86</v>
      </c>
      <c r="AV868" s="13" t="s">
        <v>84</v>
      </c>
      <c r="AW868" s="13" t="s">
        <v>37</v>
      </c>
      <c r="AX868" s="13" t="s">
        <v>76</v>
      </c>
      <c r="AY868" s="205" t="s">
        <v>202</v>
      </c>
    </row>
    <row r="869" spans="2:51" s="14" customFormat="1" ht="11.25">
      <c r="B869" s="206"/>
      <c r="C869" s="207"/>
      <c r="D869" s="190" t="s">
        <v>216</v>
      </c>
      <c r="E869" s="208" t="s">
        <v>19</v>
      </c>
      <c r="F869" s="209" t="s">
        <v>1824</v>
      </c>
      <c r="G869" s="207"/>
      <c r="H869" s="210">
        <v>2.5</v>
      </c>
      <c r="I869" s="211"/>
      <c r="J869" s="207"/>
      <c r="K869" s="207"/>
      <c r="L869" s="212"/>
      <c r="M869" s="213"/>
      <c r="N869" s="214"/>
      <c r="O869" s="214"/>
      <c r="P869" s="214"/>
      <c r="Q869" s="214"/>
      <c r="R869" s="214"/>
      <c r="S869" s="214"/>
      <c r="T869" s="215"/>
      <c r="AT869" s="216" t="s">
        <v>216</v>
      </c>
      <c r="AU869" s="216" t="s">
        <v>86</v>
      </c>
      <c r="AV869" s="14" t="s">
        <v>86</v>
      </c>
      <c r="AW869" s="14" t="s">
        <v>37</v>
      </c>
      <c r="AX869" s="14" t="s">
        <v>76</v>
      </c>
      <c r="AY869" s="216" t="s">
        <v>202</v>
      </c>
    </row>
    <row r="870" spans="2:51" s="14" customFormat="1" ht="11.25">
      <c r="B870" s="206"/>
      <c r="C870" s="207"/>
      <c r="D870" s="190" t="s">
        <v>216</v>
      </c>
      <c r="E870" s="208" t="s">
        <v>19</v>
      </c>
      <c r="F870" s="209" t="s">
        <v>1825</v>
      </c>
      <c r="G870" s="207"/>
      <c r="H870" s="210">
        <v>7.6</v>
      </c>
      <c r="I870" s="211"/>
      <c r="J870" s="207"/>
      <c r="K870" s="207"/>
      <c r="L870" s="212"/>
      <c r="M870" s="213"/>
      <c r="N870" s="214"/>
      <c r="O870" s="214"/>
      <c r="P870" s="214"/>
      <c r="Q870" s="214"/>
      <c r="R870" s="214"/>
      <c r="S870" s="214"/>
      <c r="T870" s="215"/>
      <c r="AT870" s="216" t="s">
        <v>216</v>
      </c>
      <c r="AU870" s="216" t="s">
        <v>86</v>
      </c>
      <c r="AV870" s="14" t="s">
        <v>86</v>
      </c>
      <c r="AW870" s="14" t="s">
        <v>37</v>
      </c>
      <c r="AX870" s="14" t="s">
        <v>76</v>
      </c>
      <c r="AY870" s="216" t="s">
        <v>202</v>
      </c>
    </row>
    <row r="871" spans="2:51" s="14" customFormat="1" ht="11.25">
      <c r="B871" s="206"/>
      <c r="C871" s="207"/>
      <c r="D871" s="190" t="s">
        <v>216</v>
      </c>
      <c r="E871" s="208" t="s">
        <v>19</v>
      </c>
      <c r="F871" s="209" t="s">
        <v>1826</v>
      </c>
      <c r="G871" s="207"/>
      <c r="H871" s="210">
        <v>2</v>
      </c>
      <c r="I871" s="211"/>
      <c r="J871" s="207"/>
      <c r="K871" s="207"/>
      <c r="L871" s="212"/>
      <c r="M871" s="213"/>
      <c r="N871" s="214"/>
      <c r="O871" s="214"/>
      <c r="P871" s="214"/>
      <c r="Q871" s="214"/>
      <c r="R871" s="214"/>
      <c r="S871" s="214"/>
      <c r="T871" s="215"/>
      <c r="AT871" s="216" t="s">
        <v>216</v>
      </c>
      <c r="AU871" s="216" t="s">
        <v>86</v>
      </c>
      <c r="AV871" s="14" t="s">
        <v>86</v>
      </c>
      <c r="AW871" s="14" t="s">
        <v>37</v>
      </c>
      <c r="AX871" s="14" t="s">
        <v>76</v>
      </c>
      <c r="AY871" s="216" t="s">
        <v>202</v>
      </c>
    </row>
    <row r="872" spans="2:51" s="14" customFormat="1" ht="11.25">
      <c r="B872" s="206"/>
      <c r="C872" s="207"/>
      <c r="D872" s="190" t="s">
        <v>216</v>
      </c>
      <c r="E872" s="208" t="s">
        <v>19</v>
      </c>
      <c r="F872" s="209" t="s">
        <v>1827</v>
      </c>
      <c r="G872" s="207"/>
      <c r="H872" s="210">
        <v>4.5</v>
      </c>
      <c r="I872" s="211"/>
      <c r="J872" s="207"/>
      <c r="K872" s="207"/>
      <c r="L872" s="212"/>
      <c r="M872" s="213"/>
      <c r="N872" s="214"/>
      <c r="O872" s="214"/>
      <c r="P872" s="214"/>
      <c r="Q872" s="214"/>
      <c r="R872" s="214"/>
      <c r="S872" s="214"/>
      <c r="T872" s="215"/>
      <c r="AT872" s="216" t="s">
        <v>216</v>
      </c>
      <c r="AU872" s="216" t="s">
        <v>86</v>
      </c>
      <c r="AV872" s="14" t="s">
        <v>86</v>
      </c>
      <c r="AW872" s="14" t="s">
        <v>37</v>
      </c>
      <c r="AX872" s="14" t="s">
        <v>76</v>
      </c>
      <c r="AY872" s="216" t="s">
        <v>202</v>
      </c>
    </row>
    <row r="873" spans="2:51" s="14" customFormat="1" ht="11.25">
      <c r="B873" s="206"/>
      <c r="C873" s="207"/>
      <c r="D873" s="190" t="s">
        <v>216</v>
      </c>
      <c r="E873" s="208" t="s">
        <v>19</v>
      </c>
      <c r="F873" s="209" t="s">
        <v>1828</v>
      </c>
      <c r="G873" s="207"/>
      <c r="H873" s="210">
        <v>1.8</v>
      </c>
      <c r="I873" s="211"/>
      <c r="J873" s="207"/>
      <c r="K873" s="207"/>
      <c r="L873" s="212"/>
      <c r="M873" s="213"/>
      <c r="N873" s="214"/>
      <c r="O873" s="214"/>
      <c r="P873" s="214"/>
      <c r="Q873" s="214"/>
      <c r="R873" s="214"/>
      <c r="S873" s="214"/>
      <c r="T873" s="215"/>
      <c r="AT873" s="216" t="s">
        <v>216</v>
      </c>
      <c r="AU873" s="216" t="s">
        <v>86</v>
      </c>
      <c r="AV873" s="14" t="s">
        <v>86</v>
      </c>
      <c r="AW873" s="14" t="s">
        <v>37</v>
      </c>
      <c r="AX873" s="14" t="s">
        <v>76</v>
      </c>
      <c r="AY873" s="216" t="s">
        <v>202</v>
      </c>
    </row>
    <row r="874" spans="2:51" s="14" customFormat="1" ht="11.25">
      <c r="B874" s="206"/>
      <c r="C874" s="207"/>
      <c r="D874" s="190" t="s">
        <v>216</v>
      </c>
      <c r="E874" s="208" t="s">
        <v>19</v>
      </c>
      <c r="F874" s="209" t="s">
        <v>1829</v>
      </c>
      <c r="G874" s="207"/>
      <c r="H874" s="210">
        <v>1.6</v>
      </c>
      <c r="I874" s="211"/>
      <c r="J874" s="207"/>
      <c r="K874" s="207"/>
      <c r="L874" s="212"/>
      <c r="M874" s="213"/>
      <c r="N874" s="214"/>
      <c r="O874" s="214"/>
      <c r="P874" s="214"/>
      <c r="Q874" s="214"/>
      <c r="R874" s="214"/>
      <c r="S874" s="214"/>
      <c r="T874" s="215"/>
      <c r="AT874" s="216" t="s">
        <v>216</v>
      </c>
      <c r="AU874" s="216" t="s">
        <v>86</v>
      </c>
      <c r="AV874" s="14" t="s">
        <v>86</v>
      </c>
      <c r="AW874" s="14" t="s">
        <v>37</v>
      </c>
      <c r="AX874" s="14" t="s">
        <v>76</v>
      </c>
      <c r="AY874" s="216" t="s">
        <v>202</v>
      </c>
    </row>
    <row r="875" spans="2:51" s="14" customFormat="1" ht="11.25">
      <c r="B875" s="206"/>
      <c r="C875" s="207"/>
      <c r="D875" s="190" t="s">
        <v>216</v>
      </c>
      <c r="E875" s="208" t="s">
        <v>19</v>
      </c>
      <c r="F875" s="209" t="s">
        <v>1830</v>
      </c>
      <c r="G875" s="207"/>
      <c r="H875" s="210">
        <v>1.7</v>
      </c>
      <c r="I875" s="211"/>
      <c r="J875" s="207"/>
      <c r="K875" s="207"/>
      <c r="L875" s="212"/>
      <c r="M875" s="213"/>
      <c r="N875" s="214"/>
      <c r="O875" s="214"/>
      <c r="P875" s="214"/>
      <c r="Q875" s="214"/>
      <c r="R875" s="214"/>
      <c r="S875" s="214"/>
      <c r="T875" s="215"/>
      <c r="AT875" s="216" t="s">
        <v>216</v>
      </c>
      <c r="AU875" s="216" t="s">
        <v>86</v>
      </c>
      <c r="AV875" s="14" t="s">
        <v>86</v>
      </c>
      <c r="AW875" s="14" t="s">
        <v>37</v>
      </c>
      <c r="AX875" s="14" t="s">
        <v>76</v>
      </c>
      <c r="AY875" s="216" t="s">
        <v>202</v>
      </c>
    </row>
    <row r="876" spans="2:51" s="14" customFormat="1" ht="11.25">
      <c r="B876" s="206"/>
      <c r="C876" s="207"/>
      <c r="D876" s="190" t="s">
        <v>216</v>
      </c>
      <c r="E876" s="208" t="s">
        <v>19</v>
      </c>
      <c r="F876" s="209" t="s">
        <v>1831</v>
      </c>
      <c r="G876" s="207"/>
      <c r="H876" s="210">
        <v>2.9</v>
      </c>
      <c r="I876" s="211"/>
      <c r="J876" s="207"/>
      <c r="K876" s="207"/>
      <c r="L876" s="212"/>
      <c r="M876" s="213"/>
      <c r="N876" s="214"/>
      <c r="O876" s="214"/>
      <c r="P876" s="214"/>
      <c r="Q876" s="214"/>
      <c r="R876" s="214"/>
      <c r="S876" s="214"/>
      <c r="T876" s="215"/>
      <c r="AT876" s="216" t="s">
        <v>216</v>
      </c>
      <c r="AU876" s="216" t="s">
        <v>86</v>
      </c>
      <c r="AV876" s="14" t="s">
        <v>86</v>
      </c>
      <c r="AW876" s="14" t="s">
        <v>37</v>
      </c>
      <c r="AX876" s="14" t="s">
        <v>76</v>
      </c>
      <c r="AY876" s="216" t="s">
        <v>202</v>
      </c>
    </row>
    <row r="877" spans="2:51" s="14" customFormat="1" ht="11.25">
      <c r="B877" s="206"/>
      <c r="C877" s="207"/>
      <c r="D877" s="190" t="s">
        <v>216</v>
      </c>
      <c r="E877" s="208" t="s">
        <v>19</v>
      </c>
      <c r="F877" s="209" t="s">
        <v>1832</v>
      </c>
      <c r="G877" s="207"/>
      <c r="H877" s="210">
        <v>1.9</v>
      </c>
      <c r="I877" s="211"/>
      <c r="J877" s="207"/>
      <c r="K877" s="207"/>
      <c r="L877" s="212"/>
      <c r="M877" s="213"/>
      <c r="N877" s="214"/>
      <c r="O877" s="214"/>
      <c r="P877" s="214"/>
      <c r="Q877" s="214"/>
      <c r="R877" s="214"/>
      <c r="S877" s="214"/>
      <c r="T877" s="215"/>
      <c r="AT877" s="216" t="s">
        <v>216</v>
      </c>
      <c r="AU877" s="216" t="s">
        <v>86</v>
      </c>
      <c r="AV877" s="14" t="s">
        <v>86</v>
      </c>
      <c r="AW877" s="14" t="s">
        <v>37</v>
      </c>
      <c r="AX877" s="14" t="s">
        <v>76</v>
      </c>
      <c r="AY877" s="216" t="s">
        <v>202</v>
      </c>
    </row>
    <row r="878" spans="2:51" s="15" customFormat="1" ht="11.25">
      <c r="B878" s="217"/>
      <c r="C878" s="218"/>
      <c r="D878" s="190" t="s">
        <v>216</v>
      </c>
      <c r="E878" s="219" t="s">
        <v>19</v>
      </c>
      <c r="F878" s="220" t="s">
        <v>219</v>
      </c>
      <c r="G878" s="218"/>
      <c r="H878" s="221">
        <v>26.5</v>
      </c>
      <c r="I878" s="222"/>
      <c r="J878" s="218"/>
      <c r="K878" s="218"/>
      <c r="L878" s="223"/>
      <c r="M878" s="224"/>
      <c r="N878" s="225"/>
      <c r="O878" s="225"/>
      <c r="P878" s="225"/>
      <c r="Q878" s="225"/>
      <c r="R878" s="225"/>
      <c r="S878" s="225"/>
      <c r="T878" s="226"/>
      <c r="AT878" s="227" t="s">
        <v>216</v>
      </c>
      <c r="AU878" s="227" t="s">
        <v>86</v>
      </c>
      <c r="AV878" s="15" t="s">
        <v>220</v>
      </c>
      <c r="AW878" s="15" t="s">
        <v>37</v>
      </c>
      <c r="AX878" s="15" t="s">
        <v>76</v>
      </c>
      <c r="AY878" s="227" t="s">
        <v>202</v>
      </c>
    </row>
    <row r="879" spans="2:51" s="13" customFormat="1" ht="11.25">
      <c r="B879" s="196"/>
      <c r="C879" s="197"/>
      <c r="D879" s="190" t="s">
        <v>216</v>
      </c>
      <c r="E879" s="198" t="s">
        <v>19</v>
      </c>
      <c r="F879" s="199" t="s">
        <v>1833</v>
      </c>
      <c r="G879" s="197"/>
      <c r="H879" s="198" t="s">
        <v>19</v>
      </c>
      <c r="I879" s="200"/>
      <c r="J879" s="197"/>
      <c r="K879" s="197"/>
      <c r="L879" s="201"/>
      <c r="M879" s="202"/>
      <c r="N879" s="203"/>
      <c r="O879" s="203"/>
      <c r="P879" s="203"/>
      <c r="Q879" s="203"/>
      <c r="R879" s="203"/>
      <c r="S879" s="203"/>
      <c r="T879" s="204"/>
      <c r="AT879" s="205" t="s">
        <v>216</v>
      </c>
      <c r="AU879" s="205" t="s">
        <v>86</v>
      </c>
      <c r="AV879" s="13" t="s">
        <v>84</v>
      </c>
      <c r="AW879" s="13" t="s">
        <v>37</v>
      </c>
      <c r="AX879" s="13" t="s">
        <v>76</v>
      </c>
      <c r="AY879" s="205" t="s">
        <v>202</v>
      </c>
    </row>
    <row r="880" spans="2:51" s="14" customFormat="1" ht="11.25">
      <c r="B880" s="206"/>
      <c r="C880" s="207"/>
      <c r="D880" s="190" t="s">
        <v>216</v>
      </c>
      <c r="E880" s="208" t="s">
        <v>19</v>
      </c>
      <c r="F880" s="209" t="s">
        <v>1834</v>
      </c>
      <c r="G880" s="207"/>
      <c r="H880" s="210">
        <v>1.6</v>
      </c>
      <c r="I880" s="211"/>
      <c r="J880" s="207"/>
      <c r="K880" s="207"/>
      <c r="L880" s="212"/>
      <c r="M880" s="213"/>
      <c r="N880" s="214"/>
      <c r="O880" s="214"/>
      <c r="P880" s="214"/>
      <c r="Q880" s="214"/>
      <c r="R880" s="214"/>
      <c r="S880" s="214"/>
      <c r="T880" s="215"/>
      <c r="AT880" s="216" t="s">
        <v>216</v>
      </c>
      <c r="AU880" s="216" t="s">
        <v>86</v>
      </c>
      <c r="AV880" s="14" t="s">
        <v>86</v>
      </c>
      <c r="AW880" s="14" t="s">
        <v>37</v>
      </c>
      <c r="AX880" s="14" t="s">
        <v>76</v>
      </c>
      <c r="AY880" s="216" t="s">
        <v>202</v>
      </c>
    </row>
    <row r="881" spans="2:51" s="14" customFormat="1" ht="11.25">
      <c r="B881" s="206"/>
      <c r="C881" s="207"/>
      <c r="D881" s="190" t="s">
        <v>216</v>
      </c>
      <c r="E881" s="208" t="s">
        <v>19</v>
      </c>
      <c r="F881" s="209" t="s">
        <v>1835</v>
      </c>
      <c r="G881" s="207"/>
      <c r="H881" s="210">
        <v>4.3</v>
      </c>
      <c r="I881" s="211"/>
      <c r="J881" s="207"/>
      <c r="K881" s="207"/>
      <c r="L881" s="212"/>
      <c r="M881" s="213"/>
      <c r="N881" s="214"/>
      <c r="O881" s="214"/>
      <c r="P881" s="214"/>
      <c r="Q881" s="214"/>
      <c r="R881" s="214"/>
      <c r="S881" s="214"/>
      <c r="T881" s="215"/>
      <c r="AT881" s="216" t="s">
        <v>216</v>
      </c>
      <c r="AU881" s="216" t="s">
        <v>86</v>
      </c>
      <c r="AV881" s="14" t="s">
        <v>86</v>
      </c>
      <c r="AW881" s="14" t="s">
        <v>37</v>
      </c>
      <c r="AX881" s="14" t="s">
        <v>76</v>
      </c>
      <c r="AY881" s="216" t="s">
        <v>202</v>
      </c>
    </row>
    <row r="882" spans="2:51" s="14" customFormat="1" ht="11.25">
      <c r="B882" s="206"/>
      <c r="C882" s="207"/>
      <c r="D882" s="190" t="s">
        <v>216</v>
      </c>
      <c r="E882" s="208" t="s">
        <v>19</v>
      </c>
      <c r="F882" s="209" t="s">
        <v>1836</v>
      </c>
      <c r="G882" s="207"/>
      <c r="H882" s="210">
        <v>2.2999999999999998</v>
      </c>
      <c r="I882" s="211"/>
      <c r="J882" s="207"/>
      <c r="K882" s="207"/>
      <c r="L882" s="212"/>
      <c r="M882" s="213"/>
      <c r="N882" s="214"/>
      <c r="O882" s="214"/>
      <c r="P882" s="214"/>
      <c r="Q882" s="214"/>
      <c r="R882" s="214"/>
      <c r="S882" s="214"/>
      <c r="T882" s="215"/>
      <c r="AT882" s="216" t="s">
        <v>216</v>
      </c>
      <c r="AU882" s="216" t="s">
        <v>86</v>
      </c>
      <c r="AV882" s="14" t="s">
        <v>86</v>
      </c>
      <c r="AW882" s="14" t="s">
        <v>37</v>
      </c>
      <c r="AX882" s="14" t="s">
        <v>76</v>
      </c>
      <c r="AY882" s="216" t="s">
        <v>202</v>
      </c>
    </row>
    <row r="883" spans="2:51" s="14" customFormat="1" ht="11.25">
      <c r="B883" s="206"/>
      <c r="C883" s="207"/>
      <c r="D883" s="190" t="s">
        <v>216</v>
      </c>
      <c r="E883" s="208" t="s">
        <v>19</v>
      </c>
      <c r="F883" s="209" t="s">
        <v>1837</v>
      </c>
      <c r="G883" s="207"/>
      <c r="H883" s="210">
        <v>4.5999999999999996</v>
      </c>
      <c r="I883" s="211"/>
      <c r="J883" s="207"/>
      <c r="K883" s="207"/>
      <c r="L883" s="212"/>
      <c r="M883" s="213"/>
      <c r="N883" s="214"/>
      <c r="O883" s="214"/>
      <c r="P883" s="214"/>
      <c r="Q883" s="214"/>
      <c r="R883" s="214"/>
      <c r="S883" s="214"/>
      <c r="T883" s="215"/>
      <c r="AT883" s="216" t="s">
        <v>216</v>
      </c>
      <c r="AU883" s="216" t="s">
        <v>86</v>
      </c>
      <c r="AV883" s="14" t="s">
        <v>86</v>
      </c>
      <c r="AW883" s="14" t="s">
        <v>37</v>
      </c>
      <c r="AX883" s="14" t="s">
        <v>76</v>
      </c>
      <c r="AY883" s="216" t="s">
        <v>202</v>
      </c>
    </row>
    <row r="884" spans="2:51" s="14" customFormat="1" ht="11.25">
      <c r="B884" s="206"/>
      <c r="C884" s="207"/>
      <c r="D884" s="190" t="s">
        <v>216</v>
      </c>
      <c r="E884" s="208" t="s">
        <v>19</v>
      </c>
      <c r="F884" s="209" t="s">
        <v>1838</v>
      </c>
      <c r="G884" s="207"/>
      <c r="H884" s="210">
        <v>2.2000000000000002</v>
      </c>
      <c r="I884" s="211"/>
      <c r="J884" s="207"/>
      <c r="K884" s="207"/>
      <c r="L884" s="212"/>
      <c r="M884" s="213"/>
      <c r="N884" s="214"/>
      <c r="O884" s="214"/>
      <c r="P884" s="214"/>
      <c r="Q884" s="214"/>
      <c r="R884" s="214"/>
      <c r="S884" s="214"/>
      <c r="T884" s="215"/>
      <c r="AT884" s="216" t="s">
        <v>216</v>
      </c>
      <c r="AU884" s="216" t="s">
        <v>86</v>
      </c>
      <c r="AV884" s="14" t="s">
        <v>86</v>
      </c>
      <c r="AW884" s="14" t="s">
        <v>37</v>
      </c>
      <c r="AX884" s="14" t="s">
        <v>76</v>
      </c>
      <c r="AY884" s="216" t="s">
        <v>202</v>
      </c>
    </row>
    <row r="885" spans="2:51" s="14" customFormat="1" ht="11.25">
      <c r="B885" s="206"/>
      <c r="C885" s="207"/>
      <c r="D885" s="190" t="s">
        <v>216</v>
      </c>
      <c r="E885" s="208" t="s">
        <v>19</v>
      </c>
      <c r="F885" s="209" t="s">
        <v>1839</v>
      </c>
      <c r="G885" s="207"/>
      <c r="H885" s="210">
        <v>5.8</v>
      </c>
      <c r="I885" s="211"/>
      <c r="J885" s="207"/>
      <c r="K885" s="207"/>
      <c r="L885" s="212"/>
      <c r="M885" s="213"/>
      <c r="N885" s="214"/>
      <c r="O885" s="214"/>
      <c r="P885" s="214"/>
      <c r="Q885" s="214"/>
      <c r="R885" s="214"/>
      <c r="S885" s="214"/>
      <c r="T885" s="215"/>
      <c r="AT885" s="216" t="s">
        <v>216</v>
      </c>
      <c r="AU885" s="216" t="s">
        <v>86</v>
      </c>
      <c r="AV885" s="14" t="s">
        <v>86</v>
      </c>
      <c r="AW885" s="14" t="s">
        <v>37</v>
      </c>
      <c r="AX885" s="14" t="s">
        <v>76</v>
      </c>
      <c r="AY885" s="216" t="s">
        <v>202</v>
      </c>
    </row>
    <row r="886" spans="2:51" s="14" customFormat="1" ht="11.25">
      <c r="B886" s="206"/>
      <c r="C886" s="207"/>
      <c r="D886" s="190" t="s">
        <v>216</v>
      </c>
      <c r="E886" s="208" t="s">
        <v>19</v>
      </c>
      <c r="F886" s="209" t="s">
        <v>1840</v>
      </c>
      <c r="G886" s="207"/>
      <c r="H886" s="210">
        <v>1.9</v>
      </c>
      <c r="I886" s="211"/>
      <c r="J886" s="207"/>
      <c r="K886" s="207"/>
      <c r="L886" s="212"/>
      <c r="M886" s="213"/>
      <c r="N886" s="214"/>
      <c r="O886" s="214"/>
      <c r="P886" s="214"/>
      <c r="Q886" s="214"/>
      <c r="R886" s="214"/>
      <c r="S886" s="214"/>
      <c r="T886" s="215"/>
      <c r="AT886" s="216" t="s">
        <v>216</v>
      </c>
      <c r="AU886" s="216" t="s">
        <v>86</v>
      </c>
      <c r="AV886" s="14" t="s">
        <v>86</v>
      </c>
      <c r="AW886" s="14" t="s">
        <v>37</v>
      </c>
      <c r="AX886" s="14" t="s">
        <v>76</v>
      </c>
      <c r="AY886" s="216" t="s">
        <v>202</v>
      </c>
    </row>
    <row r="887" spans="2:51" s="14" customFormat="1" ht="11.25">
      <c r="B887" s="206"/>
      <c r="C887" s="207"/>
      <c r="D887" s="190" t="s">
        <v>216</v>
      </c>
      <c r="E887" s="208" t="s">
        <v>19</v>
      </c>
      <c r="F887" s="209" t="s">
        <v>1841</v>
      </c>
      <c r="G887" s="207"/>
      <c r="H887" s="210">
        <v>1.5</v>
      </c>
      <c r="I887" s="211"/>
      <c r="J887" s="207"/>
      <c r="K887" s="207"/>
      <c r="L887" s="212"/>
      <c r="M887" s="213"/>
      <c r="N887" s="214"/>
      <c r="O887" s="214"/>
      <c r="P887" s="214"/>
      <c r="Q887" s="214"/>
      <c r="R887" s="214"/>
      <c r="S887" s="214"/>
      <c r="T887" s="215"/>
      <c r="AT887" s="216" t="s">
        <v>216</v>
      </c>
      <c r="AU887" s="216" t="s">
        <v>86</v>
      </c>
      <c r="AV887" s="14" t="s">
        <v>86</v>
      </c>
      <c r="AW887" s="14" t="s">
        <v>37</v>
      </c>
      <c r="AX887" s="14" t="s">
        <v>76</v>
      </c>
      <c r="AY887" s="216" t="s">
        <v>202</v>
      </c>
    </row>
    <row r="888" spans="2:51" s="14" customFormat="1" ht="11.25">
      <c r="B888" s="206"/>
      <c r="C888" s="207"/>
      <c r="D888" s="190" t="s">
        <v>216</v>
      </c>
      <c r="E888" s="208" t="s">
        <v>19</v>
      </c>
      <c r="F888" s="209" t="s">
        <v>1842</v>
      </c>
      <c r="G888" s="207"/>
      <c r="H888" s="210">
        <v>1.4</v>
      </c>
      <c r="I888" s="211"/>
      <c r="J888" s="207"/>
      <c r="K888" s="207"/>
      <c r="L888" s="212"/>
      <c r="M888" s="213"/>
      <c r="N888" s="214"/>
      <c r="O888" s="214"/>
      <c r="P888" s="214"/>
      <c r="Q888" s="214"/>
      <c r="R888" s="214"/>
      <c r="S888" s="214"/>
      <c r="T888" s="215"/>
      <c r="AT888" s="216" t="s">
        <v>216</v>
      </c>
      <c r="AU888" s="216" t="s">
        <v>86</v>
      </c>
      <c r="AV888" s="14" t="s">
        <v>86</v>
      </c>
      <c r="AW888" s="14" t="s">
        <v>37</v>
      </c>
      <c r="AX888" s="14" t="s">
        <v>76</v>
      </c>
      <c r="AY888" s="216" t="s">
        <v>202</v>
      </c>
    </row>
    <row r="889" spans="2:51" s="14" customFormat="1" ht="11.25">
      <c r="B889" s="206"/>
      <c r="C889" s="207"/>
      <c r="D889" s="190" t="s">
        <v>216</v>
      </c>
      <c r="E889" s="208" t="s">
        <v>19</v>
      </c>
      <c r="F889" s="209" t="s">
        <v>1843</v>
      </c>
      <c r="G889" s="207"/>
      <c r="H889" s="210">
        <v>5.4</v>
      </c>
      <c r="I889" s="211"/>
      <c r="J889" s="207"/>
      <c r="K889" s="207"/>
      <c r="L889" s="212"/>
      <c r="M889" s="213"/>
      <c r="N889" s="214"/>
      <c r="O889" s="214"/>
      <c r="P889" s="214"/>
      <c r="Q889" s="214"/>
      <c r="R889" s="214"/>
      <c r="S889" s="214"/>
      <c r="T889" s="215"/>
      <c r="AT889" s="216" t="s">
        <v>216</v>
      </c>
      <c r="AU889" s="216" t="s">
        <v>86</v>
      </c>
      <c r="AV889" s="14" t="s">
        <v>86</v>
      </c>
      <c r="AW889" s="14" t="s">
        <v>37</v>
      </c>
      <c r="AX889" s="14" t="s">
        <v>76</v>
      </c>
      <c r="AY889" s="216" t="s">
        <v>202</v>
      </c>
    </row>
    <row r="890" spans="2:51" s="14" customFormat="1" ht="11.25">
      <c r="B890" s="206"/>
      <c r="C890" s="207"/>
      <c r="D890" s="190" t="s">
        <v>216</v>
      </c>
      <c r="E890" s="208" t="s">
        <v>19</v>
      </c>
      <c r="F890" s="209" t="s">
        <v>1844</v>
      </c>
      <c r="G890" s="207"/>
      <c r="H890" s="210">
        <v>5.0999999999999996</v>
      </c>
      <c r="I890" s="211"/>
      <c r="J890" s="207"/>
      <c r="K890" s="207"/>
      <c r="L890" s="212"/>
      <c r="M890" s="213"/>
      <c r="N890" s="214"/>
      <c r="O890" s="214"/>
      <c r="P890" s="214"/>
      <c r="Q890" s="214"/>
      <c r="R890" s="214"/>
      <c r="S890" s="214"/>
      <c r="T890" s="215"/>
      <c r="AT890" s="216" t="s">
        <v>216</v>
      </c>
      <c r="AU890" s="216" t="s">
        <v>86</v>
      </c>
      <c r="AV890" s="14" t="s">
        <v>86</v>
      </c>
      <c r="AW890" s="14" t="s">
        <v>37</v>
      </c>
      <c r="AX890" s="14" t="s">
        <v>76</v>
      </c>
      <c r="AY890" s="216" t="s">
        <v>202</v>
      </c>
    </row>
    <row r="891" spans="2:51" s="15" customFormat="1" ht="11.25">
      <c r="B891" s="217"/>
      <c r="C891" s="218"/>
      <c r="D891" s="190" t="s">
        <v>216</v>
      </c>
      <c r="E891" s="219" t="s">
        <v>19</v>
      </c>
      <c r="F891" s="220" t="s">
        <v>219</v>
      </c>
      <c r="G891" s="218"/>
      <c r="H891" s="221">
        <v>36.1</v>
      </c>
      <c r="I891" s="222"/>
      <c r="J891" s="218"/>
      <c r="K891" s="218"/>
      <c r="L891" s="223"/>
      <c r="M891" s="224"/>
      <c r="N891" s="225"/>
      <c r="O891" s="225"/>
      <c r="P891" s="225"/>
      <c r="Q891" s="225"/>
      <c r="R891" s="225"/>
      <c r="S891" s="225"/>
      <c r="T891" s="226"/>
      <c r="AT891" s="227" t="s">
        <v>216</v>
      </c>
      <c r="AU891" s="227" t="s">
        <v>86</v>
      </c>
      <c r="AV891" s="15" t="s">
        <v>220</v>
      </c>
      <c r="AW891" s="15" t="s">
        <v>37</v>
      </c>
      <c r="AX891" s="15" t="s">
        <v>76</v>
      </c>
      <c r="AY891" s="227" t="s">
        <v>202</v>
      </c>
    </row>
    <row r="892" spans="2:51" s="13" customFormat="1" ht="11.25">
      <c r="B892" s="196"/>
      <c r="C892" s="197"/>
      <c r="D892" s="190" t="s">
        <v>216</v>
      </c>
      <c r="E892" s="198" t="s">
        <v>19</v>
      </c>
      <c r="F892" s="199" t="s">
        <v>1845</v>
      </c>
      <c r="G892" s="197"/>
      <c r="H892" s="198" t="s">
        <v>19</v>
      </c>
      <c r="I892" s="200"/>
      <c r="J892" s="197"/>
      <c r="K892" s="197"/>
      <c r="L892" s="201"/>
      <c r="M892" s="202"/>
      <c r="N892" s="203"/>
      <c r="O892" s="203"/>
      <c r="P892" s="203"/>
      <c r="Q892" s="203"/>
      <c r="R892" s="203"/>
      <c r="S892" s="203"/>
      <c r="T892" s="204"/>
      <c r="AT892" s="205" t="s">
        <v>216</v>
      </c>
      <c r="AU892" s="205" t="s">
        <v>86</v>
      </c>
      <c r="AV892" s="13" t="s">
        <v>84</v>
      </c>
      <c r="AW892" s="13" t="s">
        <v>37</v>
      </c>
      <c r="AX892" s="13" t="s">
        <v>76</v>
      </c>
      <c r="AY892" s="205" t="s">
        <v>202</v>
      </c>
    </row>
    <row r="893" spans="2:51" s="14" customFormat="1" ht="11.25">
      <c r="B893" s="206"/>
      <c r="C893" s="207"/>
      <c r="D893" s="190" t="s">
        <v>216</v>
      </c>
      <c r="E893" s="208" t="s">
        <v>19</v>
      </c>
      <c r="F893" s="209" t="s">
        <v>1846</v>
      </c>
      <c r="G893" s="207"/>
      <c r="H893" s="210">
        <v>2.9</v>
      </c>
      <c r="I893" s="211"/>
      <c r="J893" s="207"/>
      <c r="K893" s="207"/>
      <c r="L893" s="212"/>
      <c r="M893" s="213"/>
      <c r="N893" s="214"/>
      <c r="O893" s="214"/>
      <c r="P893" s="214"/>
      <c r="Q893" s="214"/>
      <c r="R893" s="214"/>
      <c r="S893" s="214"/>
      <c r="T893" s="215"/>
      <c r="AT893" s="216" t="s">
        <v>216</v>
      </c>
      <c r="AU893" s="216" t="s">
        <v>86</v>
      </c>
      <c r="AV893" s="14" t="s">
        <v>86</v>
      </c>
      <c r="AW893" s="14" t="s">
        <v>37</v>
      </c>
      <c r="AX893" s="14" t="s">
        <v>76</v>
      </c>
      <c r="AY893" s="216" t="s">
        <v>202</v>
      </c>
    </row>
    <row r="894" spans="2:51" s="14" customFormat="1" ht="11.25">
      <c r="B894" s="206"/>
      <c r="C894" s="207"/>
      <c r="D894" s="190" t="s">
        <v>216</v>
      </c>
      <c r="E894" s="208" t="s">
        <v>19</v>
      </c>
      <c r="F894" s="209" t="s">
        <v>1847</v>
      </c>
      <c r="G894" s="207"/>
      <c r="H894" s="210">
        <v>1.8</v>
      </c>
      <c r="I894" s="211"/>
      <c r="J894" s="207"/>
      <c r="K894" s="207"/>
      <c r="L894" s="212"/>
      <c r="M894" s="213"/>
      <c r="N894" s="214"/>
      <c r="O894" s="214"/>
      <c r="P894" s="214"/>
      <c r="Q894" s="214"/>
      <c r="R894" s="214"/>
      <c r="S894" s="214"/>
      <c r="T894" s="215"/>
      <c r="AT894" s="216" t="s">
        <v>216</v>
      </c>
      <c r="AU894" s="216" t="s">
        <v>86</v>
      </c>
      <c r="AV894" s="14" t="s">
        <v>86</v>
      </c>
      <c r="AW894" s="14" t="s">
        <v>37</v>
      </c>
      <c r="AX894" s="14" t="s">
        <v>76</v>
      </c>
      <c r="AY894" s="216" t="s">
        <v>202</v>
      </c>
    </row>
    <row r="895" spans="2:51" s="15" customFormat="1" ht="11.25">
      <c r="B895" s="217"/>
      <c r="C895" s="218"/>
      <c r="D895" s="190" t="s">
        <v>216</v>
      </c>
      <c r="E895" s="219" t="s">
        <v>19</v>
      </c>
      <c r="F895" s="220" t="s">
        <v>219</v>
      </c>
      <c r="G895" s="218"/>
      <c r="H895" s="221">
        <v>4.7</v>
      </c>
      <c r="I895" s="222"/>
      <c r="J895" s="218"/>
      <c r="K895" s="218"/>
      <c r="L895" s="223"/>
      <c r="M895" s="224"/>
      <c r="N895" s="225"/>
      <c r="O895" s="225"/>
      <c r="P895" s="225"/>
      <c r="Q895" s="225"/>
      <c r="R895" s="225"/>
      <c r="S895" s="225"/>
      <c r="T895" s="226"/>
      <c r="AT895" s="227" t="s">
        <v>216</v>
      </c>
      <c r="AU895" s="227" t="s">
        <v>86</v>
      </c>
      <c r="AV895" s="15" t="s">
        <v>220</v>
      </c>
      <c r="AW895" s="15" t="s">
        <v>37</v>
      </c>
      <c r="AX895" s="15" t="s">
        <v>76</v>
      </c>
      <c r="AY895" s="227" t="s">
        <v>202</v>
      </c>
    </row>
    <row r="896" spans="2:51" s="13" customFormat="1" ht="11.25">
      <c r="B896" s="196"/>
      <c r="C896" s="197"/>
      <c r="D896" s="190" t="s">
        <v>216</v>
      </c>
      <c r="E896" s="198" t="s">
        <v>19</v>
      </c>
      <c r="F896" s="199" t="s">
        <v>1848</v>
      </c>
      <c r="G896" s="197"/>
      <c r="H896" s="198" t="s">
        <v>19</v>
      </c>
      <c r="I896" s="200"/>
      <c r="J896" s="197"/>
      <c r="K896" s="197"/>
      <c r="L896" s="201"/>
      <c r="M896" s="202"/>
      <c r="N896" s="203"/>
      <c r="O896" s="203"/>
      <c r="P896" s="203"/>
      <c r="Q896" s="203"/>
      <c r="R896" s="203"/>
      <c r="S896" s="203"/>
      <c r="T896" s="204"/>
      <c r="AT896" s="205" t="s">
        <v>216</v>
      </c>
      <c r="AU896" s="205" t="s">
        <v>86</v>
      </c>
      <c r="AV896" s="13" t="s">
        <v>84</v>
      </c>
      <c r="AW896" s="13" t="s">
        <v>37</v>
      </c>
      <c r="AX896" s="13" t="s">
        <v>76</v>
      </c>
      <c r="AY896" s="205" t="s">
        <v>202</v>
      </c>
    </row>
    <row r="897" spans="2:51" s="14" customFormat="1" ht="11.25">
      <c r="B897" s="206"/>
      <c r="C897" s="207"/>
      <c r="D897" s="190" t="s">
        <v>216</v>
      </c>
      <c r="E897" s="208" t="s">
        <v>19</v>
      </c>
      <c r="F897" s="209" t="s">
        <v>1849</v>
      </c>
      <c r="G897" s="207"/>
      <c r="H897" s="210">
        <v>1.4</v>
      </c>
      <c r="I897" s="211"/>
      <c r="J897" s="207"/>
      <c r="K897" s="207"/>
      <c r="L897" s="212"/>
      <c r="M897" s="213"/>
      <c r="N897" s="214"/>
      <c r="O897" s="214"/>
      <c r="P897" s="214"/>
      <c r="Q897" s="214"/>
      <c r="R897" s="214"/>
      <c r="S897" s="214"/>
      <c r="T897" s="215"/>
      <c r="AT897" s="216" t="s">
        <v>216</v>
      </c>
      <c r="AU897" s="216" t="s">
        <v>86</v>
      </c>
      <c r="AV897" s="14" t="s">
        <v>86</v>
      </c>
      <c r="AW897" s="14" t="s">
        <v>37</v>
      </c>
      <c r="AX897" s="14" t="s">
        <v>76</v>
      </c>
      <c r="AY897" s="216" t="s">
        <v>202</v>
      </c>
    </row>
    <row r="898" spans="2:51" s="14" customFormat="1" ht="11.25">
      <c r="B898" s="206"/>
      <c r="C898" s="207"/>
      <c r="D898" s="190" t="s">
        <v>216</v>
      </c>
      <c r="E898" s="208" t="s">
        <v>19</v>
      </c>
      <c r="F898" s="209" t="s">
        <v>1850</v>
      </c>
      <c r="G898" s="207"/>
      <c r="H898" s="210">
        <v>1.5</v>
      </c>
      <c r="I898" s="211"/>
      <c r="J898" s="207"/>
      <c r="K898" s="207"/>
      <c r="L898" s="212"/>
      <c r="M898" s="213"/>
      <c r="N898" s="214"/>
      <c r="O898" s="214"/>
      <c r="P898" s="214"/>
      <c r="Q898" s="214"/>
      <c r="R898" s="214"/>
      <c r="S898" s="214"/>
      <c r="T898" s="215"/>
      <c r="AT898" s="216" t="s">
        <v>216</v>
      </c>
      <c r="AU898" s="216" t="s">
        <v>86</v>
      </c>
      <c r="AV898" s="14" t="s">
        <v>86</v>
      </c>
      <c r="AW898" s="14" t="s">
        <v>37</v>
      </c>
      <c r="AX898" s="14" t="s">
        <v>76</v>
      </c>
      <c r="AY898" s="216" t="s">
        <v>202</v>
      </c>
    </row>
    <row r="899" spans="2:51" s="14" customFormat="1" ht="11.25">
      <c r="B899" s="206"/>
      <c r="C899" s="207"/>
      <c r="D899" s="190" t="s">
        <v>216</v>
      </c>
      <c r="E899" s="208" t="s">
        <v>19</v>
      </c>
      <c r="F899" s="209" t="s">
        <v>1851</v>
      </c>
      <c r="G899" s="207"/>
      <c r="H899" s="210">
        <v>4</v>
      </c>
      <c r="I899" s="211"/>
      <c r="J899" s="207"/>
      <c r="K899" s="207"/>
      <c r="L899" s="212"/>
      <c r="M899" s="213"/>
      <c r="N899" s="214"/>
      <c r="O899" s="214"/>
      <c r="P899" s="214"/>
      <c r="Q899" s="214"/>
      <c r="R899" s="214"/>
      <c r="S899" s="214"/>
      <c r="T899" s="215"/>
      <c r="AT899" s="216" t="s">
        <v>216</v>
      </c>
      <c r="AU899" s="216" t="s">
        <v>86</v>
      </c>
      <c r="AV899" s="14" t="s">
        <v>86</v>
      </c>
      <c r="AW899" s="14" t="s">
        <v>37</v>
      </c>
      <c r="AX899" s="14" t="s">
        <v>76</v>
      </c>
      <c r="AY899" s="216" t="s">
        <v>202</v>
      </c>
    </row>
    <row r="900" spans="2:51" s="15" customFormat="1" ht="11.25">
      <c r="B900" s="217"/>
      <c r="C900" s="218"/>
      <c r="D900" s="190" t="s">
        <v>216</v>
      </c>
      <c r="E900" s="219" t="s">
        <v>19</v>
      </c>
      <c r="F900" s="220" t="s">
        <v>219</v>
      </c>
      <c r="G900" s="218"/>
      <c r="H900" s="221">
        <v>6.9</v>
      </c>
      <c r="I900" s="222"/>
      <c r="J900" s="218"/>
      <c r="K900" s="218"/>
      <c r="L900" s="223"/>
      <c r="M900" s="224"/>
      <c r="N900" s="225"/>
      <c r="O900" s="225"/>
      <c r="P900" s="225"/>
      <c r="Q900" s="225"/>
      <c r="R900" s="225"/>
      <c r="S900" s="225"/>
      <c r="T900" s="226"/>
      <c r="AT900" s="227" t="s">
        <v>216</v>
      </c>
      <c r="AU900" s="227" t="s">
        <v>86</v>
      </c>
      <c r="AV900" s="15" t="s">
        <v>220</v>
      </c>
      <c r="AW900" s="15" t="s">
        <v>37</v>
      </c>
      <c r="AX900" s="15" t="s">
        <v>76</v>
      </c>
      <c r="AY900" s="227" t="s">
        <v>202</v>
      </c>
    </row>
    <row r="901" spans="2:51" s="13" customFormat="1" ht="11.25">
      <c r="B901" s="196"/>
      <c r="C901" s="197"/>
      <c r="D901" s="190" t="s">
        <v>216</v>
      </c>
      <c r="E901" s="198" t="s">
        <v>19</v>
      </c>
      <c r="F901" s="199" t="s">
        <v>1852</v>
      </c>
      <c r="G901" s="197"/>
      <c r="H901" s="198" t="s">
        <v>19</v>
      </c>
      <c r="I901" s="200"/>
      <c r="J901" s="197"/>
      <c r="K901" s="197"/>
      <c r="L901" s="201"/>
      <c r="M901" s="202"/>
      <c r="N901" s="203"/>
      <c r="O901" s="203"/>
      <c r="P901" s="203"/>
      <c r="Q901" s="203"/>
      <c r="R901" s="203"/>
      <c r="S901" s="203"/>
      <c r="T901" s="204"/>
      <c r="AT901" s="205" t="s">
        <v>216</v>
      </c>
      <c r="AU901" s="205" t="s">
        <v>86</v>
      </c>
      <c r="AV901" s="13" t="s">
        <v>84</v>
      </c>
      <c r="AW901" s="13" t="s">
        <v>37</v>
      </c>
      <c r="AX901" s="13" t="s">
        <v>76</v>
      </c>
      <c r="AY901" s="205" t="s">
        <v>202</v>
      </c>
    </row>
    <row r="902" spans="2:51" s="14" customFormat="1" ht="11.25">
      <c r="B902" s="206"/>
      <c r="C902" s="207"/>
      <c r="D902" s="190" t="s">
        <v>216</v>
      </c>
      <c r="E902" s="208" t="s">
        <v>19</v>
      </c>
      <c r="F902" s="209" t="s">
        <v>1853</v>
      </c>
      <c r="G902" s="207"/>
      <c r="H902" s="210">
        <v>2.8</v>
      </c>
      <c r="I902" s="211"/>
      <c r="J902" s="207"/>
      <c r="K902" s="207"/>
      <c r="L902" s="212"/>
      <c r="M902" s="213"/>
      <c r="N902" s="214"/>
      <c r="O902" s="214"/>
      <c r="P902" s="214"/>
      <c r="Q902" s="214"/>
      <c r="R902" s="214"/>
      <c r="S902" s="214"/>
      <c r="T902" s="215"/>
      <c r="AT902" s="216" t="s">
        <v>216</v>
      </c>
      <c r="AU902" s="216" t="s">
        <v>86</v>
      </c>
      <c r="AV902" s="14" t="s">
        <v>86</v>
      </c>
      <c r="AW902" s="14" t="s">
        <v>37</v>
      </c>
      <c r="AX902" s="14" t="s">
        <v>76</v>
      </c>
      <c r="AY902" s="216" t="s">
        <v>202</v>
      </c>
    </row>
    <row r="903" spans="2:51" s="14" customFormat="1" ht="11.25">
      <c r="B903" s="206"/>
      <c r="C903" s="207"/>
      <c r="D903" s="190" t="s">
        <v>216</v>
      </c>
      <c r="E903" s="208" t="s">
        <v>19</v>
      </c>
      <c r="F903" s="209" t="s">
        <v>1854</v>
      </c>
      <c r="G903" s="207"/>
      <c r="H903" s="210">
        <v>3.8</v>
      </c>
      <c r="I903" s="211"/>
      <c r="J903" s="207"/>
      <c r="K903" s="207"/>
      <c r="L903" s="212"/>
      <c r="M903" s="213"/>
      <c r="N903" s="214"/>
      <c r="O903" s="214"/>
      <c r="P903" s="214"/>
      <c r="Q903" s="214"/>
      <c r="R903" s="214"/>
      <c r="S903" s="214"/>
      <c r="T903" s="215"/>
      <c r="AT903" s="216" t="s">
        <v>216</v>
      </c>
      <c r="AU903" s="216" t="s">
        <v>86</v>
      </c>
      <c r="AV903" s="14" t="s">
        <v>86</v>
      </c>
      <c r="AW903" s="14" t="s">
        <v>37</v>
      </c>
      <c r="AX903" s="14" t="s">
        <v>76</v>
      </c>
      <c r="AY903" s="216" t="s">
        <v>202</v>
      </c>
    </row>
    <row r="904" spans="2:51" s="14" customFormat="1" ht="11.25">
      <c r="B904" s="206"/>
      <c r="C904" s="207"/>
      <c r="D904" s="190" t="s">
        <v>216</v>
      </c>
      <c r="E904" s="208" t="s">
        <v>19</v>
      </c>
      <c r="F904" s="209" t="s">
        <v>1855</v>
      </c>
      <c r="G904" s="207"/>
      <c r="H904" s="210">
        <v>4.5</v>
      </c>
      <c r="I904" s="211"/>
      <c r="J904" s="207"/>
      <c r="K904" s="207"/>
      <c r="L904" s="212"/>
      <c r="M904" s="213"/>
      <c r="N904" s="214"/>
      <c r="O904" s="214"/>
      <c r="P904" s="214"/>
      <c r="Q904" s="214"/>
      <c r="R904" s="214"/>
      <c r="S904" s="214"/>
      <c r="T904" s="215"/>
      <c r="AT904" s="216" t="s">
        <v>216</v>
      </c>
      <c r="AU904" s="216" t="s">
        <v>86</v>
      </c>
      <c r="AV904" s="14" t="s">
        <v>86</v>
      </c>
      <c r="AW904" s="14" t="s">
        <v>37</v>
      </c>
      <c r="AX904" s="14" t="s">
        <v>76</v>
      </c>
      <c r="AY904" s="216" t="s">
        <v>202</v>
      </c>
    </row>
    <row r="905" spans="2:51" s="14" customFormat="1" ht="11.25">
      <c r="B905" s="206"/>
      <c r="C905" s="207"/>
      <c r="D905" s="190" t="s">
        <v>216</v>
      </c>
      <c r="E905" s="208" t="s">
        <v>19</v>
      </c>
      <c r="F905" s="209" t="s">
        <v>1856</v>
      </c>
      <c r="G905" s="207"/>
      <c r="H905" s="210">
        <v>2.1</v>
      </c>
      <c r="I905" s="211"/>
      <c r="J905" s="207"/>
      <c r="K905" s="207"/>
      <c r="L905" s="212"/>
      <c r="M905" s="213"/>
      <c r="N905" s="214"/>
      <c r="O905" s="214"/>
      <c r="P905" s="214"/>
      <c r="Q905" s="214"/>
      <c r="R905" s="214"/>
      <c r="S905" s="214"/>
      <c r="T905" s="215"/>
      <c r="AT905" s="216" t="s">
        <v>216</v>
      </c>
      <c r="AU905" s="216" t="s">
        <v>86</v>
      </c>
      <c r="AV905" s="14" t="s">
        <v>86</v>
      </c>
      <c r="AW905" s="14" t="s">
        <v>37</v>
      </c>
      <c r="AX905" s="14" t="s">
        <v>76</v>
      </c>
      <c r="AY905" s="216" t="s">
        <v>202</v>
      </c>
    </row>
    <row r="906" spans="2:51" s="15" customFormat="1" ht="11.25">
      <c r="B906" s="217"/>
      <c r="C906" s="218"/>
      <c r="D906" s="190" t="s">
        <v>216</v>
      </c>
      <c r="E906" s="219" t="s">
        <v>19</v>
      </c>
      <c r="F906" s="220" t="s">
        <v>219</v>
      </c>
      <c r="G906" s="218"/>
      <c r="H906" s="221">
        <v>13.2</v>
      </c>
      <c r="I906" s="222"/>
      <c r="J906" s="218"/>
      <c r="K906" s="218"/>
      <c r="L906" s="223"/>
      <c r="M906" s="224"/>
      <c r="N906" s="225"/>
      <c r="O906" s="225"/>
      <c r="P906" s="225"/>
      <c r="Q906" s="225"/>
      <c r="R906" s="225"/>
      <c r="S906" s="225"/>
      <c r="T906" s="226"/>
      <c r="AT906" s="227" t="s">
        <v>216</v>
      </c>
      <c r="AU906" s="227" t="s">
        <v>86</v>
      </c>
      <c r="AV906" s="15" t="s">
        <v>220</v>
      </c>
      <c r="AW906" s="15" t="s">
        <v>37</v>
      </c>
      <c r="AX906" s="15" t="s">
        <v>76</v>
      </c>
      <c r="AY906" s="227" t="s">
        <v>202</v>
      </c>
    </row>
    <row r="907" spans="2:51" s="13" customFormat="1" ht="11.25">
      <c r="B907" s="196"/>
      <c r="C907" s="197"/>
      <c r="D907" s="190" t="s">
        <v>216</v>
      </c>
      <c r="E907" s="198" t="s">
        <v>19</v>
      </c>
      <c r="F907" s="199" t="s">
        <v>1857</v>
      </c>
      <c r="G907" s="197"/>
      <c r="H907" s="198" t="s">
        <v>19</v>
      </c>
      <c r="I907" s="200"/>
      <c r="J907" s="197"/>
      <c r="K907" s="197"/>
      <c r="L907" s="201"/>
      <c r="M907" s="202"/>
      <c r="N907" s="203"/>
      <c r="O907" s="203"/>
      <c r="P907" s="203"/>
      <c r="Q907" s="203"/>
      <c r="R907" s="203"/>
      <c r="S907" s="203"/>
      <c r="T907" s="204"/>
      <c r="AT907" s="205" t="s">
        <v>216</v>
      </c>
      <c r="AU907" s="205" t="s">
        <v>86</v>
      </c>
      <c r="AV907" s="13" t="s">
        <v>84</v>
      </c>
      <c r="AW907" s="13" t="s">
        <v>37</v>
      </c>
      <c r="AX907" s="13" t="s">
        <v>76</v>
      </c>
      <c r="AY907" s="205" t="s">
        <v>202</v>
      </c>
    </row>
    <row r="908" spans="2:51" s="14" customFormat="1" ht="11.25">
      <c r="B908" s="206"/>
      <c r="C908" s="207"/>
      <c r="D908" s="190" t="s">
        <v>216</v>
      </c>
      <c r="E908" s="208" t="s">
        <v>19</v>
      </c>
      <c r="F908" s="209" t="s">
        <v>1858</v>
      </c>
      <c r="G908" s="207"/>
      <c r="H908" s="210">
        <v>1.4</v>
      </c>
      <c r="I908" s="211"/>
      <c r="J908" s="207"/>
      <c r="K908" s="207"/>
      <c r="L908" s="212"/>
      <c r="M908" s="213"/>
      <c r="N908" s="214"/>
      <c r="O908" s="214"/>
      <c r="P908" s="214"/>
      <c r="Q908" s="214"/>
      <c r="R908" s="214"/>
      <c r="S908" s="214"/>
      <c r="T908" s="215"/>
      <c r="AT908" s="216" t="s">
        <v>216</v>
      </c>
      <c r="AU908" s="216" t="s">
        <v>86</v>
      </c>
      <c r="AV908" s="14" t="s">
        <v>86</v>
      </c>
      <c r="AW908" s="14" t="s">
        <v>37</v>
      </c>
      <c r="AX908" s="14" t="s">
        <v>76</v>
      </c>
      <c r="AY908" s="216" t="s">
        <v>202</v>
      </c>
    </row>
    <row r="909" spans="2:51" s="14" customFormat="1" ht="11.25">
      <c r="B909" s="206"/>
      <c r="C909" s="207"/>
      <c r="D909" s="190" t="s">
        <v>216</v>
      </c>
      <c r="E909" s="208" t="s">
        <v>19</v>
      </c>
      <c r="F909" s="209" t="s">
        <v>1859</v>
      </c>
      <c r="G909" s="207"/>
      <c r="H909" s="210">
        <v>1.5</v>
      </c>
      <c r="I909" s="211"/>
      <c r="J909" s="207"/>
      <c r="K909" s="207"/>
      <c r="L909" s="212"/>
      <c r="M909" s="213"/>
      <c r="N909" s="214"/>
      <c r="O909" s="214"/>
      <c r="P909" s="214"/>
      <c r="Q909" s="214"/>
      <c r="R909" s="214"/>
      <c r="S909" s="214"/>
      <c r="T909" s="215"/>
      <c r="AT909" s="216" t="s">
        <v>216</v>
      </c>
      <c r="AU909" s="216" t="s">
        <v>86</v>
      </c>
      <c r="AV909" s="14" t="s">
        <v>86</v>
      </c>
      <c r="AW909" s="14" t="s">
        <v>37</v>
      </c>
      <c r="AX909" s="14" t="s">
        <v>76</v>
      </c>
      <c r="AY909" s="216" t="s">
        <v>202</v>
      </c>
    </row>
    <row r="910" spans="2:51" s="14" customFormat="1" ht="11.25">
      <c r="B910" s="206"/>
      <c r="C910" s="207"/>
      <c r="D910" s="190" t="s">
        <v>216</v>
      </c>
      <c r="E910" s="208" t="s">
        <v>19</v>
      </c>
      <c r="F910" s="209" t="s">
        <v>1860</v>
      </c>
      <c r="G910" s="207"/>
      <c r="H910" s="210">
        <v>2.8</v>
      </c>
      <c r="I910" s="211"/>
      <c r="J910" s="207"/>
      <c r="K910" s="207"/>
      <c r="L910" s="212"/>
      <c r="M910" s="213"/>
      <c r="N910" s="214"/>
      <c r="O910" s="214"/>
      <c r="P910" s="214"/>
      <c r="Q910" s="214"/>
      <c r="R910" s="214"/>
      <c r="S910" s="214"/>
      <c r="T910" s="215"/>
      <c r="AT910" s="216" t="s">
        <v>216</v>
      </c>
      <c r="AU910" s="216" t="s">
        <v>86</v>
      </c>
      <c r="AV910" s="14" t="s">
        <v>86</v>
      </c>
      <c r="AW910" s="14" t="s">
        <v>37</v>
      </c>
      <c r="AX910" s="14" t="s">
        <v>76</v>
      </c>
      <c r="AY910" s="216" t="s">
        <v>202</v>
      </c>
    </row>
    <row r="911" spans="2:51" s="14" customFormat="1" ht="11.25">
      <c r="B911" s="206"/>
      <c r="C911" s="207"/>
      <c r="D911" s="190" t="s">
        <v>216</v>
      </c>
      <c r="E911" s="208" t="s">
        <v>19</v>
      </c>
      <c r="F911" s="209" t="s">
        <v>1861</v>
      </c>
      <c r="G911" s="207"/>
      <c r="H911" s="210">
        <v>3.8</v>
      </c>
      <c r="I911" s="211"/>
      <c r="J911" s="207"/>
      <c r="K911" s="207"/>
      <c r="L911" s="212"/>
      <c r="M911" s="213"/>
      <c r="N911" s="214"/>
      <c r="O911" s="214"/>
      <c r="P911" s="214"/>
      <c r="Q911" s="214"/>
      <c r="R911" s="214"/>
      <c r="S911" s="214"/>
      <c r="T911" s="215"/>
      <c r="AT911" s="216" t="s">
        <v>216</v>
      </c>
      <c r="AU911" s="216" t="s">
        <v>86</v>
      </c>
      <c r="AV911" s="14" t="s">
        <v>86</v>
      </c>
      <c r="AW911" s="14" t="s">
        <v>37</v>
      </c>
      <c r="AX911" s="14" t="s">
        <v>76</v>
      </c>
      <c r="AY911" s="216" t="s">
        <v>202</v>
      </c>
    </row>
    <row r="912" spans="2:51" s="14" customFormat="1" ht="11.25">
      <c r="B912" s="206"/>
      <c r="C912" s="207"/>
      <c r="D912" s="190" t="s">
        <v>216</v>
      </c>
      <c r="E912" s="208" t="s">
        <v>19</v>
      </c>
      <c r="F912" s="209" t="s">
        <v>1862</v>
      </c>
      <c r="G912" s="207"/>
      <c r="H912" s="210">
        <v>5.6</v>
      </c>
      <c r="I912" s="211"/>
      <c r="J912" s="207"/>
      <c r="K912" s="207"/>
      <c r="L912" s="212"/>
      <c r="M912" s="213"/>
      <c r="N912" s="214"/>
      <c r="O912" s="214"/>
      <c r="P912" s="214"/>
      <c r="Q912" s="214"/>
      <c r="R912" s="214"/>
      <c r="S912" s="214"/>
      <c r="T912" s="215"/>
      <c r="AT912" s="216" t="s">
        <v>216</v>
      </c>
      <c r="AU912" s="216" t="s">
        <v>86</v>
      </c>
      <c r="AV912" s="14" t="s">
        <v>86</v>
      </c>
      <c r="AW912" s="14" t="s">
        <v>37</v>
      </c>
      <c r="AX912" s="14" t="s">
        <v>76</v>
      </c>
      <c r="AY912" s="216" t="s">
        <v>202</v>
      </c>
    </row>
    <row r="913" spans="1:65" s="15" customFormat="1" ht="11.25">
      <c r="B913" s="217"/>
      <c r="C913" s="218"/>
      <c r="D913" s="190" t="s">
        <v>216</v>
      </c>
      <c r="E913" s="219" t="s">
        <v>19</v>
      </c>
      <c r="F913" s="220" t="s">
        <v>219</v>
      </c>
      <c r="G913" s="218"/>
      <c r="H913" s="221">
        <v>15.1</v>
      </c>
      <c r="I913" s="222"/>
      <c r="J913" s="218"/>
      <c r="K913" s="218"/>
      <c r="L913" s="223"/>
      <c r="M913" s="224"/>
      <c r="N913" s="225"/>
      <c r="O913" s="225"/>
      <c r="P913" s="225"/>
      <c r="Q913" s="225"/>
      <c r="R913" s="225"/>
      <c r="S913" s="225"/>
      <c r="T913" s="226"/>
      <c r="AT913" s="227" t="s">
        <v>216</v>
      </c>
      <c r="AU913" s="227" t="s">
        <v>86</v>
      </c>
      <c r="AV913" s="15" t="s">
        <v>220</v>
      </c>
      <c r="AW913" s="15" t="s">
        <v>37</v>
      </c>
      <c r="AX913" s="15" t="s">
        <v>76</v>
      </c>
      <c r="AY913" s="227" t="s">
        <v>202</v>
      </c>
    </row>
    <row r="914" spans="1:65" s="16" customFormat="1" ht="11.25">
      <c r="B914" s="228"/>
      <c r="C914" s="229"/>
      <c r="D914" s="190" t="s">
        <v>216</v>
      </c>
      <c r="E914" s="230" t="s">
        <v>138</v>
      </c>
      <c r="F914" s="231" t="s">
        <v>235</v>
      </c>
      <c r="G914" s="229"/>
      <c r="H914" s="232">
        <v>232.6</v>
      </c>
      <c r="I914" s="233"/>
      <c r="J914" s="229"/>
      <c r="K914" s="229"/>
      <c r="L914" s="234"/>
      <c r="M914" s="235"/>
      <c r="N914" s="236"/>
      <c r="O914" s="236"/>
      <c r="P914" s="236"/>
      <c r="Q914" s="236"/>
      <c r="R914" s="236"/>
      <c r="S914" s="236"/>
      <c r="T914" s="237"/>
      <c r="AT914" s="238" t="s">
        <v>216</v>
      </c>
      <c r="AU914" s="238" t="s">
        <v>86</v>
      </c>
      <c r="AV914" s="16" t="s">
        <v>208</v>
      </c>
      <c r="AW914" s="16" t="s">
        <v>37</v>
      </c>
      <c r="AX914" s="16" t="s">
        <v>84</v>
      </c>
      <c r="AY914" s="238" t="s">
        <v>202</v>
      </c>
    </row>
    <row r="915" spans="1:65" s="2" customFormat="1" ht="14.45" customHeight="1">
      <c r="A915" s="36"/>
      <c r="B915" s="37"/>
      <c r="C915" s="177" t="s">
        <v>778</v>
      </c>
      <c r="D915" s="177" t="s">
        <v>204</v>
      </c>
      <c r="E915" s="178" t="s">
        <v>857</v>
      </c>
      <c r="F915" s="179" t="s">
        <v>858</v>
      </c>
      <c r="G915" s="180" t="s">
        <v>100</v>
      </c>
      <c r="H915" s="181">
        <v>645.4</v>
      </c>
      <c r="I915" s="182"/>
      <c r="J915" s="183">
        <f>ROUND(I915*H915,2)</f>
        <v>0</v>
      </c>
      <c r="K915" s="179" t="s">
        <v>207</v>
      </c>
      <c r="L915" s="41"/>
      <c r="M915" s="184" t="s">
        <v>19</v>
      </c>
      <c r="N915" s="185" t="s">
        <v>47</v>
      </c>
      <c r="O915" s="66"/>
      <c r="P915" s="186">
        <f>O915*H915</f>
        <v>0</v>
      </c>
      <c r="Q915" s="186">
        <v>1.323E-2</v>
      </c>
      <c r="R915" s="186">
        <f>Q915*H915</f>
        <v>8.5386419999999994</v>
      </c>
      <c r="S915" s="186">
        <v>0</v>
      </c>
      <c r="T915" s="187">
        <f>S915*H915</f>
        <v>0</v>
      </c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R915" s="188" t="s">
        <v>208</v>
      </c>
      <c r="AT915" s="188" t="s">
        <v>204</v>
      </c>
      <c r="AU915" s="188" t="s">
        <v>86</v>
      </c>
      <c r="AY915" s="19" t="s">
        <v>202</v>
      </c>
      <c r="BE915" s="189">
        <f>IF(N915="základní",J915,0)</f>
        <v>0</v>
      </c>
      <c r="BF915" s="189">
        <f>IF(N915="snížená",J915,0)</f>
        <v>0</v>
      </c>
      <c r="BG915" s="189">
        <f>IF(N915="zákl. přenesená",J915,0)</f>
        <v>0</v>
      </c>
      <c r="BH915" s="189">
        <f>IF(N915="sníž. přenesená",J915,0)</f>
        <v>0</v>
      </c>
      <c r="BI915" s="189">
        <f>IF(N915="nulová",J915,0)</f>
        <v>0</v>
      </c>
      <c r="BJ915" s="19" t="s">
        <v>84</v>
      </c>
      <c r="BK915" s="189">
        <f>ROUND(I915*H915,2)</f>
        <v>0</v>
      </c>
      <c r="BL915" s="19" t="s">
        <v>208</v>
      </c>
      <c r="BM915" s="188" t="s">
        <v>1863</v>
      </c>
    </row>
    <row r="916" spans="1:65" s="2" customFormat="1" ht="19.5">
      <c r="A916" s="36"/>
      <c r="B916" s="37"/>
      <c r="C916" s="38"/>
      <c r="D916" s="190" t="s">
        <v>210</v>
      </c>
      <c r="E916" s="38"/>
      <c r="F916" s="191" t="s">
        <v>860</v>
      </c>
      <c r="G916" s="38"/>
      <c r="H916" s="38"/>
      <c r="I916" s="192"/>
      <c r="J916" s="38"/>
      <c r="K916" s="38"/>
      <c r="L916" s="41"/>
      <c r="M916" s="193"/>
      <c r="N916" s="194"/>
      <c r="O916" s="66"/>
      <c r="P916" s="66"/>
      <c r="Q916" s="66"/>
      <c r="R916" s="66"/>
      <c r="S916" s="66"/>
      <c r="T916" s="67"/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T916" s="19" t="s">
        <v>210</v>
      </c>
      <c r="AU916" s="19" t="s">
        <v>86</v>
      </c>
    </row>
    <row r="917" spans="1:65" s="2" customFormat="1" ht="87.75">
      <c r="A917" s="36"/>
      <c r="B917" s="37"/>
      <c r="C917" s="38"/>
      <c r="D917" s="190" t="s">
        <v>212</v>
      </c>
      <c r="E917" s="38"/>
      <c r="F917" s="195" t="s">
        <v>790</v>
      </c>
      <c r="G917" s="38"/>
      <c r="H917" s="38"/>
      <c r="I917" s="192"/>
      <c r="J917" s="38"/>
      <c r="K917" s="38"/>
      <c r="L917" s="41"/>
      <c r="M917" s="193"/>
      <c r="N917" s="194"/>
      <c r="O917" s="66"/>
      <c r="P917" s="66"/>
      <c r="Q917" s="66"/>
      <c r="R917" s="66"/>
      <c r="S917" s="66"/>
      <c r="T917" s="67"/>
      <c r="U917" s="36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  <c r="AT917" s="19" t="s">
        <v>212</v>
      </c>
      <c r="AU917" s="19" t="s">
        <v>86</v>
      </c>
    </row>
    <row r="918" spans="1:65" s="13" customFormat="1" ht="11.25">
      <c r="B918" s="196"/>
      <c r="C918" s="197"/>
      <c r="D918" s="190" t="s">
        <v>216</v>
      </c>
      <c r="E918" s="198" t="s">
        <v>19</v>
      </c>
      <c r="F918" s="199" t="s">
        <v>1788</v>
      </c>
      <c r="G918" s="197"/>
      <c r="H918" s="198" t="s">
        <v>19</v>
      </c>
      <c r="I918" s="200"/>
      <c r="J918" s="197"/>
      <c r="K918" s="197"/>
      <c r="L918" s="201"/>
      <c r="M918" s="202"/>
      <c r="N918" s="203"/>
      <c r="O918" s="203"/>
      <c r="P918" s="203"/>
      <c r="Q918" s="203"/>
      <c r="R918" s="203"/>
      <c r="S918" s="203"/>
      <c r="T918" s="204"/>
      <c r="AT918" s="205" t="s">
        <v>216</v>
      </c>
      <c r="AU918" s="205" t="s">
        <v>86</v>
      </c>
      <c r="AV918" s="13" t="s">
        <v>84</v>
      </c>
      <c r="AW918" s="13" t="s">
        <v>37</v>
      </c>
      <c r="AX918" s="13" t="s">
        <v>76</v>
      </c>
      <c r="AY918" s="205" t="s">
        <v>202</v>
      </c>
    </row>
    <row r="919" spans="1:65" s="14" customFormat="1" ht="11.25">
      <c r="B919" s="206"/>
      <c r="C919" s="207"/>
      <c r="D919" s="190" t="s">
        <v>216</v>
      </c>
      <c r="E919" s="208" t="s">
        <v>19</v>
      </c>
      <c r="F919" s="209" t="s">
        <v>1864</v>
      </c>
      <c r="G919" s="207"/>
      <c r="H919" s="210">
        <v>45.6</v>
      </c>
      <c r="I919" s="211"/>
      <c r="J919" s="207"/>
      <c r="K919" s="207"/>
      <c r="L919" s="212"/>
      <c r="M919" s="213"/>
      <c r="N919" s="214"/>
      <c r="O919" s="214"/>
      <c r="P919" s="214"/>
      <c r="Q919" s="214"/>
      <c r="R919" s="214"/>
      <c r="S919" s="214"/>
      <c r="T919" s="215"/>
      <c r="AT919" s="216" t="s">
        <v>216</v>
      </c>
      <c r="AU919" s="216" t="s">
        <v>86</v>
      </c>
      <c r="AV919" s="14" t="s">
        <v>86</v>
      </c>
      <c r="AW919" s="14" t="s">
        <v>37</v>
      </c>
      <c r="AX919" s="14" t="s">
        <v>76</v>
      </c>
      <c r="AY919" s="216" t="s">
        <v>202</v>
      </c>
    </row>
    <row r="920" spans="1:65" s="14" customFormat="1" ht="11.25">
      <c r="B920" s="206"/>
      <c r="C920" s="207"/>
      <c r="D920" s="190" t="s">
        <v>216</v>
      </c>
      <c r="E920" s="208" t="s">
        <v>19</v>
      </c>
      <c r="F920" s="209" t="s">
        <v>1865</v>
      </c>
      <c r="G920" s="207"/>
      <c r="H920" s="210">
        <v>38.9</v>
      </c>
      <c r="I920" s="211"/>
      <c r="J920" s="207"/>
      <c r="K920" s="207"/>
      <c r="L920" s="212"/>
      <c r="M920" s="213"/>
      <c r="N920" s="214"/>
      <c r="O920" s="214"/>
      <c r="P920" s="214"/>
      <c r="Q920" s="214"/>
      <c r="R920" s="214"/>
      <c r="S920" s="214"/>
      <c r="T920" s="215"/>
      <c r="AT920" s="216" t="s">
        <v>216</v>
      </c>
      <c r="AU920" s="216" t="s">
        <v>86</v>
      </c>
      <c r="AV920" s="14" t="s">
        <v>86</v>
      </c>
      <c r="AW920" s="14" t="s">
        <v>37</v>
      </c>
      <c r="AX920" s="14" t="s">
        <v>76</v>
      </c>
      <c r="AY920" s="216" t="s">
        <v>202</v>
      </c>
    </row>
    <row r="921" spans="1:65" s="14" customFormat="1" ht="11.25">
      <c r="B921" s="206"/>
      <c r="C921" s="207"/>
      <c r="D921" s="190" t="s">
        <v>216</v>
      </c>
      <c r="E921" s="208" t="s">
        <v>19</v>
      </c>
      <c r="F921" s="209" t="s">
        <v>1866</v>
      </c>
      <c r="G921" s="207"/>
      <c r="H921" s="210">
        <v>57.7</v>
      </c>
      <c r="I921" s="211"/>
      <c r="J921" s="207"/>
      <c r="K921" s="207"/>
      <c r="L921" s="212"/>
      <c r="M921" s="213"/>
      <c r="N921" s="214"/>
      <c r="O921" s="214"/>
      <c r="P921" s="214"/>
      <c r="Q921" s="214"/>
      <c r="R921" s="214"/>
      <c r="S921" s="214"/>
      <c r="T921" s="215"/>
      <c r="AT921" s="216" t="s">
        <v>216</v>
      </c>
      <c r="AU921" s="216" t="s">
        <v>86</v>
      </c>
      <c r="AV921" s="14" t="s">
        <v>86</v>
      </c>
      <c r="AW921" s="14" t="s">
        <v>37</v>
      </c>
      <c r="AX921" s="14" t="s">
        <v>76</v>
      </c>
      <c r="AY921" s="216" t="s">
        <v>202</v>
      </c>
    </row>
    <row r="922" spans="1:65" s="14" customFormat="1" ht="11.25">
      <c r="B922" s="206"/>
      <c r="C922" s="207"/>
      <c r="D922" s="190" t="s">
        <v>216</v>
      </c>
      <c r="E922" s="208" t="s">
        <v>19</v>
      </c>
      <c r="F922" s="209" t="s">
        <v>1867</v>
      </c>
      <c r="G922" s="207"/>
      <c r="H922" s="210">
        <v>142.6</v>
      </c>
      <c r="I922" s="211"/>
      <c r="J922" s="207"/>
      <c r="K922" s="207"/>
      <c r="L922" s="212"/>
      <c r="M922" s="213"/>
      <c r="N922" s="214"/>
      <c r="O922" s="214"/>
      <c r="P922" s="214"/>
      <c r="Q922" s="214"/>
      <c r="R922" s="214"/>
      <c r="S922" s="214"/>
      <c r="T922" s="215"/>
      <c r="AT922" s="216" t="s">
        <v>216</v>
      </c>
      <c r="AU922" s="216" t="s">
        <v>86</v>
      </c>
      <c r="AV922" s="14" t="s">
        <v>86</v>
      </c>
      <c r="AW922" s="14" t="s">
        <v>37</v>
      </c>
      <c r="AX922" s="14" t="s">
        <v>76</v>
      </c>
      <c r="AY922" s="216" t="s">
        <v>202</v>
      </c>
    </row>
    <row r="923" spans="1:65" s="14" customFormat="1" ht="11.25">
      <c r="B923" s="206"/>
      <c r="C923" s="207"/>
      <c r="D923" s="190" t="s">
        <v>216</v>
      </c>
      <c r="E923" s="208" t="s">
        <v>19</v>
      </c>
      <c r="F923" s="209" t="s">
        <v>1868</v>
      </c>
      <c r="G923" s="207"/>
      <c r="H923" s="210">
        <v>126.9</v>
      </c>
      <c r="I923" s="211"/>
      <c r="J923" s="207"/>
      <c r="K923" s="207"/>
      <c r="L923" s="212"/>
      <c r="M923" s="213"/>
      <c r="N923" s="214"/>
      <c r="O923" s="214"/>
      <c r="P923" s="214"/>
      <c r="Q923" s="214"/>
      <c r="R923" s="214"/>
      <c r="S923" s="214"/>
      <c r="T923" s="215"/>
      <c r="AT923" s="216" t="s">
        <v>216</v>
      </c>
      <c r="AU923" s="216" t="s">
        <v>86</v>
      </c>
      <c r="AV923" s="14" t="s">
        <v>86</v>
      </c>
      <c r="AW923" s="14" t="s">
        <v>37</v>
      </c>
      <c r="AX923" s="14" t="s">
        <v>76</v>
      </c>
      <c r="AY923" s="216" t="s">
        <v>202</v>
      </c>
    </row>
    <row r="924" spans="1:65" s="14" customFormat="1" ht="11.25">
      <c r="B924" s="206"/>
      <c r="C924" s="207"/>
      <c r="D924" s="190" t="s">
        <v>216</v>
      </c>
      <c r="E924" s="208" t="s">
        <v>19</v>
      </c>
      <c r="F924" s="209" t="s">
        <v>1869</v>
      </c>
      <c r="G924" s="207"/>
      <c r="H924" s="210">
        <v>44.3</v>
      </c>
      <c r="I924" s="211"/>
      <c r="J924" s="207"/>
      <c r="K924" s="207"/>
      <c r="L924" s="212"/>
      <c r="M924" s="213"/>
      <c r="N924" s="214"/>
      <c r="O924" s="214"/>
      <c r="P924" s="214"/>
      <c r="Q924" s="214"/>
      <c r="R924" s="214"/>
      <c r="S924" s="214"/>
      <c r="T924" s="215"/>
      <c r="AT924" s="216" t="s">
        <v>216</v>
      </c>
      <c r="AU924" s="216" t="s">
        <v>86</v>
      </c>
      <c r="AV924" s="14" t="s">
        <v>86</v>
      </c>
      <c r="AW924" s="14" t="s">
        <v>37</v>
      </c>
      <c r="AX924" s="14" t="s">
        <v>76</v>
      </c>
      <c r="AY924" s="216" t="s">
        <v>202</v>
      </c>
    </row>
    <row r="925" spans="1:65" s="14" customFormat="1" ht="11.25">
      <c r="B925" s="206"/>
      <c r="C925" s="207"/>
      <c r="D925" s="190" t="s">
        <v>216</v>
      </c>
      <c r="E925" s="208" t="s">
        <v>19</v>
      </c>
      <c r="F925" s="209" t="s">
        <v>1870</v>
      </c>
      <c r="G925" s="207"/>
      <c r="H925" s="210">
        <v>89.3</v>
      </c>
      <c r="I925" s="211"/>
      <c r="J925" s="207"/>
      <c r="K925" s="207"/>
      <c r="L925" s="212"/>
      <c r="M925" s="213"/>
      <c r="N925" s="214"/>
      <c r="O925" s="214"/>
      <c r="P925" s="214"/>
      <c r="Q925" s="214"/>
      <c r="R925" s="214"/>
      <c r="S925" s="214"/>
      <c r="T925" s="215"/>
      <c r="AT925" s="216" t="s">
        <v>216</v>
      </c>
      <c r="AU925" s="216" t="s">
        <v>86</v>
      </c>
      <c r="AV925" s="14" t="s">
        <v>86</v>
      </c>
      <c r="AW925" s="14" t="s">
        <v>37</v>
      </c>
      <c r="AX925" s="14" t="s">
        <v>76</v>
      </c>
      <c r="AY925" s="216" t="s">
        <v>202</v>
      </c>
    </row>
    <row r="926" spans="1:65" s="14" customFormat="1" ht="11.25">
      <c r="B926" s="206"/>
      <c r="C926" s="207"/>
      <c r="D926" s="190" t="s">
        <v>216</v>
      </c>
      <c r="E926" s="208" t="s">
        <v>19</v>
      </c>
      <c r="F926" s="209" t="s">
        <v>1871</v>
      </c>
      <c r="G926" s="207"/>
      <c r="H926" s="210">
        <v>32.5</v>
      </c>
      <c r="I926" s="211"/>
      <c r="J926" s="207"/>
      <c r="K926" s="207"/>
      <c r="L926" s="212"/>
      <c r="M926" s="213"/>
      <c r="N926" s="214"/>
      <c r="O926" s="214"/>
      <c r="P926" s="214"/>
      <c r="Q926" s="214"/>
      <c r="R926" s="214"/>
      <c r="S926" s="214"/>
      <c r="T926" s="215"/>
      <c r="AT926" s="216" t="s">
        <v>216</v>
      </c>
      <c r="AU926" s="216" t="s">
        <v>86</v>
      </c>
      <c r="AV926" s="14" t="s">
        <v>86</v>
      </c>
      <c r="AW926" s="14" t="s">
        <v>37</v>
      </c>
      <c r="AX926" s="14" t="s">
        <v>76</v>
      </c>
      <c r="AY926" s="216" t="s">
        <v>202</v>
      </c>
    </row>
    <row r="927" spans="1:65" s="14" customFormat="1" ht="11.25">
      <c r="B927" s="206"/>
      <c r="C927" s="207"/>
      <c r="D927" s="190" t="s">
        <v>216</v>
      </c>
      <c r="E927" s="208" t="s">
        <v>19</v>
      </c>
      <c r="F927" s="209" t="s">
        <v>1872</v>
      </c>
      <c r="G927" s="207"/>
      <c r="H927" s="210">
        <v>67.599999999999994</v>
      </c>
      <c r="I927" s="211"/>
      <c r="J927" s="207"/>
      <c r="K927" s="207"/>
      <c r="L927" s="212"/>
      <c r="M927" s="213"/>
      <c r="N927" s="214"/>
      <c r="O927" s="214"/>
      <c r="P927" s="214"/>
      <c r="Q927" s="214"/>
      <c r="R927" s="214"/>
      <c r="S927" s="214"/>
      <c r="T927" s="215"/>
      <c r="AT927" s="216" t="s">
        <v>216</v>
      </c>
      <c r="AU927" s="216" t="s">
        <v>86</v>
      </c>
      <c r="AV927" s="14" t="s">
        <v>86</v>
      </c>
      <c r="AW927" s="14" t="s">
        <v>37</v>
      </c>
      <c r="AX927" s="14" t="s">
        <v>76</v>
      </c>
      <c r="AY927" s="216" t="s">
        <v>202</v>
      </c>
    </row>
    <row r="928" spans="1:65" s="16" customFormat="1" ht="11.25">
      <c r="B928" s="228"/>
      <c r="C928" s="229"/>
      <c r="D928" s="190" t="s">
        <v>216</v>
      </c>
      <c r="E928" s="230" t="s">
        <v>141</v>
      </c>
      <c r="F928" s="231" t="s">
        <v>235</v>
      </c>
      <c r="G928" s="229"/>
      <c r="H928" s="232">
        <v>645.4</v>
      </c>
      <c r="I928" s="233"/>
      <c r="J928" s="229"/>
      <c r="K928" s="229"/>
      <c r="L928" s="234"/>
      <c r="M928" s="235"/>
      <c r="N928" s="236"/>
      <c r="O928" s="236"/>
      <c r="P928" s="236"/>
      <c r="Q928" s="236"/>
      <c r="R928" s="236"/>
      <c r="S928" s="236"/>
      <c r="T928" s="237"/>
      <c r="AT928" s="238" t="s">
        <v>216</v>
      </c>
      <c r="AU928" s="238" t="s">
        <v>86</v>
      </c>
      <c r="AV928" s="16" t="s">
        <v>208</v>
      </c>
      <c r="AW928" s="16" t="s">
        <v>37</v>
      </c>
      <c r="AX928" s="16" t="s">
        <v>84</v>
      </c>
      <c r="AY928" s="238" t="s">
        <v>202</v>
      </c>
    </row>
    <row r="929" spans="1:65" s="2" customFormat="1" ht="14.45" customHeight="1">
      <c r="A929" s="36"/>
      <c r="B929" s="37"/>
      <c r="C929" s="177" t="s">
        <v>785</v>
      </c>
      <c r="D929" s="177" t="s">
        <v>204</v>
      </c>
      <c r="E929" s="178" t="s">
        <v>873</v>
      </c>
      <c r="F929" s="179" t="s">
        <v>874</v>
      </c>
      <c r="G929" s="180" t="s">
        <v>100</v>
      </c>
      <c r="H929" s="181">
        <v>391.5</v>
      </c>
      <c r="I929" s="182"/>
      <c r="J929" s="183">
        <f>ROUND(I929*H929,2)</f>
        <v>0</v>
      </c>
      <c r="K929" s="179" t="s">
        <v>207</v>
      </c>
      <c r="L929" s="41"/>
      <c r="M929" s="184" t="s">
        <v>19</v>
      </c>
      <c r="N929" s="185" t="s">
        <v>47</v>
      </c>
      <c r="O929" s="66"/>
      <c r="P929" s="186">
        <f>O929*H929</f>
        <v>0</v>
      </c>
      <c r="Q929" s="186">
        <v>1.6420000000000001E-2</v>
      </c>
      <c r="R929" s="186">
        <f>Q929*H929</f>
        <v>6.4284300000000005</v>
      </c>
      <c r="S929" s="186">
        <v>0</v>
      </c>
      <c r="T929" s="187">
        <f>S929*H929</f>
        <v>0</v>
      </c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R929" s="188" t="s">
        <v>208</v>
      </c>
      <c r="AT929" s="188" t="s">
        <v>204</v>
      </c>
      <c r="AU929" s="188" t="s">
        <v>86</v>
      </c>
      <c r="AY929" s="19" t="s">
        <v>202</v>
      </c>
      <c r="BE929" s="189">
        <f>IF(N929="základní",J929,0)</f>
        <v>0</v>
      </c>
      <c r="BF929" s="189">
        <f>IF(N929="snížená",J929,0)</f>
        <v>0</v>
      </c>
      <c r="BG929" s="189">
        <f>IF(N929="zákl. přenesená",J929,0)</f>
        <v>0</v>
      </c>
      <c r="BH929" s="189">
        <f>IF(N929="sníž. přenesená",J929,0)</f>
        <v>0</v>
      </c>
      <c r="BI929" s="189">
        <f>IF(N929="nulová",J929,0)</f>
        <v>0</v>
      </c>
      <c r="BJ929" s="19" t="s">
        <v>84</v>
      </c>
      <c r="BK929" s="189">
        <f>ROUND(I929*H929,2)</f>
        <v>0</v>
      </c>
      <c r="BL929" s="19" t="s">
        <v>208</v>
      </c>
      <c r="BM929" s="188" t="s">
        <v>1873</v>
      </c>
    </row>
    <row r="930" spans="1:65" s="2" customFormat="1" ht="19.5">
      <c r="A930" s="36"/>
      <c r="B930" s="37"/>
      <c r="C930" s="38"/>
      <c r="D930" s="190" t="s">
        <v>210</v>
      </c>
      <c r="E930" s="38"/>
      <c r="F930" s="191" t="s">
        <v>876</v>
      </c>
      <c r="G930" s="38"/>
      <c r="H930" s="38"/>
      <c r="I930" s="192"/>
      <c r="J930" s="38"/>
      <c r="K930" s="38"/>
      <c r="L930" s="41"/>
      <c r="M930" s="193"/>
      <c r="N930" s="194"/>
      <c r="O930" s="66"/>
      <c r="P930" s="66"/>
      <c r="Q930" s="66"/>
      <c r="R930" s="66"/>
      <c r="S930" s="66"/>
      <c r="T930" s="67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T930" s="19" t="s">
        <v>210</v>
      </c>
      <c r="AU930" s="19" t="s">
        <v>86</v>
      </c>
    </row>
    <row r="931" spans="1:65" s="2" customFormat="1" ht="87.75">
      <c r="A931" s="36"/>
      <c r="B931" s="37"/>
      <c r="C931" s="38"/>
      <c r="D931" s="190" t="s">
        <v>212</v>
      </c>
      <c r="E931" s="38"/>
      <c r="F931" s="195" t="s">
        <v>790</v>
      </c>
      <c r="G931" s="38"/>
      <c r="H931" s="38"/>
      <c r="I931" s="192"/>
      <c r="J931" s="38"/>
      <c r="K931" s="38"/>
      <c r="L931" s="41"/>
      <c r="M931" s="193"/>
      <c r="N931" s="194"/>
      <c r="O931" s="66"/>
      <c r="P931" s="66"/>
      <c r="Q931" s="66"/>
      <c r="R931" s="66"/>
      <c r="S931" s="66"/>
      <c r="T931" s="67"/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T931" s="19" t="s">
        <v>212</v>
      </c>
      <c r="AU931" s="19" t="s">
        <v>86</v>
      </c>
    </row>
    <row r="932" spans="1:65" s="13" customFormat="1" ht="11.25">
      <c r="B932" s="196"/>
      <c r="C932" s="197"/>
      <c r="D932" s="190" t="s">
        <v>216</v>
      </c>
      <c r="E932" s="198" t="s">
        <v>19</v>
      </c>
      <c r="F932" s="199" t="s">
        <v>1788</v>
      </c>
      <c r="G932" s="197"/>
      <c r="H932" s="198" t="s">
        <v>19</v>
      </c>
      <c r="I932" s="200"/>
      <c r="J932" s="197"/>
      <c r="K932" s="197"/>
      <c r="L932" s="201"/>
      <c r="M932" s="202"/>
      <c r="N932" s="203"/>
      <c r="O932" s="203"/>
      <c r="P932" s="203"/>
      <c r="Q932" s="203"/>
      <c r="R932" s="203"/>
      <c r="S932" s="203"/>
      <c r="T932" s="204"/>
      <c r="AT932" s="205" t="s">
        <v>216</v>
      </c>
      <c r="AU932" s="205" t="s">
        <v>86</v>
      </c>
      <c r="AV932" s="13" t="s">
        <v>84</v>
      </c>
      <c r="AW932" s="13" t="s">
        <v>37</v>
      </c>
      <c r="AX932" s="13" t="s">
        <v>76</v>
      </c>
      <c r="AY932" s="205" t="s">
        <v>202</v>
      </c>
    </row>
    <row r="933" spans="1:65" s="14" customFormat="1" ht="11.25">
      <c r="B933" s="206"/>
      <c r="C933" s="207"/>
      <c r="D933" s="190" t="s">
        <v>216</v>
      </c>
      <c r="E933" s="208" t="s">
        <v>19</v>
      </c>
      <c r="F933" s="209" t="s">
        <v>1874</v>
      </c>
      <c r="G933" s="207"/>
      <c r="H933" s="210">
        <v>23</v>
      </c>
      <c r="I933" s="211"/>
      <c r="J933" s="207"/>
      <c r="K933" s="207"/>
      <c r="L933" s="212"/>
      <c r="M933" s="213"/>
      <c r="N933" s="214"/>
      <c r="O933" s="214"/>
      <c r="P933" s="214"/>
      <c r="Q933" s="214"/>
      <c r="R933" s="214"/>
      <c r="S933" s="214"/>
      <c r="T933" s="215"/>
      <c r="AT933" s="216" t="s">
        <v>216</v>
      </c>
      <c r="AU933" s="216" t="s">
        <v>86</v>
      </c>
      <c r="AV933" s="14" t="s">
        <v>86</v>
      </c>
      <c r="AW933" s="14" t="s">
        <v>37</v>
      </c>
      <c r="AX933" s="14" t="s">
        <v>76</v>
      </c>
      <c r="AY933" s="216" t="s">
        <v>202</v>
      </c>
    </row>
    <row r="934" spans="1:65" s="14" customFormat="1" ht="11.25">
      <c r="B934" s="206"/>
      <c r="C934" s="207"/>
      <c r="D934" s="190" t="s">
        <v>216</v>
      </c>
      <c r="E934" s="208" t="s">
        <v>19</v>
      </c>
      <c r="F934" s="209" t="s">
        <v>1875</v>
      </c>
      <c r="G934" s="207"/>
      <c r="H934" s="210">
        <v>30.3</v>
      </c>
      <c r="I934" s="211"/>
      <c r="J934" s="207"/>
      <c r="K934" s="207"/>
      <c r="L934" s="212"/>
      <c r="M934" s="213"/>
      <c r="N934" s="214"/>
      <c r="O934" s="214"/>
      <c r="P934" s="214"/>
      <c r="Q934" s="214"/>
      <c r="R934" s="214"/>
      <c r="S934" s="214"/>
      <c r="T934" s="215"/>
      <c r="AT934" s="216" t="s">
        <v>216</v>
      </c>
      <c r="AU934" s="216" t="s">
        <v>86</v>
      </c>
      <c r="AV934" s="14" t="s">
        <v>86</v>
      </c>
      <c r="AW934" s="14" t="s">
        <v>37</v>
      </c>
      <c r="AX934" s="14" t="s">
        <v>76</v>
      </c>
      <c r="AY934" s="216" t="s">
        <v>202</v>
      </c>
    </row>
    <row r="935" spans="1:65" s="14" customFormat="1" ht="11.25">
      <c r="B935" s="206"/>
      <c r="C935" s="207"/>
      <c r="D935" s="190" t="s">
        <v>216</v>
      </c>
      <c r="E935" s="208" t="s">
        <v>19</v>
      </c>
      <c r="F935" s="209" t="s">
        <v>1876</v>
      </c>
      <c r="G935" s="207"/>
      <c r="H935" s="210">
        <v>76.8</v>
      </c>
      <c r="I935" s="211"/>
      <c r="J935" s="207"/>
      <c r="K935" s="207"/>
      <c r="L935" s="212"/>
      <c r="M935" s="213"/>
      <c r="N935" s="214"/>
      <c r="O935" s="214"/>
      <c r="P935" s="214"/>
      <c r="Q935" s="214"/>
      <c r="R935" s="214"/>
      <c r="S935" s="214"/>
      <c r="T935" s="215"/>
      <c r="AT935" s="216" t="s">
        <v>216</v>
      </c>
      <c r="AU935" s="216" t="s">
        <v>86</v>
      </c>
      <c r="AV935" s="14" t="s">
        <v>86</v>
      </c>
      <c r="AW935" s="14" t="s">
        <v>37</v>
      </c>
      <c r="AX935" s="14" t="s">
        <v>76</v>
      </c>
      <c r="AY935" s="216" t="s">
        <v>202</v>
      </c>
    </row>
    <row r="936" spans="1:65" s="14" customFormat="1" ht="11.25">
      <c r="B936" s="206"/>
      <c r="C936" s="207"/>
      <c r="D936" s="190" t="s">
        <v>216</v>
      </c>
      <c r="E936" s="208" t="s">
        <v>19</v>
      </c>
      <c r="F936" s="209" t="s">
        <v>1877</v>
      </c>
      <c r="G936" s="207"/>
      <c r="H936" s="210">
        <v>52.6</v>
      </c>
      <c r="I936" s="211"/>
      <c r="J936" s="207"/>
      <c r="K936" s="207"/>
      <c r="L936" s="212"/>
      <c r="M936" s="213"/>
      <c r="N936" s="214"/>
      <c r="O936" s="214"/>
      <c r="P936" s="214"/>
      <c r="Q936" s="214"/>
      <c r="R936" s="214"/>
      <c r="S936" s="214"/>
      <c r="T936" s="215"/>
      <c r="AT936" s="216" t="s">
        <v>216</v>
      </c>
      <c r="AU936" s="216" t="s">
        <v>86</v>
      </c>
      <c r="AV936" s="14" t="s">
        <v>86</v>
      </c>
      <c r="AW936" s="14" t="s">
        <v>37</v>
      </c>
      <c r="AX936" s="14" t="s">
        <v>76</v>
      </c>
      <c r="AY936" s="216" t="s">
        <v>202</v>
      </c>
    </row>
    <row r="937" spans="1:65" s="14" customFormat="1" ht="11.25">
      <c r="B937" s="206"/>
      <c r="C937" s="207"/>
      <c r="D937" s="190" t="s">
        <v>216</v>
      </c>
      <c r="E937" s="208" t="s">
        <v>19</v>
      </c>
      <c r="F937" s="209" t="s">
        <v>1878</v>
      </c>
      <c r="G937" s="207"/>
      <c r="H937" s="210">
        <v>62.9</v>
      </c>
      <c r="I937" s="211"/>
      <c r="J937" s="207"/>
      <c r="K937" s="207"/>
      <c r="L937" s="212"/>
      <c r="M937" s="213"/>
      <c r="N937" s="214"/>
      <c r="O937" s="214"/>
      <c r="P937" s="214"/>
      <c r="Q937" s="214"/>
      <c r="R937" s="214"/>
      <c r="S937" s="214"/>
      <c r="T937" s="215"/>
      <c r="AT937" s="216" t="s">
        <v>216</v>
      </c>
      <c r="AU937" s="216" t="s">
        <v>86</v>
      </c>
      <c r="AV937" s="14" t="s">
        <v>86</v>
      </c>
      <c r="AW937" s="14" t="s">
        <v>37</v>
      </c>
      <c r="AX937" s="14" t="s">
        <v>76</v>
      </c>
      <c r="AY937" s="216" t="s">
        <v>202</v>
      </c>
    </row>
    <row r="938" spans="1:65" s="14" customFormat="1" ht="11.25">
      <c r="B938" s="206"/>
      <c r="C938" s="207"/>
      <c r="D938" s="190" t="s">
        <v>216</v>
      </c>
      <c r="E938" s="208" t="s">
        <v>19</v>
      </c>
      <c r="F938" s="209" t="s">
        <v>1879</v>
      </c>
      <c r="G938" s="207"/>
      <c r="H938" s="210">
        <v>66.3</v>
      </c>
      <c r="I938" s="211"/>
      <c r="J938" s="207"/>
      <c r="K938" s="207"/>
      <c r="L938" s="212"/>
      <c r="M938" s="213"/>
      <c r="N938" s="214"/>
      <c r="O938" s="214"/>
      <c r="P938" s="214"/>
      <c r="Q938" s="214"/>
      <c r="R938" s="214"/>
      <c r="S938" s="214"/>
      <c r="T938" s="215"/>
      <c r="AT938" s="216" t="s">
        <v>216</v>
      </c>
      <c r="AU938" s="216" t="s">
        <v>86</v>
      </c>
      <c r="AV938" s="14" t="s">
        <v>86</v>
      </c>
      <c r="AW938" s="14" t="s">
        <v>37</v>
      </c>
      <c r="AX938" s="14" t="s">
        <v>76</v>
      </c>
      <c r="AY938" s="216" t="s">
        <v>202</v>
      </c>
    </row>
    <row r="939" spans="1:65" s="14" customFormat="1" ht="11.25">
      <c r="B939" s="206"/>
      <c r="C939" s="207"/>
      <c r="D939" s="190" t="s">
        <v>216</v>
      </c>
      <c r="E939" s="208" t="s">
        <v>19</v>
      </c>
      <c r="F939" s="209" t="s">
        <v>1880</v>
      </c>
      <c r="G939" s="207"/>
      <c r="H939" s="210">
        <v>79.599999999999994</v>
      </c>
      <c r="I939" s="211"/>
      <c r="J939" s="207"/>
      <c r="K939" s="207"/>
      <c r="L939" s="212"/>
      <c r="M939" s="213"/>
      <c r="N939" s="214"/>
      <c r="O939" s="214"/>
      <c r="P939" s="214"/>
      <c r="Q939" s="214"/>
      <c r="R939" s="214"/>
      <c r="S939" s="214"/>
      <c r="T939" s="215"/>
      <c r="AT939" s="216" t="s">
        <v>216</v>
      </c>
      <c r="AU939" s="216" t="s">
        <v>86</v>
      </c>
      <c r="AV939" s="14" t="s">
        <v>86</v>
      </c>
      <c r="AW939" s="14" t="s">
        <v>37</v>
      </c>
      <c r="AX939" s="14" t="s">
        <v>76</v>
      </c>
      <c r="AY939" s="216" t="s">
        <v>202</v>
      </c>
    </row>
    <row r="940" spans="1:65" s="16" customFormat="1" ht="11.25">
      <c r="B940" s="228"/>
      <c r="C940" s="229"/>
      <c r="D940" s="190" t="s">
        <v>216</v>
      </c>
      <c r="E940" s="230" t="s">
        <v>144</v>
      </c>
      <c r="F940" s="231" t="s">
        <v>235</v>
      </c>
      <c r="G940" s="229"/>
      <c r="H940" s="232">
        <v>391.5</v>
      </c>
      <c r="I940" s="233"/>
      <c r="J940" s="229"/>
      <c r="K940" s="229"/>
      <c r="L940" s="234"/>
      <c r="M940" s="235"/>
      <c r="N940" s="236"/>
      <c r="O940" s="236"/>
      <c r="P940" s="236"/>
      <c r="Q940" s="236"/>
      <c r="R940" s="236"/>
      <c r="S940" s="236"/>
      <c r="T940" s="237"/>
      <c r="AT940" s="238" t="s">
        <v>216</v>
      </c>
      <c r="AU940" s="238" t="s">
        <v>86</v>
      </c>
      <c r="AV940" s="16" t="s">
        <v>208</v>
      </c>
      <c r="AW940" s="16" t="s">
        <v>37</v>
      </c>
      <c r="AX940" s="16" t="s">
        <v>84</v>
      </c>
      <c r="AY940" s="238" t="s">
        <v>202</v>
      </c>
    </row>
    <row r="941" spans="1:65" s="2" customFormat="1" ht="14.45" customHeight="1">
      <c r="A941" s="36"/>
      <c r="B941" s="37"/>
      <c r="C941" s="177" t="s">
        <v>793</v>
      </c>
      <c r="D941" s="177" t="s">
        <v>204</v>
      </c>
      <c r="E941" s="178" t="s">
        <v>881</v>
      </c>
      <c r="F941" s="179" t="s">
        <v>882</v>
      </c>
      <c r="G941" s="180" t="s">
        <v>100</v>
      </c>
      <c r="H941" s="181">
        <v>505</v>
      </c>
      <c r="I941" s="182"/>
      <c r="J941" s="183">
        <f>ROUND(I941*H941,2)</f>
        <v>0</v>
      </c>
      <c r="K941" s="179" t="s">
        <v>207</v>
      </c>
      <c r="L941" s="41"/>
      <c r="M941" s="184" t="s">
        <v>19</v>
      </c>
      <c r="N941" s="185" t="s">
        <v>47</v>
      </c>
      <c r="O941" s="66"/>
      <c r="P941" s="186">
        <f>O941*H941</f>
        <v>0</v>
      </c>
      <c r="Q941" s="186">
        <v>2.649E-2</v>
      </c>
      <c r="R941" s="186">
        <f>Q941*H941</f>
        <v>13.37745</v>
      </c>
      <c r="S941" s="186">
        <v>0</v>
      </c>
      <c r="T941" s="187">
        <f>S941*H941</f>
        <v>0</v>
      </c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R941" s="188" t="s">
        <v>208</v>
      </c>
      <c r="AT941" s="188" t="s">
        <v>204</v>
      </c>
      <c r="AU941" s="188" t="s">
        <v>86</v>
      </c>
      <c r="AY941" s="19" t="s">
        <v>202</v>
      </c>
      <c r="BE941" s="189">
        <f>IF(N941="základní",J941,0)</f>
        <v>0</v>
      </c>
      <c r="BF941" s="189">
        <f>IF(N941="snížená",J941,0)</f>
        <v>0</v>
      </c>
      <c r="BG941" s="189">
        <f>IF(N941="zákl. přenesená",J941,0)</f>
        <v>0</v>
      </c>
      <c r="BH941" s="189">
        <f>IF(N941="sníž. přenesená",J941,0)</f>
        <v>0</v>
      </c>
      <c r="BI941" s="189">
        <f>IF(N941="nulová",J941,0)</f>
        <v>0</v>
      </c>
      <c r="BJ941" s="19" t="s">
        <v>84</v>
      </c>
      <c r="BK941" s="189">
        <f>ROUND(I941*H941,2)</f>
        <v>0</v>
      </c>
      <c r="BL941" s="19" t="s">
        <v>208</v>
      </c>
      <c r="BM941" s="188" t="s">
        <v>1881</v>
      </c>
    </row>
    <row r="942" spans="1:65" s="2" customFormat="1" ht="19.5">
      <c r="A942" s="36"/>
      <c r="B942" s="37"/>
      <c r="C942" s="38"/>
      <c r="D942" s="190" t="s">
        <v>210</v>
      </c>
      <c r="E942" s="38"/>
      <c r="F942" s="191" t="s">
        <v>884</v>
      </c>
      <c r="G942" s="38"/>
      <c r="H942" s="38"/>
      <c r="I942" s="192"/>
      <c r="J942" s="38"/>
      <c r="K942" s="38"/>
      <c r="L942" s="41"/>
      <c r="M942" s="193"/>
      <c r="N942" s="194"/>
      <c r="O942" s="66"/>
      <c r="P942" s="66"/>
      <c r="Q942" s="66"/>
      <c r="R942" s="66"/>
      <c r="S942" s="66"/>
      <c r="T942" s="67"/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T942" s="19" t="s">
        <v>210</v>
      </c>
      <c r="AU942" s="19" t="s">
        <v>86</v>
      </c>
    </row>
    <row r="943" spans="1:65" s="2" customFormat="1" ht="87.75">
      <c r="A943" s="36"/>
      <c r="B943" s="37"/>
      <c r="C943" s="38"/>
      <c r="D943" s="190" t="s">
        <v>212</v>
      </c>
      <c r="E943" s="38"/>
      <c r="F943" s="195" t="s">
        <v>790</v>
      </c>
      <c r="G943" s="38"/>
      <c r="H943" s="38"/>
      <c r="I943" s="192"/>
      <c r="J943" s="38"/>
      <c r="K943" s="38"/>
      <c r="L943" s="41"/>
      <c r="M943" s="193"/>
      <c r="N943" s="194"/>
      <c r="O943" s="66"/>
      <c r="P943" s="66"/>
      <c r="Q943" s="66"/>
      <c r="R943" s="66"/>
      <c r="S943" s="66"/>
      <c r="T943" s="67"/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T943" s="19" t="s">
        <v>212</v>
      </c>
      <c r="AU943" s="19" t="s">
        <v>86</v>
      </c>
    </row>
    <row r="944" spans="1:65" s="13" customFormat="1" ht="11.25">
      <c r="B944" s="196"/>
      <c r="C944" s="197"/>
      <c r="D944" s="190" t="s">
        <v>216</v>
      </c>
      <c r="E944" s="198" t="s">
        <v>19</v>
      </c>
      <c r="F944" s="199" t="s">
        <v>1788</v>
      </c>
      <c r="G944" s="197"/>
      <c r="H944" s="198" t="s">
        <v>19</v>
      </c>
      <c r="I944" s="200"/>
      <c r="J944" s="197"/>
      <c r="K944" s="197"/>
      <c r="L944" s="201"/>
      <c r="M944" s="202"/>
      <c r="N944" s="203"/>
      <c r="O944" s="203"/>
      <c r="P944" s="203"/>
      <c r="Q944" s="203"/>
      <c r="R944" s="203"/>
      <c r="S944" s="203"/>
      <c r="T944" s="204"/>
      <c r="AT944" s="205" t="s">
        <v>216</v>
      </c>
      <c r="AU944" s="205" t="s">
        <v>86</v>
      </c>
      <c r="AV944" s="13" t="s">
        <v>84</v>
      </c>
      <c r="AW944" s="13" t="s">
        <v>37</v>
      </c>
      <c r="AX944" s="13" t="s">
        <v>76</v>
      </c>
      <c r="AY944" s="205" t="s">
        <v>202</v>
      </c>
    </row>
    <row r="945" spans="1:65" s="14" customFormat="1" ht="11.25">
      <c r="B945" s="206"/>
      <c r="C945" s="207"/>
      <c r="D945" s="190" t="s">
        <v>216</v>
      </c>
      <c r="E945" s="208" t="s">
        <v>19</v>
      </c>
      <c r="F945" s="209" t="s">
        <v>1882</v>
      </c>
      <c r="G945" s="207"/>
      <c r="H945" s="210">
        <v>109</v>
      </c>
      <c r="I945" s="211"/>
      <c r="J945" s="207"/>
      <c r="K945" s="207"/>
      <c r="L945" s="212"/>
      <c r="M945" s="213"/>
      <c r="N945" s="214"/>
      <c r="O945" s="214"/>
      <c r="P945" s="214"/>
      <c r="Q945" s="214"/>
      <c r="R945" s="214"/>
      <c r="S945" s="214"/>
      <c r="T945" s="215"/>
      <c r="AT945" s="216" t="s">
        <v>216</v>
      </c>
      <c r="AU945" s="216" t="s">
        <v>86</v>
      </c>
      <c r="AV945" s="14" t="s">
        <v>86</v>
      </c>
      <c r="AW945" s="14" t="s">
        <v>37</v>
      </c>
      <c r="AX945" s="14" t="s">
        <v>76</v>
      </c>
      <c r="AY945" s="216" t="s">
        <v>202</v>
      </c>
    </row>
    <row r="946" spans="1:65" s="14" customFormat="1" ht="11.25">
      <c r="B946" s="206"/>
      <c r="C946" s="207"/>
      <c r="D946" s="190" t="s">
        <v>216</v>
      </c>
      <c r="E946" s="208" t="s">
        <v>19</v>
      </c>
      <c r="F946" s="209" t="s">
        <v>1883</v>
      </c>
      <c r="G946" s="207"/>
      <c r="H946" s="210">
        <v>65.5</v>
      </c>
      <c r="I946" s="211"/>
      <c r="J946" s="207"/>
      <c r="K946" s="207"/>
      <c r="L946" s="212"/>
      <c r="M946" s="213"/>
      <c r="N946" s="214"/>
      <c r="O946" s="214"/>
      <c r="P946" s="214"/>
      <c r="Q946" s="214"/>
      <c r="R946" s="214"/>
      <c r="S946" s="214"/>
      <c r="T946" s="215"/>
      <c r="AT946" s="216" t="s">
        <v>216</v>
      </c>
      <c r="AU946" s="216" t="s">
        <v>86</v>
      </c>
      <c r="AV946" s="14" t="s">
        <v>86</v>
      </c>
      <c r="AW946" s="14" t="s">
        <v>37</v>
      </c>
      <c r="AX946" s="14" t="s">
        <v>76</v>
      </c>
      <c r="AY946" s="216" t="s">
        <v>202</v>
      </c>
    </row>
    <row r="947" spans="1:65" s="14" customFormat="1" ht="11.25">
      <c r="B947" s="206"/>
      <c r="C947" s="207"/>
      <c r="D947" s="190" t="s">
        <v>216</v>
      </c>
      <c r="E947" s="208" t="s">
        <v>19</v>
      </c>
      <c r="F947" s="209" t="s">
        <v>1884</v>
      </c>
      <c r="G947" s="207"/>
      <c r="H947" s="210">
        <v>121.6</v>
      </c>
      <c r="I947" s="211"/>
      <c r="J947" s="207"/>
      <c r="K947" s="207"/>
      <c r="L947" s="212"/>
      <c r="M947" s="213"/>
      <c r="N947" s="214"/>
      <c r="O947" s="214"/>
      <c r="P947" s="214"/>
      <c r="Q947" s="214"/>
      <c r="R947" s="214"/>
      <c r="S947" s="214"/>
      <c r="T947" s="215"/>
      <c r="AT947" s="216" t="s">
        <v>216</v>
      </c>
      <c r="AU947" s="216" t="s">
        <v>86</v>
      </c>
      <c r="AV947" s="14" t="s">
        <v>86</v>
      </c>
      <c r="AW947" s="14" t="s">
        <v>37</v>
      </c>
      <c r="AX947" s="14" t="s">
        <v>76</v>
      </c>
      <c r="AY947" s="216" t="s">
        <v>202</v>
      </c>
    </row>
    <row r="948" spans="1:65" s="14" customFormat="1" ht="11.25">
      <c r="B948" s="206"/>
      <c r="C948" s="207"/>
      <c r="D948" s="190" t="s">
        <v>216</v>
      </c>
      <c r="E948" s="208" t="s">
        <v>19</v>
      </c>
      <c r="F948" s="209" t="s">
        <v>1885</v>
      </c>
      <c r="G948" s="207"/>
      <c r="H948" s="210">
        <v>5.2</v>
      </c>
      <c r="I948" s="211"/>
      <c r="J948" s="207"/>
      <c r="K948" s="207"/>
      <c r="L948" s="212"/>
      <c r="M948" s="213"/>
      <c r="N948" s="214"/>
      <c r="O948" s="214"/>
      <c r="P948" s="214"/>
      <c r="Q948" s="214"/>
      <c r="R948" s="214"/>
      <c r="S948" s="214"/>
      <c r="T948" s="215"/>
      <c r="AT948" s="216" t="s">
        <v>216</v>
      </c>
      <c r="AU948" s="216" t="s">
        <v>86</v>
      </c>
      <c r="AV948" s="14" t="s">
        <v>86</v>
      </c>
      <c r="AW948" s="14" t="s">
        <v>37</v>
      </c>
      <c r="AX948" s="14" t="s">
        <v>76</v>
      </c>
      <c r="AY948" s="216" t="s">
        <v>202</v>
      </c>
    </row>
    <row r="949" spans="1:65" s="14" customFormat="1" ht="11.25">
      <c r="B949" s="206"/>
      <c r="C949" s="207"/>
      <c r="D949" s="190" t="s">
        <v>216</v>
      </c>
      <c r="E949" s="208" t="s">
        <v>19</v>
      </c>
      <c r="F949" s="209" t="s">
        <v>1886</v>
      </c>
      <c r="G949" s="207"/>
      <c r="H949" s="210">
        <v>103.8</v>
      </c>
      <c r="I949" s="211"/>
      <c r="J949" s="207"/>
      <c r="K949" s="207"/>
      <c r="L949" s="212"/>
      <c r="M949" s="213"/>
      <c r="N949" s="214"/>
      <c r="O949" s="214"/>
      <c r="P949" s="214"/>
      <c r="Q949" s="214"/>
      <c r="R949" s="214"/>
      <c r="S949" s="214"/>
      <c r="T949" s="215"/>
      <c r="AT949" s="216" t="s">
        <v>216</v>
      </c>
      <c r="AU949" s="216" t="s">
        <v>86</v>
      </c>
      <c r="AV949" s="14" t="s">
        <v>86</v>
      </c>
      <c r="AW949" s="14" t="s">
        <v>37</v>
      </c>
      <c r="AX949" s="14" t="s">
        <v>76</v>
      </c>
      <c r="AY949" s="216" t="s">
        <v>202</v>
      </c>
    </row>
    <row r="950" spans="1:65" s="14" customFormat="1" ht="11.25">
      <c r="B950" s="206"/>
      <c r="C950" s="207"/>
      <c r="D950" s="190" t="s">
        <v>216</v>
      </c>
      <c r="E950" s="208" t="s">
        <v>19</v>
      </c>
      <c r="F950" s="209" t="s">
        <v>1887</v>
      </c>
      <c r="G950" s="207"/>
      <c r="H950" s="210">
        <v>5.4</v>
      </c>
      <c r="I950" s="211"/>
      <c r="J950" s="207"/>
      <c r="K950" s="207"/>
      <c r="L950" s="212"/>
      <c r="M950" s="213"/>
      <c r="N950" s="214"/>
      <c r="O950" s="214"/>
      <c r="P950" s="214"/>
      <c r="Q950" s="214"/>
      <c r="R950" s="214"/>
      <c r="S950" s="214"/>
      <c r="T950" s="215"/>
      <c r="AT950" s="216" t="s">
        <v>216</v>
      </c>
      <c r="AU950" s="216" t="s">
        <v>86</v>
      </c>
      <c r="AV950" s="14" t="s">
        <v>86</v>
      </c>
      <c r="AW950" s="14" t="s">
        <v>37</v>
      </c>
      <c r="AX950" s="14" t="s">
        <v>76</v>
      </c>
      <c r="AY950" s="216" t="s">
        <v>202</v>
      </c>
    </row>
    <row r="951" spans="1:65" s="14" customFormat="1" ht="11.25">
      <c r="B951" s="206"/>
      <c r="C951" s="207"/>
      <c r="D951" s="190" t="s">
        <v>216</v>
      </c>
      <c r="E951" s="208" t="s">
        <v>19</v>
      </c>
      <c r="F951" s="209" t="s">
        <v>1888</v>
      </c>
      <c r="G951" s="207"/>
      <c r="H951" s="210">
        <v>94.5</v>
      </c>
      <c r="I951" s="211"/>
      <c r="J951" s="207"/>
      <c r="K951" s="207"/>
      <c r="L951" s="212"/>
      <c r="M951" s="213"/>
      <c r="N951" s="214"/>
      <c r="O951" s="214"/>
      <c r="P951" s="214"/>
      <c r="Q951" s="214"/>
      <c r="R951" s="214"/>
      <c r="S951" s="214"/>
      <c r="T951" s="215"/>
      <c r="AT951" s="216" t="s">
        <v>216</v>
      </c>
      <c r="AU951" s="216" t="s">
        <v>86</v>
      </c>
      <c r="AV951" s="14" t="s">
        <v>86</v>
      </c>
      <c r="AW951" s="14" t="s">
        <v>37</v>
      </c>
      <c r="AX951" s="14" t="s">
        <v>76</v>
      </c>
      <c r="AY951" s="216" t="s">
        <v>202</v>
      </c>
    </row>
    <row r="952" spans="1:65" s="16" customFormat="1" ht="11.25">
      <c r="B952" s="228"/>
      <c r="C952" s="229"/>
      <c r="D952" s="190" t="s">
        <v>216</v>
      </c>
      <c r="E952" s="230" t="s">
        <v>147</v>
      </c>
      <c r="F952" s="231" t="s">
        <v>235</v>
      </c>
      <c r="G952" s="229"/>
      <c r="H952" s="232">
        <v>505</v>
      </c>
      <c r="I952" s="233"/>
      <c r="J952" s="229"/>
      <c r="K952" s="229"/>
      <c r="L952" s="234"/>
      <c r="M952" s="235"/>
      <c r="N952" s="236"/>
      <c r="O952" s="236"/>
      <c r="P952" s="236"/>
      <c r="Q952" s="236"/>
      <c r="R952" s="236"/>
      <c r="S952" s="236"/>
      <c r="T952" s="237"/>
      <c r="AT952" s="238" t="s">
        <v>216</v>
      </c>
      <c r="AU952" s="238" t="s">
        <v>86</v>
      </c>
      <c r="AV952" s="16" t="s">
        <v>208</v>
      </c>
      <c r="AW952" s="16" t="s">
        <v>37</v>
      </c>
      <c r="AX952" s="16" t="s">
        <v>84</v>
      </c>
      <c r="AY952" s="238" t="s">
        <v>202</v>
      </c>
    </row>
    <row r="953" spans="1:65" s="2" customFormat="1" ht="14.45" customHeight="1">
      <c r="A953" s="36"/>
      <c r="B953" s="37"/>
      <c r="C953" s="177" t="s">
        <v>856</v>
      </c>
      <c r="D953" s="177" t="s">
        <v>204</v>
      </c>
      <c r="E953" s="178" t="s">
        <v>918</v>
      </c>
      <c r="F953" s="179" t="s">
        <v>919</v>
      </c>
      <c r="G953" s="180" t="s">
        <v>92</v>
      </c>
      <c r="H953" s="181">
        <v>44</v>
      </c>
      <c r="I953" s="182"/>
      <c r="J953" s="183">
        <f>ROUND(I953*H953,2)</f>
        <v>0</v>
      </c>
      <c r="K953" s="179" t="s">
        <v>207</v>
      </c>
      <c r="L953" s="41"/>
      <c r="M953" s="184" t="s">
        <v>19</v>
      </c>
      <c r="N953" s="185" t="s">
        <v>47</v>
      </c>
      <c r="O953" s="66"/>
      <c r="P953" s="186">
        <f>O953*H953</f>
        <v>0</v>
      </c>
      <c r="Q953" s="186">
        <v>1.0000000000000001E-5</v>
      </c>
      <c r="R953" s="186">
        <f>Q953*H953</f>
        <v>4.4000000000000002E-4</v>
      </c>
      <c r="S953" s="186">
        <v>0</v>
      </c>
      <c r="T953" s="187">
        <f>S953*H953</f>
        <v>0</v>
      </c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R953" s="188" t="s">
        <v>208</v>
      </c>
      <c r="AT953" s="188" t="s">
        <v>204</v>
      </c>
      <c r="AU953" s="188" t="s">
        <v>86</v>
      </c>
      <c r="AY953" s="19" t="s">
        <v>202</v>
      </c>
      <c r="BE953" s="189">
        <f>IF(N953="základní",J953,0)</f>
        <v>0</v>
      </c>
      <c r="BF953" s="189">
        <f>IF(N953="snížená",J953,0)</f>
        <v>0</v>
      </c>
      <c r="BG953" s="189">
        <f>IF(N953="zákl. přenesená",J953,0)</f>
        <v>0</v>
      </c>
      <c r="BH953" s="189">
        <f>IF(N953="sníž. přenesená",J953,0)</f>
        <v>0</v>
      </c>
      <c r="BI953" s="189">
        <f>IF(N953="nulová",J953,0)</f>
        <v>0</v>
      </c>
      <c r="BJ953" s="19" t="s">
        <v>84</v>
      </c>
      <c r="BK953" s="189">
        <f>ROUND(I953*H953,2)</f>
        <v>0</v>
      </c>
      <c r="BL953" s="19" t="s">
        <v>208</v>
      </c>
      <c r="BM953" s="188" t="s">
        <v>1889</v>
      </c>
    </row>
    <row r="954" spans="1:65" s="2" customFormat="1" ht="11.25">
      <c r="A954" s="36"/>
      <c r="B954" s="37"/>
      <c r="C954" s="38"/>
      <c r="D954" s="190" t="s">
        <v>210</v>
      </c>
      <c r="E954" s="38"/>
      <c r="F954" s="191" t="s">
        <v>921</v>
      </c>
      <c r="G954" s="38"/>
      <c r="H954" s="38"/>
      <c r="I954" s="192"/>
      <c r="J954" s="38"/>
      <c r="K954" s="38"/>
      <c r="L954" s="41"/>
      <c r="M954" s="193"/>
      <c r="N954" s="194"/>
      <c r="O954" s="66"/>
      <c r="P954" s="66"/>
      <c r="Q954" s="66"/>
      <c r="R954" s="66"/>
      <c r="S954" s="66"/>
      <c r="T954" s="67"/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T954" s="19" t="s">
        <v>210</v>
      </c>
      <c r="AU954" s="19" t="s">
        <v>86</v>
      </c>
    </row>
    <row r="955" spans="1:65" s="2" customFormat="1" ht="29.25">
      <c r="A955" s="36"/>
      <c r="B955" s="37"/>
      <c r="C955" s="38"/>
      <c r="D955" s="190" t="s">
        <v>212</v>
      </c>
      <c r="E955" s="38"/>
      <c r="F955" s="195" t="s">
        <v>906</v>
      </c>
      <c r="G955" s="38"/>
      <c r="H955" s="38"/>
      <c r="I955" s="192"/>
      <c r="J955" s="38"/>
      <c r="K955" s="38"/>
      <c r="L955" s="41"/>
      <c r="M955" s="193"/>
      <c r="N955" s="194"/>
      <c r="O955" s="66"/>
      <c r="P955" s="66"/>
      <c r="Q955" s="66"/>
      <c r="R955" s="66"/>
      <c r="S955" s="66"/>
      <c r="T955" s="67"/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T955" s="19" t="s">
        <v>212</v>
      </c>
      <c r="AU955" s="19" t="s">
        <v>86</v>
      </c>
    </row>
    <row r="956" spans="1:65" s="13" customFormat="1" ht="11.25">
      <c r="B956" s="196"/>
      <c r="C956" s="197"/>
      <c r="D956" s="190" t="s">
        <v>216</v>
      </c>
      <c r="E956" s="198" t="s">
        <v>19</v>
      </c>
      <c r="F956" s="199" t="s">
        <v>1788</v>
      </c>
      <c r="G956" s="197"/>
      <c r="H956" s="198" t="s">
        <v>19</v>
      </c>
      <c r="I956" s="200"/>
      <c r="J956" s="197"/>
      <c r="K956" s="197"/>
      <c r="L956" s="201"/>
      <c r="M956" s="202"/>
      <c r="N956" s="203"/>
      <c r="O956" s="203"/>
      <c r="P956" s="203"/>
      <c r="Q956" s="203"/>
      <c r="R956" s="203"/>
      <c r="S956" s="203"/>
      <c r="T956" s="204"/>
      <c r="AT956" s="205" t="s">
        <v>216</v>
      </c>
      <c r="AU956" s="205" t="s">
        <v>86</v>
      </c>
      <c r="AV956" s="13" t="s">
        <v>84</v>
      </c>
      <c r="AW956" s="13" t="s">
        <v>37</v>
      </c>
      <c r="AX956" s="13" t="s">
        <v>76</v>
      </c>
      <c r="AY956" s="205" t="s">
        <v>202</v>
      </c>
    </row>
    <row r="957" spans="1:65" s="14" customFormat="1" ht="11.25">
      <c r="B957" s="206"/>
      <c r="C957" s="207"/>
      <c r="D957" s="190" t="s">
        <v>216</v>
      </c>
      <c r="E957" s="208" t="s">
        <v>19</v>
      </c>
      <c r="F957" s="209" t="s">
        <v>1890</v>
      </c>
      <c r="G957" s="207"/>
      <c r="H957" s="210">
        <v>2</v>
      </c>
      <c r="I957" s="211"/>
      <c r="J957" s="207"/>
      <c r="K957" s="207"/>
      <c r="L957" s="212"/>
      <c r="M957" s="213"/>
      <c r="N957" s="214"/>
      <c r="O957" s="214"/>
      <c r="P957" s="214"/>
      <c r="Q957" s="214"/>
      <c r="R957" s="214"/>
      <c r="S957" s="214"/>
      <c r="T957" s="215"/>
      <c r="AT957" s="216" t="s">
        <v>216</v>
      </c>
      <c r="AU957" s="216" t="s">
        <v>86</v>
      </c>
      <c r="AV957" s="14" t="s">
        <v>86</v>
      </c>
      <c r="AW957" s="14" t="s">
        <v>37</v>
      </c>
      <c r="AX957" s="14" t="s">
        <v>76</v>
      </c>
      <c r="AY957" s="216" t="s">
        <v>202</v>
      </c>
    </row>
    <row r="958" spans="1:65" s="14" customFormat="1" ht="11.25">
      <c r="B958" s="206"/>
      <c r="C958" s="207"/>
      <c r="D958" s="190" t="s">
        <v>216</v>
      </c>
      <c r="E958" s="208" t="s">
        <v>19</v>
      </c>
      <c r="F958" s="209" t="s">
        <v>1891</v>
      </c>
      <c r="G958" s="207"/>
      <c r="H958" s="210">
        <v>1</v>
      </c>
      <c r="I958" s="211"/>
      <c r="J958" s="207"/>
      <c r="K958" s="207"/>
      <c r="L958" s="212"/>
      <c r="M958" s="213"/>
      <c r="N958" s="214"/>
      <c r="O958" s="214"/>
      <c r="P958" s="214"/>
      <c r="Q958" s="214"/>
      <c r="R958" s="214"/>
      <c r="S958" s="214"/>
      <c r="T958" s="215"/>
      <c r="AT958" s="216" t="s">
        <v>216</v>
      </c>
      <c r="AU958" s="216" t="s">
        <v>86</v>
      </c>
      <c r="AV958" s="14" t="s">
        <v>86</v>
      </c>
      <c r="AW958" s="14" t="s">
        <v>37</v>
      </c>
      <c r="AX958" s="14" t="s">
        <v>76</v>
      </c>
      <c r="AY958" s="216" t="s">
        <v>202</v>
      </c>
    </row>
    <row r="959" spans="1:65" s="14" customFormat="1" ht="11.25">
      <c r="B959" s="206"/>
      <c r="C959" s="207"/>
      <c r="D959" s="190" t="s">
        <v>216</v>
      </c>
      <c r="E959" s="208" t="s">
        <v>19</v>
      </c>
      <c r="F959" s="209" t="s">
        <v>1892</v>
      </c>
      <c r="G959" s="207"/>
      <c r="H959" s="210">
        <v>4</v>
      </c>
      <c r="I959" s="211"/>
      <c r="J959" s="207"/>
      <c r="K959" s="207"/>
      <c r="L959" s="212"/>
      <c r="M959" s="213"/>
      <c r="N959" s="214"/>
      <c r="O959" s="214"/>
      <c r="P959" s="214"/>
      <c r="Q959" s="214"/>
      <c r="R959" s="214"/>
      <c r="S959" s="214"/>
      <c r="T959" s="215"/>
      <c r="AT959" s="216" t="s">
        <v>216</v>
      </c>
      <c r="AU959" s="216" t="s">
        <v>86</v>
      </c>
      <c r="AV959" s="14" t="s">
        <v>86</v>
      </c>
      <c r="AW959" s="14" t="s">
        <v>37</v>
      </c>
      <c r="AX959" s="14" t="s">
        <v>76</v>
      </c>
      <c r="AY959" s="216" t="s">
        <v>202</v>
      </c>
    </row>
    <row r="960" spans="1:65" s="14" customFormat="1" ht="11.25">
      <c r="B960" s="206"/>
      <c r="C960" s="207"/>
      <c r="D960" s="190" t="s">
        <v>216</v>
      </c>
      <c r="E960" s="208" t="s">
        <v>19</v>
      </c>
      <c r="F960" s="209" t="s">
        <v>1893</v>
      </c>
      <c r="G960" s="207"/>
      <c r="H960" s="210">
        <v>1</v>
      </c>
      <c r="I960" s="211"/>
      <c r="J960" s="207"/>
      <c r="K960" s="207"/>
      <c r="L960" s="212"/>
      <c r="M960" s="213"/>
      <c r="N960" s="214"/>
      <c r="O960" s="214"/>
      <c r="P960" s="214"/>
      <c r="Q960" s="214"/>
      <c r="R960" s="214"/>
      <c r="S960" s="214"/>
      <c r="T960" s="215"/>
      <c r="AT960" s="216" t="s">
        <v>216</v>
      </c>
      <c r="AU960" s="216" t="s">
        <v>86</v>
      </c>
      <c r="AV960" s="14" t="s">
        <v>86</v>
      </c>
      <c r="AW960" s="14" t="s">
        <v>37</v>
      </c>
      <c r="AX960" s="14" t="s">
        <v>76</v>
      </c>
      <c r="AY960" s="216" t="s">
        <v>202</v>
      </c>
    </row>
    <row r="961" spans="2:51" s="14" customFormat="1" ht="11.25">
      <c r="B961" s="206"/>
      <c r="C961" s="207"/>
      <c r="D961" s="190" t="s">
        <v>216</v>
      </c>
      <c r="E961" s="208" t="s">
        <v>19</v>
      </c>
      <c r="F961" s="209" t="s">
        <v>1894</v>
      </c>
      <c r="G961" s="207"/>
      <c r="H961" s="210">
        <v>2</v>
      </c>
      <c r="I961" s="211"/>
      <c r="J961" s="207"/>
      <c r="K961" s="207"/>
      <c r="L961" s="212"/>
      <c r="M961" s="213"/>
      <c r="N961" s="214"/>
      <c r="O961" s="214"/>
      <c r="P961" s="214"/>
      <c r="Q961" s="214"/>
      <c r="R961" s="214"/>
      <c r="S961" s="214"/>
      <c r="T961" s="215"/>
      <c r="AT961" s="216" t="s">
        <v>216</v>
      </c>
      <c r="AU961" s="216" t="s">
        <v>86</v>
      </c>
      <c r="AV961" s="14" t="s">
        <v>86</v>
      </c>
      <c r="AW961" s="14" t="s">
        <v>37</v>
      </c>
      <c r="AX961" s="14" t="s">
        <v>76</v>
      </c>
      <c r="AY961" s="216" t="s">
        <v>202</v>
      </c>
    </row>
    <row r="962" spans="2:51" s="14" customFormat="1" ht="11.25">
      <c r="B962" s="206"/>
      <c r="C962" s="207"/>
      <c r="D962" s="190" t="s">
        <v>216</v>
      </c>
      <c r="E962" s="208" t="s">
        <v>19</v>
      </c>
      <c r="F962" s="209" t="s">
        <v>1895</v>
      </c>
      <c r="G962" s="207"/>
      <c r="H962" s="210">
        <v>3</v>
      </c>
      <c r="I962" s="211"/>
      <c r="J962" s="207"/>
      <c r="K962" s="207"/>
      <c r="L962" s="212"/>
      <c r="M962" s="213"/>
      <c r="N962" s="214"/>
      <c r="O962" s="214"/>
      <c r="P962" s="214"/>
      <c r="Q962" s="214"/>
      <c r="R962" s="214"/>
      <c r="S962" s="214"/>
      <c r="T962" s="215"/>
      <c r="AT962" s="216" t="s">
        <v>216</v>
      </c>
      <c r="AU962" s="216" t="s">
        <v>86</v>
      </c>
      <c r="AV962" s="14" t="s">
        <v>86</v>
      </c>
      <c r="AW962" s="14" t="s">
        <v>37</v>
      </c>
      <c r="AX962" s="14" t="s">
        <v>76</v>
      </c>
      <c r="AY962" s="216" t="s">
        <v>202</v>
      </c>
    </row>
    <row r="963" spans="2:51" s="14" customFormat="1" ht="11.25">
      <c r="B963" s="206"/>
      <c r="C963" s="207"/>
      <c r="D963" s="190" t="s">
        <v>216</v>
      </c>
      <c r="E963" s="208" t="s">
        <v>19</v>
      </c>
      <c r="F963" s="209" t="s">
        <v>1896</v>
      </c>
      <c r="G963" s="207"/>
      <c r="H963" s="210">
        <v>7</v>
      </c>
      <c r="I963" s="211"/>
      <c r="J963" s="207"/>
      <c r="K963" s="207"/>
      <c r="L963" s="212"/>
      <c r="M963" s="213"/>
      <c r="N963" s="214"/>
      <c r="O963" s="214"/>
      <c r="P963" s="214"/>
      <c r="Q963" s="214"/>
      <c r="R963" s="214"/>
      <c r="S963" s="214"/>
      <c r="T963" s="215"/>
      <c r="AT963" s="216" t="s">
        <v>216</v>
      </c>
      <c r="AU963" s="216" t="s">
        <v>86</v>
      </c>
      <c r="AV963" s="14" t="s">
        <v>86</v>
      </c>
      <c r="AW963" s="14" t="s">
        <v>37</v>
      </c>
      <c r="AX963" s="14" t="s">
        <v>76</v>
      </c>
      <c r="AY963" s="216" t="s">
        <v>202</v>
      </c>
    </row>
    <row r="964" spans="2:51" s="14" customFormat="1" ht="11.25">
      <c r="B964" s="206"/>
      <c r="C964" s="207"/>
      <c r="D964" s="190" t="s">
        <v>216</v>
      </c>
      <c r="E964" s="208" t="s">
        <v>19</v>
      </c>
      <c r="F964" s="209" t="s">
        <v>1897</v>
      </c>
      <c r="G964" s="207"/>
      <c r="H964" s="210">
        <v>1</v>
      </c>
      <c r="I964" s="211"/>
      <c r="J964" s="207"/>
      <c r="K964" s="207"/>
      <c r="L964" s="212"/>
      <c r="M964" s="213"/>
      <c r="N964" s="214"/>
      <c r="O964" s="214"/>
      <c r="P964" s="214"/>
      <c r="Q964" s="214"/>
      <c r="R964" s="214"/>
      <c r="S964" s="214"/>
      <c r="T964" s="215"/>
      <c r="AT964" s="216" t="s">
        <v>216</v>
      </c>
      <c r="AU964" s="216" t="s">
        <v>86</v>
      </c>
      <c r="AV964" s="14" t="s">
        <v>86</v>
      </c>
      <c r="AW964" s="14" t="s">
        <v>37</v>
      </c>
      <c r="AX964" s="14" t="s">
        <v>76</v>
      </c>
      <c r="AY964" s="216" t="s">
        <v>202</v>
      </c>
    </row>
    <row r="965" spans="2:51" s="14" customFormat="1" ht="11.25">
      <c r="B965" s="206"/>
      <c r="C965" s="207"/>
      <c r="D965" s="190" t="s">
        <v>216</v>
      </c>
      <c r="E965" s="208" t="s">
        <v>19</v>
      </c>
      <c r="F965" s="209" t="s">
        <v>1898</v>
      </c>
      <c r="G965" s="207"/>
      <c r="H965" s="210">
        <v>1</v>
      </c>
      <c r="I965" s="211"/>
      <c r="J965" s="207"/>
      <c r="K965" s="207"/>
      <c r="L965" s="212"/>
      <c r="M965" s="213"/>
      <c r="N965" s="214"/>
      <c r="O965" s="214"/>
      <c r="P965" s="214"/>
      <c r="Q965" s="214"/>
      <c r="R965" s="214"/>
      <c r="S965" s="214"/>
      <c r="T965" s="215"/>
      <c r="AT965" s="216" t="s">
        <v>216</v>
      </c>
      <c r="AU965" s="216" t="s">
        <v>86</v>
      </c>
      <c r="AV965" s="14" t="s">
        <v>86</v>
      </c>
      <c r="AW965" s="14" t="s">
        <v>37</v>
      </c>
      <c r="AX965" s="14" t="s">
        <v>76</v>
      </c>
      <c r="AY965" s="216" t="s">
        <v>202</v>
      </c>
    </row>
    <row r="966" spans="2:51" s="15" customFormat="1" ht="11.25">
      <c r="B966" s="217"/>
      <c r="C966" s="218"/>
      <c r="D966" s="190" t="s">
        <v>216</v>
      </c>
      <c r="E966" s="219" t="s">
        <v>107</v>
      </c>
      <c r="F966" s="220" t="s">
        <v>219</v>
      </c>
      <c r="G966" s="218"/>
      <c r="H966" s="221">
        <v>22</v>
      </c>
      <c r="I966" s="222"/>
      <c r="J966" s="218"/>
      <c r="K966" s="218"/>
      <c r="L966" s="223"/>
      <c r="M966" s="224"/>
      <c r="N966" s="225"/>
      <c r="O966" s="225"/>
      <c r="P966" s="225"/>
      <c r="Q966" s="225"/>
      <c r="R966" s="225"/>
      <c r="S966" s="225"/>
      <c r="T966" s="226"/>
      <c r="AT966" s="227" t="s">
        <v>216</v>
      </c>
      <c r="AU966" s="227" t="s">
        <v>86</v>
      </c>
      <c r="AV966" s="15" t="s">
        <v>220</v>
      </c>
      <c r="AW966" s="15" t="s">
        <v>37</v>
      </c>
      <c r="AX966" s="15" t="s">
        <v>76</v>
      </c>
      <c r="AY966" s="227" t="s">
        <v>202</v>
      </c>
    </row>
    <row r="967" spans="2:51" s="14" customFormat="1" ht="11.25">
      <c r="B967" s="206"/>
      <c r="C967" s="207"/>
      <c r="D967" s="190" t="s">
        <v>216</v>
      </c>
      <c r="E967" s="208" t="s">
        <v>19</v>
      </c>
      <c r="F967" s="209" t="s">
        <v>1899</v>
      </c>
      <c r="G967" s="207"/>
      <c r="H967" s="210">
        <v>2</v>
      </c>
      <c r="I967" s="211"/>
      <c r="J967" s="207"/>
      <c r="K967" s="207"/>
      <c r="L967" s="212"/>
      <c r="M967" s="213"/>
      <c r="N967" s="214"/>
      <c r="O967" s="214"/>
      <c r="P967" s="214"/>
      <c r="Q967" s="214"/>
      <c r="R967" s="214"/>
      <c r="S967" s="214"/>
      <c r="T967" s="215"/>
      <c r="AT967" s="216" t="s">
        <v>216</v>
      </c>
      <c r="AU967" s="216" t="s">
        <v>86</v>
      </c>
      <c r="AV967" s="14" t="s">
        <v>86</v>
      </c>
      <c r="AW967" s="14" t="s">
        <v>37</v>
      </c>
      <c r="AX967" s="14" t="s">
        <v>76</v>
      </c>
      <c r="AY967" s="216" t="s">
        <v>202</v>
      </c>
    </row>
    <row r="968" spans="2:51" s="14" customFormat="1" ht="11.25">
      <c r="B968" s="206"/>
      <c r="C968" s="207"/>
      <c r="D968" s="190" t="s">
        <v>216</v>
      </c>
      <c r="E968" s="208" t="s">
        <v>19</v>
      </c>
      <c r="F968" s="209" t="s">
        <v>1900</v>
      </c>
      <c r="G968" s="207"/>
      <c r="H968" s="210">
        <v>1</v>
      </c>
      <c r="I968" s="211"/>
      <c r="J968" s="207"/>
      <c r="K968" s="207"/>
      <c r="L968" s="212"/>
      <c r="M968" s="213"/>
      <c r="N968" s="214"/>
      <c r="O968" s="214"/>
      <c r="P968" s="214"/>
      <c r="Q968" s="214"/>
      <c r="R968" s="214"/>
      <c r="S968" s="214"/>
      <c r="T968" s="215"/>
      <c r="AT968" s="216" t="s">
        <v>216</v>
      </c>
      <c r="AU968" s="216" t="s">
        <v>86</v>
      </c>
      <c r="AV968" s="14" t="s">
        <v>86</v>
      </c>
      <c r="AW968" s="14" t="s">
        <v>37</v>
      </c>
      <c r="AX968" s="14" t="s">
        <v>76</v>
      </c>
      <c r="AY968" s="216" t="s">
        <v>202</v>
      </c>
    </row>
    <row r="969" spans="2:51" s="14" customFormat="1" ht="11.25">
      <c r="B969" s="206"/>
      <c r="C969" s="207"/>
      <c r="D969" s="190" t="s">
        <v>216</v>
      </c>
      <c r="E969" s="208" t="s">
        <v>19</v>
      </c>
      <c r="F969" s="209" t="s">
        <v>1901</v>
      </c>
      <c r="G969" s="207"/>
      <c r="H969" s="210">
        <v>4</v>
      </c>
      <c r="I969" s="211"/>
      <c r="J969" s="207"/>
      <c r="K969" s="207"/>
      <c r="L969" s="212"/>
      <c r="M969" s="213"/>
      <c r="N969" s="214"/>
      <c r="O969" s="214"/>
      <c r="P969" s="214"/>
      <c r="Q969" s="214"/>
      <c r="R969" s="214"/>
      <c r="S969" s="214"/>
      <c r="T969" s="215"/>
      <c r="AT969" s="216" t="s">
        <v>216</v>
      </c>
      <c r="AU969" s="216" t="s">
        <v>86</v>
      </c>
      <c r="AV969" s="14" t="s">
        <v>86</v>
      </c>
      <c r="AW969" s="14" t="s">
        <v>37</v>
      </c>
      <c r="AX969" s="14" t="s">
        <v>76</v>
      </c>
      <c r="AY969" s="216" t="s">
        <v>202</v>
      </c>
    </row>
    <row r="970" spans="2:51" s="14" customFormat="1" ht="11.25">
      <c r="B970" s="206"/>
      <c r="C970" s="207"/>
      <c r="D970" s="190" t="s">
        <v>216</v>
      </c>
      <c r="E970" s="208" t="s">
        <v>19</v>
      </c>
      <c r="F970" s="209" t="s">
        <v>1902</v>
      </c>
      <c r="G970" s="207"/>
      <c r="H970" s="210">
        <v>1</v>
      </c>
      <c r="I970" s="211"/>
      <c r="J970" s="207"/>
      <c r="K970" s="207"/>
      <c r="L970" s="212"/>
      <c r="M970" s="213"/>
      <c r="N970" s="214"/>
      <c r="O970" s="214"/>
      <c r="P970" s="214"/>
      <c r="Q970" s="214"/>
      <c r="R970" s="214"/>
      <c r="S970" s="214"/>
      <c r="T970" s="215"/>
      <c r="AT970" s="216" t="s">
        <v>216</v>
      </c>
      <c r="AU970" s="216" t="s">
        <v>86</v>
      </c>
      <c r="AV970" s="14" t="s">
        <v>86</v>
      </c>
      <c r="AW970" s="14" t="s">
        <v>37</v>
      </c>
      <c r="AX970" s="14" t="s">
        <v>76</v>
      </c>
      <c r="AY970" s="216" t="s">
        <v>202</v>
      </c>
    </row>
    <row r="971" spans="2:51" s="14" customFormat="1" ht="11.25">
      <c r="B971" s="206"/>
      <c r="C971" s="207"/>
      <c r="D971" s="190" t="s">
        <v>216</v>
      </c>
      <c r="E971" s="208" t="s">
        <v>19</v>
      </c>
      <c r="F971" s="209" t="s">
        <v>1903</v>
      </c>
      <c r="G971" s="207"/>
      <c r="H971" s="210">
        <v>2</v>
      </c>
      <c r="I971" s="211"/>
      <c r="J971" s="207"/>
      <c r="K971" s="207"/>
      <c r="L971" s="212"/>
      <c r="M971" s="213"/>
      <c r="N971" s="214"/>
      <c r="O971" s="214"/>
      <c r="P971" s="214"/>
      <c r="Q971" s="214"/>
      <c r="R971" s="214"/>
      <c r="S971" s="214"/>
      <c r="T971" s="215"/>
      <c r="AT971" s="216" t="s">
        <v>216</v>
      </c>
      <c r="AU971" s="216" t="s">
        <v>86</v>
      </c>
      <c r="AV971" s="14" t="s">
        <v>86</v>
      </c>
      <c r="AW971" s="14" t="s">
        <v>37</v>
      </c>
      <c r="AX971" s="14" t="s">
        <v>76</v>
      </c>
      <c r="AY971" s="216" t="s">
        <v>202</v>
      </c>
    </row>
    <row r="972" spans="2:51" s="14" customFormat="1" ht="11.25">
      <c r="B972" s="206"/>
      <c r="C972" s="207"/>
      <c r="D972" s="190" t="s">
        <v>216</v>
      </c>
      <c r="E972" s="208" t="s">
        <v>19</v>
      </c>
      <c r="F972" s="209" t="s">
        <v>1904</v>
      </c>
      <c r="G972" s="207"/>
      <c r="H972" s="210">
        <v>3</v>
      </c>
      <c r="I972" s="211"/>
      <c r="J972" s="207"/>
      <c r="K972" s="207"/>
      <c r="L972" s="212"/>
      <c r="M972" s="213"/>
      <c r="N972" s="214"/>
      <c r="O972" s="214"/>
      <c r="P972" s="214"/>
      <c r="Q972" s="214"/>
      <c r="R972" s="214"/>
      <c r="S972" s="214"/>
      <c r="T972" s="215"/>
      <c r="AT972" s="216" t="s">
        <v>216</v>
      </c>
      <c r="AU972" s="216" t="s">
        <v>86</v>
      </c>
      <c r="AV972" s="14" t="s">
        <v>86</v>
      </c>
      <c r="AW972" s="14" t="s">
        <v>37</v>
      </c>
      <c r="AX972" s="14" t="s">
        <v>76</v>
      </c>
      <c r="AY972" s="216" t="s">
        <v>202</v>
      </c>
    </row>
    <row r="973" spans="2:51" s="14" customFormat="1" ht="11.25">
      <c r="B973" s="206"/>
      <c r="C973" s="207"/>
      <c r="D973" s="190" t="s">
        <v>216</v>
      </c>
      <c r="E973" s="208" t="s">
        <v>19</v>
      </c>
      <c r="F973" s="209" t="s">
        <v>1905</v>
      </c>
      <c r="G973" s="207"/>
      <c r="H973" s="210">
        <v>7</v>
      </c>
      <c r="I973" s="211"/>
      <c r="J973" s="207"/>
      <c r="K973" s="207"/>
      <c r="L973" s="212"/>
      <c r="M973" s="213"/>
      <c r="N973" s="214"/>
      <c r="O973" s="214"/>
      <c r="P973" s="214"/>
      <c r="Q973" s="214"/>
      <c r="R973" s="214"/>
      <c r="S973" s="214"/>
      <c r="T973" s="215"/>
      <c r="AT973" s="216" t="s">
        <v>216</v>
      </c>
      <c r="AU973" s="216" t="s">
        <v>86</v>
      </c>
      <c r="AV973" s="14" t="s">
        <v>86</v>
      </c>
      <c r="AW973" s="14" t="s">
        <v>37</v>
      </c>
      <c r="AX973" s="14" t="s">
        <v>76</v>
      </c>
      <c r="AY973" s="216" t="s">
        <v>202</v>
      </c>
    </row>
    <row r="974" spans="2:51" s="14" customFormat="1" ht="11.25">
      <c r="B974" s="206"/>
      <c r="C974" s="207"/>
      <c r="D974" s="190" t="s">
        <v>216</v>
      </c>
      <c r="E974" s="208" t="s">
        <v>19</v>
      </c>
      <c r="F974" s="209" t="s">
        <v>1906</v>
      </c>
      <c r="G974" s="207"/>
      <c r="H974" s="210">
        <v>1</v>
      </c>
      <c r="I974" s="211"/>
      <c r="J974" s="207"/>
      <c r="K974" s="207"/>
      <c r="L974" s="212"/>
      <c r="M974" s="213"/>
      <c r="N974" s="214"/>
      <c r="O974" s="214"/>
      <c r="P974" s="214"/>
      <c r="Q974" s="214"/>
      <c r="R974" s="214"/>
      <c r="S974" s="214"/>
      <c r="T974" s="215"/>
      <c r="AT974" s="216" t="s">
        <v>216</v>
      </c>
      <c r="AU974" s="216" t="s">
        <v>86</v>
      </c>
      <c r="AV974" s="14" t="s">
        <v>86</v>
      </c>
      <c r="AW974" s="14" t="s">
        <v>37</v>
      </c>
      <c r="AX974" s="14" t="s">
        <v>76</v>
      </c>
      <c r="AY974" s="216" t="s">
        <v>202</v>
      </c>
    </row>
    <row r="975" spans="2:51" s="14" customFormat="1" ht="11.25">
      <c r="B975" s="206"/>
      <c r="C975" s="207"/>
      <c r="D975" s="190" t="s">
        <v>216</v>
      </c>
      <c r="E975" s="208" t="s">
        <v>19</v>
      </c>
      <c r="F975" s="209" t="s">
        <v>1907</v>
      </c>
      <c r="G975" s="207"/>
      <c r="H975" s="210">
        <v>1</v>
      </c>
      <c r="I975" s="211"/>
      <c r="J975" s="207"/>
      <c r="K975" s="207"/>
      <c r="L975" s="212"/>
      <c r="M975" s="213"/>
      <c r="N975" s="214"/>
      <c r="O975" s="214"/>
      <c r="P975" s="214"/>
      <c r="Q975" s="214"/>
      <c r="R975" s="214"/>
      <c r="S975" s="214"/>
      <c r="T975" s="215"/>
      <c r="AT975" s="216" t="s">
        <v>216</v>
      </c>
      <c r="AU975" s="216" t="s">
        <v>86</v>
      </c>
      <c r="AV975" s="14" t="s">
        <v>86</v>
      </c>
      <c r="AW975" s="14" t="s">
        <v>37</v>
      </c>
      <c r="AX975" s="14" t="s">
        <v>76</v>
      </c>
      <c r="AY975" s="216" t="s">
        <v>202</v>
      </c>
    </row>
    <row r="976" spans="2:51" s="15" customFormat="1" ht="11.25">
      <c r="B976" s="217"/>
      <c r="C976" s="218"/>
      <c r="D976" s="190" t="s">
        <v>216</v>
      </c>
      <c r="E976" s="219" t="s">
        <v>111</v>
      </c>
      <c r="F976" s="220" t="s">
        <v>219</v>
      </c>
      <c r="G976" s="218"/>
      <c r="H976" s="221">
        <v>22</v>
      </c>
      <c r="I976" s="222"/>
      <c r="J976" s="218"/>
      <c r="K976" s="218"/>
      <c r="L976" s="223"/>
      <c r="M976" s="224"/>
      <c r="N976" s="225"/>
      <c r="O976" s="225"/>
      <c r="P976" s="225"/>
      <c r="Q976" s="225"/>
      <c r="R976" s="225"/>
      <c r="S976" s="225"/>
      <c r="T976" s="226"/>
      <c r="AT976" s="227" t="s">
        <v>216</v>
      </c>
      <c r="AU976" s="227" t="s">
        <v>86</v>
      </c>
      <c r="AV976" s="15" t="s">
        <v>220</v>
      </c>
      <c r="AW976" s="15" t="s">
        <v>37</v>
      </c>
      <c r="AX976" s="15" t="s">
        <v>76</v>
      </c>
      <c r="AY976" s="227" t="s">
        <v>202</v>
      </c>
    </row>
    <row r="977" spans="1:65" s="16" customFormat="1" ht="11.25">
      <c r="B977" s="228"/>
      <c r="C977" s="229"/>
      <c r="D977" s="190" t="s">
        <v>216</v>
      </c>
      <c r="E977" s="230" t="s">
        <v>19</v>
      </c>
      <c r="F977" s="231" t="s">
        <v>235</v>
      </c>
      <c r="G977" s="229"/>
      <c r="H977" s="232">
        <v>44</v>
      </c>
      <c r="I977" s="233"/>
      <c r="J977" s="229"/>
      <c r="K977" s="229"/>
      <c r="L977" s="234"/>
      <c r="M977" s="235"/>
      <c r="N977" s="236"/>
      <c r="O977" s="236"/>
      <c r="P977" s="236"/>
      <c r="Q977" s="236"/>
      <c r="R977" s="236"/>
      <c r="S977" s="236"/>
      <c r="T977" s="237"/>
      <c r="AT977" s="238" t="s">
        <v>216</v>
      </c>
      <c r="AU977" s="238" t="s">
        <v>86</v>
      </c>
      <c r="AV977" s="16" t="s">
        <v>208</v>
      </c>
      <c r="AW977" s="16" t="s">
        <v>37</v>
      </c>
      <c r="AX977" s="16" t="s">
        <v>84</v>
      </c>
      <c r="AY977" s="238" t="s">
        <v>202</v>
      </c>
    </row>
    <row r="978" spans="1:65" s="2" customFormat="1" ht="14.45" customHeight="1">
      <c r="A978" s="36"/>
      <c r="B978" s="37"/>
      <c r="C978" s="239" t="s">
        <v>124</v>
      </c>
      <c r="D978" s="239" t="s">
        <v>639</v>
      </c>
      <c r="E978" s="240" t="s">
        <v>931</v>
      </c>
      <c r="F978" s="241" t="s">
        <v>932</v>
      </c>
      <c r="G978" s="242" t="s">
        <v>92</v>
      </c>
      <c r="H978" s="243">
        <v>22</v>
      </c>
      <c r="I978" s="244"/>
      <c r="J978" s="245">
        <f>ROUND(I978*H978,2)</f>
        <v>0</v>
      </c>
      <c r="K978" s="241" t="s">
        <v>207</v>
      </c>
      <c r="L978" s="246"/>
      <c r="M978" s="247" t="s">
        <v>19</v>
      </c>
      <c r="N978" s="248" t="s">
        <v>47</v>
      </c>
      <c r="O978" s="66"/>
      <c r="P978" s="186">
        <f>O978*H978</f>
        <v>0</v>
      </c>
      <c r="Q978" s="186">
        <v>1.4E-3</v>
      </c>
      <c r="R978" s="186">
        <f>Q978*H978</f>
        <v>3.0800000000000001E-2</v>
      </c>
      <c r="S978" s="186">
        <v>0</v>
      </c>
      <c r="T978" s="187">
        <f>S978*H978</f>
        <v>0</v>
      </c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R978" s="188" t="s">
        <v>466</v>
      </c>
      <c r="AT978" s="188" t="s">
        <v>639</v>
      </c>
      <c r="AU978" s="188" t="s">
        <v>86</v>
      </c>
      <c r="AY978" s="19" t="s">
        <v>202</v>
      </c>
      <c r="BE978" s="189">
        <f>IF(N978="základní",J978,0)</f>
        <v>0</v>
      </c>
      <c r="BF978" s="189">
        <f>IF(N978="snížená",J978,0)</f>
        <v>0</v>
      </c>
      <c r="BG978" s="189">
        <f>IF(N978="zákl. přenesená",J978,0)</f>
        <v>0</v>
      </c>
      <c r="BH978" s="189">
        <f>IF(N978="sníž. přenesená",J978,0)</f>
        <v>0</v>
      </c>
      <c r="BI978" s="189">
        <f>IF(N978="nulová",J978,0)</f>
        <v>0</v>
      </c>
      <c r="BJ978" s="19" t="s">
        <v>84</v>
      </c>
      <c r="BK978" s="189">
        <f>ROUND(I978*H978,2)</f>
        <v>0</v>
      </c>
      <c r="BL978" s="19" t="s">
        <v>208</v>
      </c>
      <c r="BM978" s="188" t="s">
        <v>1908</v>
      </c>
    </row>
    <row r="979" spans="1:65" s="2" customFormat="1" ht="11.25">
      <c r="A979" s="36"/>
      <c r="B979" s="37"/>
      <c r="C979" s="38"/>
      <c r="D979" s="190" t="s">
        <v>210</v>
      </c>
      <c r="E979" s="38"/>
      <c r="F979" s="191" t="s">
        <v>932</v>
      </c>
      <c r="G979" s="38"/>
      <c r="H979" s="38"/>
      <c r="I979" s="192"/>
      <c r="J979" s="38"/>
      <c r="K979" s="38"/>
      <c r="L979" s="41"/>
      <c r="M979" s="193"/>
      <c r="N979" s="194"/>
      <c r="O979" s="66"/>
      <c r="P979" s="66"/>
      <c r="Q979" s="66"/>
      <c r="R979" s="66"/>
      <c r="S979" s="66"/>
      <c r="T979" s="67"/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T979" s="19" t="s">
        <v>210</v>
      </c>
      <c r="AU979" s="19" t="s">
        <v>86</v>
      </c>
    </row>
    <row r="980" spans="1:65" s="14" customFormat="1" ht="11.25">
      <c r="B980" s="206"/>
      <c r="C980" s="207"/>
      <c r="D980" s="190" t="s">
        <v>216</v>
      </c>
      <c r="E980" s="208" t="s">
        <v>19</v>
      </c>
      <c r="F980" s="209" t="s">
        <v>107</v>
      </c>
      <c r="G980" s="207"/>
      <c r="H980" s="210">
        <v>22</v>
      </c>
      <c r="I980" s="211"/>
      <c r="J980" s="207"/>
      <c r="K980" s="207"/>
      <c r="L980" s="212"/>
      <c r="M980" s="213"/>
      <c r="N980" s="214"/>
      <c r="O980" s="214"/>
      <c r="P980" s="214"/>
      <c r="Q980" s="214"/>
      <c r="R980" s="214"/>
      <c r="S980" s="214"/>
      <c r="T980" s="215"/>
      <c r="AT980" s="216" t="s">
        <v>216</v>
      </c>
      <c r="AU980" s="216" t="s">
        <v>86</v>
      </c>
      <c r="AV980" s="14" t="s">
        <v>86</v>
      </c>
      <c r="AW980" s="14" t="s">
        <v>37</v>
      </c>
      <c r="AX980" s="14" t="s">
        <v>84</v>
      </c>
      <c r="AY980" s="216" t="s">
        <v>202</v>
      </c>
    </row>
    <row r="981" spans="1:65" s="2" customFormat="1" ht="14.45" customHeight="1">
      <c r="A981" s="36"/>
      <c r="B981" s="37"/>
      <c r="C981" s="239" t="s">
        <v>880</v>
      </c>
      <c r="D981" s="239" t="s">
        <v>639</v>
      </c>
      <c r="E981" s="240" t="s">
        <v>935</v>
      </c>
      <c r="F981" s="241" t="s">
        <v>936</v>
      </c>
      <c r="G981" s="242" t="s">
        <v>92</v>
      </c>
      <c r="H981" s="243">
        <v>22</v>
      </c>
      <c r="I981" s="244"/>
      <c r="J981" s="245">
        <f>ROUND(I981*H981,2)</f>
        <v>0</v>
      </c>
      <c r="K981" s="241" t="s">
        <v>207</v>
      </c>
      <c r="L981" s="246"/>
      <c r="M981" s="247" t="s">
        <v>19</v>
      </c>
      <c r="N981" s="248" t="s">
        <v>47</v>
      </c>
      <c r="O981" s="66"/>
      <c r="P981" s="186">
        <f>O981*H981</f>
        <v>0</v>
      </c>
      <c r="Q981" s="186">
        <v>1.4E-3</v>
      </c>
      <c r="R981" s="186">
        <f>Q981*H981</f>
        <v>3.0800000000000001E-2</v>
      </c>
      <c r="S981" s="186">
        <v>0</v>
      </c>
      <c r="T981" s="187">
        <f>S981*H981</f>
        <v>0</v>
      </c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R981" s="188" t="s">
        <v>466</v>
      </c>
      <c r="AT981" s="188" t="s">
        <v>639</v>
      </c>
      <c r="AU981" s="188" t="s">
        <v>86</v>
      </c>
      <c r="AY981" s="19" t="s">
        <v>202</v>
      </c>
      <c r="BE981" s="189">
        <f>IF(N981="základní",J981,0)</f>
        <v>0</v>
      </c>
      <c r="BF981" s="189">
        <f>IF(N981="snížená",J981,0)</f>
        <v>0</v>
      </c>
      <c r="BG981" s="189">
        <f>IF(N981="zákl. přenesená",J981,0)</f>
        <v>0</v>
      </c>
      <c r="BH981" s="189">
        <f>IF(N981="sníž. přenesená",J981,0)</f>
        <v>0</v>
      </c>
      <c r="BI981" s="189">
        <f>IF(N981="nulová",J981,0)</f>
        <v>0</v>
      </c>
      <c r="BJ981" s="19" t="s">
        <v>84</v>
      </c>
      <c r="BK981" s="189">
        <f>ROUND(I981*H981,2)</f>
        <v>0</v>
      </c>
      <c r="BL981" s="19" t="s">
        <v>208</v>
      </c>
      <c r="BM981" s="188" t="s">
        <v>1909</v>
      </c>
    </row>
    <row r="982" spans="1:65" s="2" customFormat="1" ht="11.25">
      <c r="A982" s="36"/>
      <c r="B982" s="37"/>
      <c r="C982" s="38"/>
      <c r="D982" s="190" t="s">
        <v>210</v>
      </c>
      <c r="E982" s="38"/>
      <c r="F982" s="191" t="s">
        <v>936</v>
      </c>
      <c r="G982" s="38"/>
      <c r="H982" s="38"/>
      <c r="I982" s="192"/>
      <c r="J982" s="38"/>
      <c r="K982" s="38"/>
      <c r="L982" s="41"/>
      <c r="M982" s="193"/>
      <c r="N982" s="194"/>
      <c r="O982" s="66"/>
      <c r="P982" s="66"/>
      <c r="Q982" s="66"/>
      <c r="R982" s="66"/>
      <c r="S982" s="66"/>
      <c r="T982" s="67"/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T982" s="19" t="s">
        <v>210</v>
      </c>
      <c r="AU982" s="19" t="s">
        <v>86</v>
      </c>
    </row>
    <row r="983" spans="1:65" s="14" customFormat="1" ht="11.25">
      <c r="B983" s="206"/>
      <c r="C983" s="207"/>
      <c r="D983" s="190" t="s">
        <v>216</v>
      </c>
      <c r="E983" s="208" t="s">
        <v>19</v>
      </c>
      <c r="F983" s="209" t="s">
        <v>111</v>
      </c>
      <c r="G983" s="207"/>
      <c r="H983" s="210">
        <v>22</v>
      </c>
      <c r="I983" s="211"/>
      <c r="J983" s="207"/>
      <c r="K983" s="207"/>
      <c r="L983" s="212"/>
      <c r="M983" s="213"/>
      <c r="N983" s="214"/>
      <c r="O983" s="214"/>
      <c r="P983" s="214"/>
      <c r="Q983" s="214"/>
      <c r="R983" s="214"/>
      <c r="S983" s="214"/>
      <c r="T983" s="215"/>
      <c r="AT983" s="216" t="s">
        <v>216</v>
      </c>
      <c r="AU983" s="216" t="s">
        <v>86</v>
      </c>
      <c r="AV983" s="14" t="s">
        <v>86</v>
      </c>
      <c r="AW983" s="14" t="s">
        <v>37</v>
      </c>
      <c r="AX983" s="14" t="s">
        <v>84</v>
      </c>
      <c r="AY983" s="216" t="s">
        <v>202</v>
      </c>
    </row>
    <row r="984" spans="1:65" s="2" customFormat="1" ht="14.45" customHeight="1">
      <c r="A984" s="36"/>
      <c r="B984" s="37"/>
      <c r="C984" s="177" t="s">
        <v>888</v>
      </c>
      <c r="D984" s="177" t="s">
        <v>204</v>
      </c>
      <c r="E984" s="178" t="s">
        <v>939</v>
      </c>
      <c r="F984" s="179" t="s">
        <v>940</v>
      </c>
      <c r="G984" s="180" t="s">
        <v>92</v>
      </c>
      <c r="H984" s="181">
        <v>11</v>
      </c>
      <c r="I984" s="182"/>
      <c r="J984" s="183">
        <f>ROUND(I984*H984,2)</f>
        <v>0</v>
      </c>
      <c r="K984" s="179" t="s">
        <v>207</v>
      </c>
      <c r="L984" s="41"/>
      <c r="M984" s="184" t="s">
        <v>19</v>
      </c>
      <c r="N984" s="185" t="s">
        <v>47</v>
      </c>
      <c r="O984" s="66"/>
      <c r="P984" s="186">
        <f>O984*H984</f>
        <v>0</v>
      </c>
      <c r="Q984" s="186">
        <v>2.0000000000000002E-5</v>
      </c>
      <c r="R984" s="186">
        <f>Q984*H984</f>
        <v>2.2000000000000001E-4</v>
      </c>
      <c r="S984" s="186">
        <v>0</v>
      </c>
      <c r="T984" s="187">
        <f>S984*H984</f>
        <v>0</v>
      </c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R984" s="188" t="s">
        <v>208</v>
      </c>
      <c r="AT984" s="188" t="s">
        <v>204</v>
      </c>
      <c r="AU984" s="188" t="s">
        <v>86</v>
      </c>
      <c r="AY984" s="19" t="s">
        <v>202</v>
      </c>
      <c r="BE984" s="189">
        <f>IF(N984="základní",J984,0)</f>
        <v>0</v>
      </c>
      <c r="BF984" s="189">
        <f>IF(N984="snížená",J984,0)</f>
        <v>0</v>
      </c>
      <c r="BG984" s="189">
        <f>IF(N984="zákl. přenesená",J984,0)</f>
        <v>0</v>
      </c>
      <c r="BH984" s="189">
        <f>IF(N984="sníž. přenesená",J984,0)</f>
        <v>0</v>
      </c>
      <c r="BI984" s="189">
        <f>IF(N984="nulová",J984,0)</f>
        <v>0</v>
      </c>
      <c r="BJ984" s="19" t="s">
        <v>84</v>
      </c>
      <c r="BK984" s="189">
        <f>ROUND(I984*H984,2)</f>
        <v>0</v>
      </c>
      <c r="BL984" s="19" t="s">
        <v>208</v>
      </c>
      <c r="BM984" s="188" t="s">
        <v>1910</v>
      </c>
    </row>
    <row r="985" spans="1:65" s="2" customFormat="1" ht="11.25">
      <c r="A985" s="36"/>
      <c r="B985" s="37"/>
      <c r="C985" s="38"/>
      <c r="D985" s="190" t="s">
        <v>210</v>
      </c>
      <c r="E985" s="38"/>
      <c r="F985" s="191" t="s">
        <v>942</v>
      </c>
      <c r="G985" s="38"/>
      <c r="H985" s="38"/>
      <c r="I985" s="192"/>
      <c r="J985" s="38"/>
      <c r="K985" s="38"/>
      <c r="L985" s="41"/>
      <c r="M985" s="193"/>
      <c r="N985" s="194"/>
      <c r="O985" s="66"/>
      <c r="P985" s="66"/>
      <c r="Q985" s="66"/>
      <c r="R985" s="66"/>
      <c r="S985" s="66"/>
      <c r="T985" s="67"/>
      <c r="U985" s="36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  <c r="AT985" s="19" t="s">
        <v>210</v>
      </c>
      <c r="AU985" s="19" t="s">
        <v>86</v>
      </c>
    </row>
    <row r="986" spans="1:65" s="2" customFormat="1" ht="29.25">
      <c r="A986" s="36"/>
      <c r="B986" s="37"/>
      <c r="C986" s="38"/>
      <c r="D986" s="190" t="s">
        <v>212</v>
      </c>
      <c r="E986" s="38"/>
      <c r="F986" s="195" t="s">
        <v>906</v>
      </c>
      <c r="G986" s="38"/>
      <c r="H986" s="38"/>
      <c r="I986" s="192"/>
      <c r="J986" s="38"/>
      <c r="K986" s="38"/>
      <c r="L986" s="41"/>
      <c r="M986" s="193"/>
      <c r="N986" s="194"/>
      <c r="O986" s="66"/>
      <c r="P986" s="66"/>
      <c r="Q986" s="66"/>
      <c r="R986" s="66"/>
      <c r="S986" s="66"/>
      <c r="T986" s="67"/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T986" s="19" t="s">
        <v>212</v>
      </c>
      <c r="AU986" s="19" t="s">
        <v>86</v>
      </c>
    </row>
    <row r="987" spans="1:65" s="13" customFormat="1" ht="11.25">
      <c r="B987" s="196"/>
      <c r="C987" s="197"/>
      <c r="D987" s="190" t="s">
        <v>216</v>
      </c>
      <c r="E987" s="198" t="s">
        <v>19</v>
      </c>
      <c r="F987" s="199" t="s">
        <v>1788</v>
      </c>
      <c r="G987" s="197"/>
      <c r="H987" s="198" t="s">
        <v>19</v>
      </c>
      <c r="I987" s="200"/>
      <c r="J987" s="197"/>
      <c r="K987" s="197"/>
      <c r="L987" s="201"/>
      <c r="M987" s="202"/>
      <c r="N987" s="203"/>
      <c r="O987" s="203"/>
      <c r="P987" s="203"/>
      <c r="Q987" s="203"/>
      <c r="R987" s="203"/>
      <c r="S987" s="203"/>
      <c r="T987" s="204"/>
      <c r="AT987" s="205" t="s">
        <v>216</v>
      </c>
      <c r="AU987" s="205" t="s">
        <v>86</v>
      </c>
      <c r="AV987" s="13" t="s">
        <v>84</v>
      </c>
      <c r="AW987" s="13" t="s">
        <v>37</v>
      </c>
      <c r="AX987" s="13" t="s">
        <v>76</v>
      </c>
      <c r="AY987" s="205" t="s">
        <v>202</v>
      </c>
    </row>
    <row r="988" spans="1:65" s="14" customFormat="1" ht="11.25">
      <c r="B988" s="206"/>
      <c r="C988" s="207"/>
      <c r="D988" s="190" t="s">
        <v>216</v>
      </c>
      <c r="E988" s="208" t="s">
        <v>19</v>
      </c>
      <c r="F988" s="209" t="s">
        <v>1911</v>
      </c>
      <c r="G988" s="207"/>
      <c r="H988" s="210">
        <v>4</v>
      </c>
      <c r="I988" s="211"/>
      <c r="J988" s="207"/>
      <c r="K988" s="207"/>
      <c r="L988" s="212"/>
      <c r="M988" s="213"/>
      <c r="N988" s="214"/>
      <c r="O988" s="214"/>
      <c r="P988" s="214"/>
      <c r="Q988" s="214"/>
      <c r="R988" s="214"/>
      <c r="S988" s="214"/>
      <c r="T988" s="215"/>
      <c r="AT988" s="216" t="s">
        <v>216</v>
      </c>
      <c r="AU988" s="216" t="s">
        <v>86</v>
      </c>
      <c r="AV988" s="14" t="s">
        <v>86</v>
      </c>
      <c r="AW988" s="14" t="s">
        <v>37</v>
      </c>
      <c r="AX988" s="14" t="s">
        <v>76</v>
      </c>
      <c r="AY988" s="216" t="s">
        <v>202</v>
      </c>
    </row>
    <row r="989" spans="1:65" s="14" customFormat="1" ht="11.25">
      <c r="B989" s="206"/>
      <c r="C989" s="207"/>
      <c r="D989" s="190" t="s">
        <v>216</v>
      </c>
      <c r="E989" s="208" t="s">
        <v>19</v>
      </c>
      <c r="F989" s="209" t="s">
        <v>1912</v>
      </c>
      <c r="G989" s="207"/>
      <c r="H989" s="210">
        <v>1</v>
      </c>
      <c r="I989" s="211"/>
      <c r="J989" s="207"/>
      <c r="K989" s="207"/>
      <c r="L989" s="212"/>
      <c r="M989" s="213"/>
      <c r="N989" s="214"/>
      <c r="O989" s="214"/>
      <c r="P989" s="214"/>
      <c r="Q989" s="214"/>
      <c r="R989" s="214"/>
      <c r="S989" s="214"/>
      <c r="T989" s="215"/>
      <c r="AT989" s="216" t="s">
        <v>216</v>
      </c>
      <c r="AU989" s="216" t="s">
        <v>86</v>
      </c>
      <c r="AV989" s="14" t="s">
        <v>86</v>
      </c>
      <c r="AW989" s="14" t="s">
        <v>37</v>
      </c>
      <c r="AX989" s="14" t="s">
        <v>76</v>
      </c>
      <c r="AY989" s="216" t="s">
        <v>202</v>
      </c>
    </row>
    <row r="990" spans="1:65" s="14" customFormat="1" ht="11.25">
      <c r="B990" s="206"/>
      <c r="C990" s="207"/>
      <c r="D990" s="190" t="s">
        <v>216</v>
      </c>
      <c r="E990" s="208" t="s">
        <v>19</v>
      </c>
      <c r="F990" s="209" t="s">
        <v>1913</v>
      </c>
      <c r="G990" s="207"/>
      <c r="H990" s="210">
        <v>4</v>
      </c>
      <c r="I990" s="211"/>
      <c r="J990" s="207"/>
      <c r="K990" s="207"/>
      <c r="L990" s="212"/>
      <c r="M990" s="213"/>
      <c r="N990" s="214"/>
      <c r="O990" s="214"/>
      <c r="P990" s="214"/>
      <c r="Q990" s="214"/>
      <c r="R990" s="214"/>
      <c r="S990" s="214"/>
      <c r="T990" s="215"/>
      <c r="AT990" s="216" t="s">
        <v>216</v>
      </c>
      <c r="AU990" s="216" t="s">
        <v>86</v>
      </c>
      <c r="AV990" s="14" t="s">
        <v>86</v>
      </c>
      <c r="AW990" s="14" t="s">
        <v>37</v>
      </c>
      <c r="AX990" s="14" t="s">
        <v>76</v>
      </c>
      <c r="AY990" s="216" t="s">
        <v>202</v>
      </c>
    </row>
    <row r="991" spans="1:65" s="14" customFormat="1" ht="11.25">
      <c r="B991" s="206"/>
      <c r="C991" s="207"/>
      <c r="D991" s="190" t="s">
        <v>216</v>
      </c>
      <c r="E991" s="208" t="s">
        <v>19</v>
      </c>
      <c r="F991" s="209" t="s">
        <v>1914</v>
      </c>
      <c r="G991" s="207"/>
      <c r="H991" s="210">
        <v>1</v>
      </c>
      <c r="I991" s="211"/>
      <c r="J991" s="207"/>
      <c r="K991" s="207"/>
      <c r="L991" s="212"/>
      <c r="M991" s="213"/>
      <c r="N991" s="214"/>
      <c r="O991" s="214"/>
      <c r="P991" s="214"/>
      <c r="Q991" s="214"/>
      <c r="R991" s="214"/>
      <c r="S991" s="214"/>
      <c r="T991" s="215"/>
      <c r="AT991" s="216" t="s">
        <v>216</v>
      </c>
      <c r="AU991" s="216" t="s">
        <v>86</v>
      </c>
      <c r="AV991" s="14" t="s">
        <v>86</v>
      </c>
      <c r="AW991" s="14" t="s">
        <v>37</v>
      </c>
      <c r="AX991" s="14" t="s">
        <v>76</v>
      </c>
      <c r="AY991" s="216" t="s">
        <v>202</v>
      </c>
    </row>
    <row r="992" spans="1:65" s="14" customFormat="1" ht="11.25">
      <c r="B992" s="206"/>
      <c r="C992" s="207"/>
      <c r="D992" s="190" t="s">
        <v>216</v>
      </c>
      <c r="E992" s="208" t="s">
        <v>19</v>
      </c>
      <c r="F992" s="209" t="s">
        <v>1915</v>
      </c>
      <c r="G992" s="207"/>
      <c r="H992" s="210">
        <v>1</v>
      </c>
      <c r="I992" s="211"/>
      <c r="J992" s="207"/>
      <c r="K992" s="207"/>
      <c r="L992" s="212"/>
      <c r="M992" s="213"/>
      <c r="N992" s="214"/>
      <c r="O992" s="214"/>
      <c r="P992" s="214"/>
      <c r="Q992" s="214"/>
      <c r="R992" s="214"/>
      <c r="S992" s="214"/>
      <c r="T992" s="215"/>
      <c r="AT992" s="216" t="s">
        <v>216</v>
      </c>
      <c r="AU992" s="216" t="s">
        <v>86</v>
      </c>
      <c r="AV992" s="14" t="s">
        <v>86</v>
      </c>
      <c r="AW992" s="14" t="s">
        <v>37</v>
      </c>
      <c r="AX992" s="14" t="s">
        <v>76</v>
      </c>
      <c r="AY992" s="216" t="s">
        <v>202</v>
      </c>
    </row>
    <row r="993" spans="1:65" s="16" customFormat="1" ht="11.25">
      <c r="B993" s="228"/>
      <c r="C993" s="229"/>
      <c r="D993" s="190" t="s">
        <v>216</v>
      </c>
      <c r="E993" s="230" t="s">
        <v>117</v>
      </c>
      <c r="F993" s="231" t="s">
        <v>235</v>
      </c>
      <c r="G993" s="229"/>
      <c r="H993" s="232">
        <v>11</v>
      </c>
      <c r="I993" s="233"/>
      <c r="J993" s="229"/>
      <c r="K993" s="229"/>
      <c r="L993" s="234"/>
      <c r="M993" s="235"/>
      <c r="N993" s="236"/>
      <c r="O993" s="236"/>
      <c r="P993" s="236"/>
      <c r="Q993" s="236"/>
      <c r="R993" s="236"/>
      <c r="S993" s="236"/>
      <c r="T993" s="237"/>
      <c r="AT993" s="238" t="s">
        <v>216</v>
      </c>
      <c r="AU993" s="238" t="s">
        <v>86</v>
      </c>
      <c r="AV993" s="16" t="s">
        <v>208</v>
      </c>
      <c r="AW993" s="16" t="s">
        <v>37</v>
      </c>
      <c r="AX993" s="16" t="s">
        <v>84</v>
      </c>
      <c r="AY993" s="238" t="s">
        <v>202</v>
      </c>
    </row>
    <row r="994" spans="1:65" s="2" customFormat="1" ht="14.45" customHeight="1">
      <c r="A994" s="36"/>
      <c r="B994" s="37"/>
      <c r="C994" s="239" t="s">
        <v>895</v>
      </c>
      <c r="D994" s="239" t="s">
        <v>639</v>
      </c>
      <c r="E994" s="240" t="s">
        <v>953</v>
      </c>
      <c r="F994" s="241" t="s">
        <v>954</v>
      </c>
      <c r="G994" s="242" t="s">
        <v>92</v>
      </c>
      <c r="H994" s="243">
        <v>11</v>
      </c>
      <c r="I994" s="244"/>
      <c r="J994" s="245">
        <f>ROUND(I994*H994,2)</f>
        <v>0</v>
      </c>
      <c r="K994" s="241" t="s">
        <v>207</v>
      </c>
      <c r="L994" s="246"/>
      <c r="M994" s="247" t="s">
        <v>19</v>
      </c>
      <c r="N994" s="248" t="s">
        <v>47</v>
      </c>
      <c r="O994" s="66"/>
      <c r="P994" s="186">
        <f>O994*H994</f>
        <v>0</v>
      </c>
      <c r="Q994" s="186">
        <v>5.1000000000000004E-3</v>
      </c>
      <c r="R994" s="186">
        <f>Q994*H994</f>
        <v>5.6100000000000004E-2</v>
      </c>
      <c r="S994" s="186">
        <v>0</v>
      </c>
      <c r="T994" s="187">
        <f>S994*H994</f>
        <v>0</v>
      </c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R994" s="188" t="s">
        <v>466</v>
      </c>
      <c r="AT994" s="188" t="s">
        <v>639</v>
      </c>
      <c r="AU994" s="188" t="s">
        <v>86</v>
      </c>
      <c r="AY994" s="19" t="s">
        <v>202</v>
      </c>
      <c r="BE994" s="189">
        <f>IF(N994="základní",J994,0)</f>
        <v>0</v>
      </c>
      <c r="BF994" s="189">
        <f>IF(N994="snížená",J994,0)</f>
        <v>0</v>
      </c>
      <c r="BG994" s="189">
        <f>IF(N994="zákl. přenesená",J994,0)</f>
        <v>0</v>
      </c>
      <c r="BH994" s="189">
        <f>IF(N994="sníž. přenesená",J994,0)</f>
        <v>0</v>
      </c>
      <c r="BI994" s="189">
        <f>IF(N994="nulová",J994,0)</f>
        <v>0</v>
      </c>
      <c r="BJ994" s="19" t="s">
        <v>84</v>
      </c>
      <c r="BK994" s="189">
        <f>ROUND(I994*H994,2)</f>
        <v>0</v>
      </c>
      <c r="BL994" s="19" t="s">
        <v>208</v>
      </c>
      <c r="BM994" s="188" t="s">
        <v>1916</v>
      </c>
    </row>
    <row r="995" spans="1:65" s="2" customFormat="1" ht="11.25">
      <c r="A995" s="36"/>
      <c r="B995" s="37"/>
      <c r="C995" s="38"/>
      <c r="D995" s="190" t="s">
        <v>210</v>
      </c>
      <c r="E995" s="38"/>
      <c r="F995" s="191" t="s">
        <v>954</v>
      </c>
      <c r="G995" s="38"/>
      <c r="H995" s="38"/>
      <c r="I995" s="192"/>
      <c r="J995" s="38"/>
      <c r="K995" s="38"/>
      <c r="L995" s="41"/>
      <c r="M995" s="193"/>
      <c r="N995" s="194"/>
      <c r="O995" s="66"/>
      <c r="P995" s="66"/>
      <c r="Q995" s="66"/>
      <c r="R995" s="66"/>
      <c r="S995" s="66"/>
      <c r="T995" s="67"/>
      <c r="U995" s="36"/>
      <c r="V995" s="36"/>
      <c r="W995" s="36"/>
      <c r="X995" s="36"/>
      <c r="Y995" s="36"/>
      <c r="Z995" s="36"/>
      <c r="AA995" s="36"/>
      <c r="AB995" s="36"/>
      <c r="AC995" s="36"/>
      <c r="AD995" s="36"/>
      <c r="AE995" s="36"/>
      <c r="AT995" s="19" t="s">
        <v>210</v>
      </c>
      <c r="AU995" s="19" t="s">
        <v>86</v>
      </c>
    </row>
    <row r="996" spans="1:65" s="14" customFormat="1" ht="11.25">
      <c r="B996" s="206"/>
      <c r="C996" s="207"/>
      <c r="D996" s="190" t="s">
        <v>216</v>
      </c>
      <c r="E996" s="208" t="s">
        <v>19</v>
      </c>
      <c r="F996" s="209" t="s">
        <v>117</v>
      </c>
      <c r="G996" s="207"/>
      <c r="H996" s="210">
        <v>11</v>
      </c>
      <c r="I996" s="211"/>
      <c r="J996" s="207"/>
      <c r="K996" s="207"/>
      <c r="L996" s="212"/>
      <c r="M996" s="213"/>
      <c r="N996" s="214"/>
      <c r="O996" s="214"/>
      <c r="P996" s="214"/>
      <c r="Q996" s="214"/>
      <c r="R996" s="214"/>
      <c r="S996" s="214"/>
      <c r="T996" s="215"/>
      <c r="AT996" s="216" t="s">
        <v>216</v>
      </c>
      <c r="AU996" s="216" t="s">
        <v>86</v>
      </c>
      <c r="AV996" s="14" t="s">
        <v>86</v>
      </c>
      <c r="AW996" s="14" t="s">
        <v>37</v>
      </c>
      <c r="AX996" s="14" t="s">
        <v>84</v>
      </c>
      <c r="AY996" s="216" t="s">
        <v>202</v>
      </c>
    </row>
    <row r="997" spans="1:65" s="2" customFormat="1" ht="14.45" customHeight="1">
      <c r="A997" s="36"/>
      <c r="B997" s="37"/>
      <c r="C997" s="177" t="s">
        <v>901</v>
      </c>
      <c r="D997" s="177" t="s">
        <v>204</v>
      </c>
      <c r="E997" s="178" t="s">
        <v>957</v>
      </c>
      <c r="F997" s="179" t="s">
        <v>958</v>
      </c>
      <c r="G997" s="180" t="s">
        <v>92</v>
      </c>
      <c r="H997" s="181">
        <v>3</v>
      </c>
      <c r="I997" s="182"/>
      <c r="J997" s="183">
        <f>ROUND(I997*H997,2)</f>
        <v>0</v>
      </c>
      <c r="K997" s="179" t="s">
        <v>19</v>
      </c>
      <c r="L997" s="41"/>
      <c r="M997" s="184" t="s">
        <v>19</v>
      </c>
      <c r="N997" s="185" t="s">
        <v>47</v>
      </c>
      <c r="O997" s="66"/>
      <c r="P997" s="186">
        <f>O997*H997</f>
        <v>0</v>
      </c>
      <c r="Q997" s="186">
        <v>2.0000000000000002E-5</v>
      </c>
      <c r="R997" s="186">
        <f>Q997*H997</f>
        <v>6.0000000000000008E-5</v>
      </c>
      <c r="S997" s="186">
        <v>0</v>
      </c>
      <c r="T997" s="187">
        <f>S997*H997</f>
        <v>0</v>
      </c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R997" s="188" t="s">
        <v>208</v>
      </c>
      <c r="AT997" s="188" t="s">
        <v>204</v>
      </c>
      <c r="AU997" s="188" t="s">
        <v>86</v>
      </c>
      <c r="AY997" s="19" t="s">
        <v>202</v>
      </c>
      <c r="BE997" s="189">
        <f>IF(N997="základní",J997,0)</f>
        <v>0</v>
      </c>
      <c r="BF997" s="189">
        <f>IF(N997="snížená",J997,0)</f>
        <v>0</v>
      </c>
      <c r="BG997" s="189">
        <f>IF(N997="zákl. přenesená",J997,0)</f>
        <v>0</v>
      </c>
      <c r="BH997" s="189">
        <f>IF(N997="sníž. přenesená",J997,0)</f>
        <v>0</v>
      </c>
      <c r="BI997" s="189">
        <f>IF(N997="nulová",J997,0)</f>
        <v>0</v>
      </c>
      <c r="BJ997" s="19" t="s">
        <v>84</v>
      </c>
      <c r="BK997" s="189">
        <f>ROUND(I997*H997,2)</f>
        <v>0</v>
      </c>
      <c r="BL997" s="19" t="s">
        <v>208</v>
      </c>
      <c r="BM997" s="188" t="s">
        <v>1917</v>
      </c>
    </row>
    <row r="998" spans="1:65" s="2" customFormat="1" ht="11.25">
      <c r="A998" s="36"/>
      <c r="B998" s="37"/>
      <c r="C998" s="38"/>
      <c r="D998" s="190" t="s">
        <v>210</v>
      </c>
      <c r="E998" s="38"/>
      <c r="F998" s="191" t="s">
        <v>960</v>
      </c>
      <c r="G998" s="38"/>
      <c r="H998" s="38"/>
      <c r="I998" s="192"/>
      <c r="J998" s="38"/>
      <c r="K998" s="38"/>
      <c r="L998" s="41"/>
      <c r="M998" s="193"/>
      <c r="N998" s="194"/>
      <c r="O998" s="66"/>
      <c r="P998" s="66"/>
      <c r="Q998" s="66"/>
      <c r="R998" s="66"/>
      <c r="S998" s="66"/>
      <c r="T998" s="67"/>
      <c r="U998" s="36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  <c r="AT998" s="19" t="s">
        <v>210</v>
      </c>
      <c r="AU998" s="19" t="s">
        <v>86</v>
      </c>
    </row>
    <row r="999" spans="1:65" s="2" customFormat="1" ht="29.25">
      <c r="A999" s="36"/>
      <c r="B999" s="37"/>
      <c r="C999" s="38"/>
      <c r="D999" s="190" t="s">
        <v>212</v>
      </c>
      <c r="E999" s="38"/>
      <c r="F999" s="195" t="s">
        <v>906</v>
      </c>
      <c r="G999" s="38"/>
      <c r="H999" s="38"/>
      <c r="I999" s="192"/>
      <c r="J999" s="38"/>
      <c r="K999" s="38"/>
      <c r="L999" s="41"/>
      <c r="M999" s="193"/>
      <c r="N999" s="194"/>
      <c r="O999" s="66"/>
      <c r="P999" s="66"/>
      <c r="Q999" s="66"/>
      <c r="R999" s="66"/>
      <c r="S999" s="66"/>
      <c r="T999" s="67"/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T999" s="19" t="s">
        <v>212</v>
      </c>
      <c r="AU999" s="19" t="s">
        <v>86</v>
      </c>
    </row>
    <row r="1000" spans="1:65" s="13" customFormat="1" ht="11.25">
      <c r="B1000" s="196"/>
      <c r="C1000" s="197"/>
      <c r="D1000" s="190" t="s">
        <v>216</v>
      </c>
      <c r="E1000" s="198" t="s">
        <v>19</v>
      </c>
      <c r="F1000" s="199" t="s">
        <v>1788</v>
      </c>
      <c r="G1000" s="197"/>
      <c r="H1000" s="198" t="s">
        <v>19</v>
      </c>
      <c r="I1000" s="200"/>
      <c r="J1000" s="197"/>
      <c r="K1000" s="197"/>
      <c r="L1000" s="201"/>
      <c r="M1000" s="202"/>
      <c r="N1000" s="203"/>
      <c r="O1000" s="203"/>
      <c r="P1000" s="203"/>
      <c r="Q1000" s="203"/>
      <c r="R1000" s="203"/>
      <c r="S1000" s="203"/>
      <c r="T1000" s="204"/>
      <c r="AT1000" s="205" t="s">
        <v>216</v>
      </c>
      <c r="AU1000" s="205" t="s">
        <v>86</v>
      </c>
      <c r="AV1000" s="13" t="s">
        <v>84</v>
      </c>
      <c r="AW1000" s="13" t="s">
        <v>37</v>
      </c>
      <c r="AX1000" s="13" t="s">
        <v>76</v>
      </c>
      <c r="AY1000" s="205" t="s">
        <v>202</v>
      </c>
    </row>
    <row r="1001" spans="1:65" s="14" customFormat="1" ht="11.25">
      <c r="B1001" s="206"/>
      <c r="C1001" s="207"/>
      <c r="D1001" s="190" t="s">
        <v>216</v>
      </c>
      <c r="E1001" s="208" t="s">
        <v>19</v>
      </c>
      <c r="F1001" s="209" t="s">
        <v>1918</v>
      </c>
      <c r="G1001" s="207"/>
      <c r="H1001" s="210">
        <v>1</v>
      </c>
      <c r="I1001" s="211"/>
      <c r="J1001" s="207"/>
      <c r="K1001" s="207"/>
      <c r="L1001" s="212"/>
      <c r="M1001" s="213"/>
      <c r="N1001" s="214"/>
      <c r="O1001" s="214"/>
      <c r="P1001" s="214"/>
      <c r="Q1001" s="214"/>
      <c r="R1001" s="214"/>
      <c r="S1001" s="214"/>
      <c r="T1001" s="215"/>
      <c r="AT1001" s="216" t="s">
        <v>216</v>
      </c>
      <c r="AU1001" s="216" t="s">
        <v>86</v>
      </c>
      <c r="AV1001" s="14" t="s">
        <v>86</v>
      </c>
      <c r="AW1001" s="14" t="s">
        <v>37</v>
      </c>
      <c r="AX1001" s="14" t="s">
        <v>76</v>
      </c>
      <c r="AY1001" s="216" t="s">
        <v>202</v>
      </c>
    </row>
    <row r="1002" spans="1:65" s="14" customFormat="1" ht="11.25">
      <c r="B1002" s="206"/>
      <c r="C1002" s="207"/>
      <c r="D1002" s="190" t="s">
        <v>216</v>
      </c>
      <c r="E1002" s="208" t="s">
        <v>19</v>
      </c>
      <c r="F1002" s="209" t="s">
        <v>1919</v>
      </c>
      <c r="G1002" s="207"/>
      <c r="H1002" s="210">
        <v>2</v>
      </c>
      <c r="I1002" s="211"/>
      <c r="J1002" s="207"/>
      <c r="K1002" s="207"/>
      <c r="L1002" s="212"/>
      <c r="M1002" s="213"/>
      <c r="N1002" s="214"/>
      <c r="O1002" s="214"/>
      <c r="P1002" s="214"/>
      <c r="Q1002" s="214"/>
      <c r="R1002" s="214"/>
      <c r="S1002" s="214"/>
      <c r="T1002" s="215"/>
      <c r="AT1002" s="216" t="s">
        <v>216</v>
      </c>
      <c r="AU1002" s="216" t="s">
        <v>86</v>
      </c>
      <c r="AV1002" s="14" t="s">
        <v>86</v>
      </c>
      <c r="AW1002" s="14" t="s">
        <v>37</v>
      </c>
      <c r="AX1002" s="14" t="s">
        <v>76</v>
      </c>
      <c r="AY1002" s="216" t="s">
        <v>202</v>
      </c>
    </row>
    <row r="1003" spans="1:65" s="16" customFormat="1" ht="11.25">
      <c r="B1003" s="228"/>
      <c r="C1003" s="229"/>
      <c r="D1003" s="190" t="s">
        <v>216</v>
      </c>
      <c r="E1003" s="230" t="s">
        <v>102</v>
      </c>
      <c r="F1003" s="231" t="s">
        <v>235</v>
      </c>
      <c r="G1003" s="229"/>
      <c r="H1003" s="232">
        <v>3</v>
      </c>
      <c r="I1003" s="233"/>
      <c r="J1003" s="229"/>
      <c r="K1003" s="229"/>
      <c r="L1003" s="234"/>
      <c r="M1003" s="235"/>
      <c r="N1003" s="236"/>
      <c r="O1003" s="236"/>
      <c r="P1003" s="236"/>
      <c r="Q1003" s="236"/>
      <c r="R1003" s="236"/>
      <c r="S1003" s="236"/>
      <c r="T1003" s="237"/>
      <c r="AT1003" s="238" t="s">
        <v>216</v>
      </c>
      <c r="AU1003" s="238" t="s">
        <v>86</v>
      </c>
      <c r="AV1003" s="16" t="s">
        <v>208</v>
      </c>
      <c r="AW1003" s="16" t="s">
        <v>37</v>
      </c>
      <c r="AX1003" s="16" t="s">
        <v>84</v>
      </c>
      <c r="AY1003" s="238" t="s">
        <v>202</v>
      </c>
    </row>
    <row r="1004" spans="1:65" s="2" customFormat="1" ht="14.45" customHeight="1">
      <c r="A1004" s="36"/>
      <c r="B1004" s="37"/>
      <c r="C1004" s="239" t="s">
        <v>909</v>
      </c>
      <c r="D1004" s="239" t="s">
        <v>639</v>
      </c>
      <c r="E1004" s="240" t="s">
        <v>964</v>
      </c>
      <c r="F1004" s="241" t="s">
        <v>1920</v>
      </c>
      <c r="G1004" s="242" t="s">
        <v>92</v>
      </c>
      <c r="H1004" s="243">
        <v>3</v>
      </c>
      <c r="I1004" s="244"/>
      <c r="J1004" s="245">
        <f>ROUND(I1004*H1004,2)</f>
        <v>0</v>
      </c>
      <c r="K1004" s="241" t="s">
        <v>19</v>
      </c>
      <c r="L1004" s="246"/>
      <c r="M1004" s="247" t="s">
        <v>19</v>
      </c>
      <c r="N1004" s="248" t="s">
        <v>47</v>
      </c>
      <c r="O1004" s="66"/>
      <c r="P1004" s="186">
        <f>O1004*H1004</f>
        <v>0</v>
      </c>
      <c r="Q1004" s="186">
        <v>8.5000000000000006E-3</v>
      </c>
      <c r="R1004" s="186">
        <f>Q1004*H1004</f>
        <v>2.5500000000000002E-2</v>
      </c>
      <c r="S1004" s="186">
        <v>0</v>
      </c>
      <c r="T1004" s="187">
        <f>S1004*H1004</f>
        <v>0</v>
      </c>
      <c r="U1004" s="36"/>
      <c r="V1004" s="36"/>
      <c r="W1004" s="36"/>
      <c r="X1004" s="36"/>
      <c r="Y1004" s="36"/>
      <c r="Z1004" s="36"/>
      <c r="AA1004" s="36"/>
      <c r="AB1004" s="36"/>
      <c r="AC1004" s="36"/>
      <c r="AD1004" s="36"/>
      <c r="AE1004" s="36"/>
      <c r="AR1004" s="188" t="s">
        <v>466</v>
      </c>
      <c r="AT1004" s="188" t="s">
        <v>639</v>
      </c>
      <c r="AU1004" s="188" t="s">
        <v>86</v>
      </c>
      <c r="AY1004" s="19" t="s">
        <v>202</v>
      </c>
      <c r="BE1004" s="189">
        <f>IF(N1004="základní",J1004,0)</f>
        <v>0</v>
      </c>
      <c r="BF1004" s="189">
        <f>IF(N1004="snížená",J1004,0)</f>
        <v>0</v>
      </c>
      <c r="BG1004" s="189">
        <f>IF(N1004="zákl. přenesená",J1004,0)</f>
        <v>0</v>
      </c>
      <c r="BH1004" s="189">
        <f>IF(N1004="sníž. přenesená",J1004,0)</f>
        <v>0</v>
      </c>
      <c r="BI1004" s="189">
        <f>IF(N1004="nulová",J1004,0)</f>
        <v>0</v>
      </c>
      <c r="BJ1004" s="19" t="s">
        <v>84</v>
      </c>
      <c r="BK1004" s="189">
        <f>ROUND(I1004*H1004,2)</f>
        <v>0</v>
      </c>
      <c r="BL1004" s="19" t="s">
        <v>208</v>
      </c>
      <c r="BM1004" s="188" t="s">
        <v>1921</v>
      </c>
    </row>
    <row r="1005" spans="1:65" s="2" customFormat="1" ht="11.25">
      <c r="A1005" s="36"/>
      <c r="B1005" s="37"/>
      <c r="C1005" s="38"/>
      <c r="D1005" s="190" t="s">
        <v>210</v>
      </c>
      <c r="E1005" s="38"/>
      <c r="F1005" s="191" t="s">
        <v>1920</v>
      </c>
      <c r="G1005" s="38"/>
      <c r="H1005" s="38"/>
      <c r="I1005" s="192"/>
      <c r="J1005" s="38"/>
      <c r="K1005" s="38"/>
      <c r="L1005" s="41"/>
      <c r="M1005" s="193"/>
      <c r="N1005" s="194"/>
      <c r="O1005" s="66"/>
      <c r="P1005" s="66"/>
      <c r="Q1005" s="66"/>
      <c r="R1005" s="66"/>
      <c r="S1005" s="66"/>
      <c r="T1005" s="67"/>
      <c r="U1005" s="36"/>
      <c r="V1005" s="36"/>
      <c r="W1005" s="36"/>
      <c r="X1005" s="36"/>
      <c r="Y1005" s="36"/>
      <c r="Z1005" s="36"/>
      <c r="AA1005" s="36"/>
      <c r="AB1005" s="36"/>
      <c r="AC1005" s="36"/>
      <c r="AD1005" s="36"/>
      <c r="AE1005" s="36"/>
      <c r="AT1005" s="19" t="s">
        <v>210</v>
      </c>
      <c r="AU1005" s="19" t="s">
        <v>86</v>
      </c>
    </row>
    <row r="1006" spans="1:65" s="14" customFormat="1" ht="11.25">
      <c r="B1006" s="206"/>
      <c r="C1006" s="207"/>
      <c r="D1006" s="190" t="s">
        <v>216</v>
      </c>
      <c r="E1006" s="208" t="s">
        <v>19</v>
      </c>
      <c r="F1006" s="209" t="s">
        <v>102</v>
      </c>
      <c r="G1006" s="207"/>
      <c r="H1006" s="210">
        <v>3</v>
      </c>
      <c r="I1006" s="211"/>
      <c r="J1006" s="207"/>
      <c r="K1006" s="207"/>
      <c r="L1006" s="212"/>
      <c r="M1006" s="213"/>
      <c r="N1006" s="214"/>
      <c r="O1006" s="214"/>
      <c r="P1006" s="214"/>
      <c r="Q1006" s="214"/>
      <c r="R1006" s="214"/>
      <c r="S1006" s="214"/>
      <c r="T1006" s="215"/>
      <c r="AT1006" s="216" t="s">
        <v>216</v>
      </c>
      <c r="AU1006" s="216" t="s">
        <v>86</v>
      </c>
      <c r="AV1006" s="14" t="s">
        <v>86</v>
      </c>
      <c r="AW1006" s="14" t="s">
        <v>37</v>
      </c>
      <c r="AX1006" s="14" t="s">
        <v>84</v>
      </c>
      <c r="AY1006" s="216" t="s">
        <v>202</v>
      </c>
    </row>
    <row r="1007" spans="1:65" s="2" customFormat="1" ht="14.45" customHeight="1">
      <c r="A1007" s="36"/>
      <c r="B1007" s="37"/>
      <c r="C1007" s="177" t="s">
        <v>913</v>
      </c>
      <c r="D1007" s="177" t="s">
        <v>204</v>
      </c>
      <c r="E1007" s="178" t="s">
        <v>968</v>
      </c>
      <c r="F1007" s="179" t="s">
        <v>969</v>
      </c>
      <c r="G1007" s="180" t="s">
        <v>92</v>
      </c>
      <c r="H1007" s="181">
        <v>8</v>
      </c>
      <c r="I1007" s="182"/>
      <c r="J1007" s="183">
        <f>ROUND(I1007*H1007,2)</f>
        <v>0</v>
      </c>
      <c r="K1007" s="179" t="s">
        <v>207</v>
      </c>
      <c r="L1007" s="41"/>
      <c r="M1007" s="184" t="s">
        <v>19</v>
      </c>
      <c r="N1007" s="185" t="s">
        <v>47</v>
      </c>
      <c r="O1007" s="66"/>
      <c r="P1007" s="186">
        <f>O1007*H1007</f>
        <v>0</v>
      </c>
      <c r="Q1007" s="186">
        <v>3.0000000000000001E-5</v>
      </c>
      <c r="R1007" s="186">
        <f>Q1007*H1007</f>
        <v>2.4000000000000001E-4</v>
      </c>
      <c r="S1007" s="186">
        <v>0</v>
      </c>
      <c r="T1007" s="187">
        <f>S1007*H1007</f>
        <v>0</v>
      </c>
      <c r="U1007" s="36"/>
      <c r="V1007" s="36"/>
      <c r="W1007" s="36"/>
      <c r="X1007" s="36"/>
      <c r="Y1007" s="36"/>
      <c r="Z1007" s="36"/>
      <c r="AA1007" s="36"/>
      <c r="AB1007" s="36"/>
      <c r="AC1007" s="36"/>
      <c r="AD1007" s="36"/>
      <c r="AE1007" s="36"/>
      <c r="AR1007" s="188" t="s">
        <v>208</v>
      </c>
      <c r="AT1007" s="188" t="s">
        <v>204</v>
      </c>
      <c r="AU1007" s="188" t="s">
        <v>86</v>
      </c>
      <c r="AY1007" s="19" t="s">
        <v>202</v>
      </c>
      <c r="BE1007" s="189">
        <f>IF(N1007="základní",J1007,0)</f>
        <v>0</v>
      </c>
      <c r="BF1007" s="189">
        <f>IF(N1007="snížená",J1007,0)</f>
        <v>0</v>
      </c>
      <c r="BG1007" s="189">
        <f>IF(N1007="zákl. přenesená",J1007,0)</f>
        <v>0</v>
      </c>
      <c r="BH1007" s="189">
        <f>IF(N1007="sníž. přenesená",J1007,0)</f>
        <v>0</v>
      </c>
      <c r="BI1007" s="189">
        <f>IF(N1007="nulová",J1007,0)</f>
        <v>0</v>
      </c>
      <c r="BJ1007" s="19" t="s">
        <v>84</v>
      </c>
      <c r="BK1007" s="189">
        <f>ROUND(I1007*H1007,2)</f>
        <v>0</v>
      </c>
      <c r="BL1007" s="19" t="s">
        <v>208</v>
      </c>
      <c r="BM1007" s="188" t="s">
        <v>1922</v>
      </c>
    </row>
    <row r="1008" spans="1:65" s="2" customFormat="1" ht="11.25">
      <c r="A1008" s="36"/>
      <c r="B1008" s="37"/>
      <c r="C1008" s="38"/>
      <c r="D1008" s="190" t="s">
        <v>210</v>
      </c>
      <c r="E1008" s="38"/>
      <c r="F1008" s="191" t="s">
        <v>971</v>
      </c>
      <c r="G1008" s="38"/>
      <c r="H1008" s="38"/>
      <c r="I1008" s="192"/>
      <c r="J1008" s="38"/>
      <c r="K1008" s="38"/>
      <c r="L1008" s="41"/>
      <c r="M1008" s="193"/>
      <c r="N1008" s="194"/>
      <c r="O1008" s="66"/>
      <c r="P1008" s="66"/>
      <c r="Q1008" s="66"/>
      <c r="R1008" s="66"/>
      <c r="S1008" s="66"/>
      <c r="T1008" s="67"/>
      <c r="U1008" s="36"/>
      <c r="V1008" s="36"/>
      <c r="W1008" s="36"/>
      <c r="X1008" s="36"/>
      <c r="Y1008" s="36"/>
      <c r="Z1008" s="36"/>
      <c r="AA1008" s="36"/>
      <c r="AB1008" s="36"/>
      <c r="AC1008" s="36"/>
      <c r="AD1008" s="36"/>
      <c r="AE1008" s="36"/>
      <c r="AT1008" s="19" t="s">
        <v>210</v>
      </c>
      <c r="AU1008" s="19" t="s">
        <v>86</v>
      </c>
    </row>
    <row r="1009" spans="1:65" s="2" customFormat="1" ht="29.25">
      <c r="A1009" s="36"/>
      <c r="B1009" s="37"/>
      <c r="C1009" s="38"/>
      <c r="D1009" s="190" t="s">
        <v>212</v>
      </c>
      <c r="E1009" s="38"/>
      <c r="F1009" s="195" t="s">
        <v>906</v>
      </c>
      <c r="G1009" s="38"/>
      <c r="H1009" s="38"/>
      <c r="I1009" s="192"/>
      <c r="J1009" s="38"/>
      <c r="K1009" s="38"/>
      <c r="L1009" s="41"/>
      <c r="M1009" s="193"/>
      <c r="N1009" s="194"/>
      <c r="O1009" s="66"/>
      <c r="P1009" s="66"/>
      <c r="Q1009" s="66"/>
      <c r="R1009" s="66"/>
      <c r="S1009" s="66"/>
      <c r="T1009" s="67"/>
      <c r="U1009" s="36"/>
      <c r="V1009" s="36"/>
      <c r="W1009" s="36"/>
      <c r="X1009" s="36"/>
      <c r="Y1009" s="36"/>
      <c r="Z1009" s="36"/>
      <c r="AA1009" s="36"/>
      <c r="AB1009" s="36"/>
      <c r="AC1009" s="36"/>
      <c r="AD1009" s="36"/>
      <c r="AE1009" s="36"/>
      <c r="AT1009" s="19" t="s">
        <v>212</v>
      </c>
      <c r="AU1009" s="19" t="s">
        <v>86</v>
      </c>
    </row>
    <row r="1010" spans="1:65" s="13" customFormat="1" ht="11.25">
      <c r="B1010" s="196"/>
      <c r="C1010" s="197"/>
      <c r="D1010" s="190" t="s">
        <v>216</v>
      </c>
      <c r="E1010" s="198" t="s">
        <v>19</v>
      </c>
      <c r="F1010" s="199" t="s">
        <v>1788</v>
      </c>
      <c r="G1010" s="197"/>
      <c r="H1010" s="198" t="s">
        <v>19</v>
      </c>
      <c r="I1010" s="200"/>
      <c r="J1010" s="197"/>
      <c r="K1010" s="197"/>
      <c r="L1010" s="201"/>
      <c r="M1010" s="202"/>
      <c r="N1010" s="203"/>
      <c r="O1010" s="203"/>
      <c r="P1010" s="203"/>
      <c r="Q1010" s="203"/>
      <c r="R1010" s="203"/>
      <c r="S1010" s="203"/>
      <c r="T1010" s="204"/>
      <c r="AT1010" s="205" t="s">
        <v>216</v>
      </c>
      <c r="AU1010" s="205" t="s">
        <v>86</v>
      </c>
      <c r="AV1010" s="13" t="s">
        <v>84</v>
      </c>
      <c r="AW1010" s="13" t="s">
        <v>37</v>
      </c>
      <c r="AX1010" s="13" t="s">
        <v>76</v>
      </c>
      <c r="AY1010" s="205" t="s">
        <v>202</v>
      </c>
    </row>
    <row r="1011" spans="1:65" s="14" customFormat="1" ht="11.25">
      <c r="B1011" s="206"/>
      <c r="C1011" s="207"/>
      <c r="D1011" s="190" t="s">
        <v>216</v>
      </c>
      <c r="E1011" s="208" t="s">
        <v>19</v>
      </c>
      <c r="F1011" s="209" t="s">
        <v>1923</v>
      </c>
      <c r="G1011" s="207"/>
      <c r="H1011" s="210">
        <v>2</v>
      </c>
      <c r="I1011" s="211"/>
      <c r="J1011" s="207"/>
      <c r="K1011" s="207"/>
      <c r="L1011" s="212"/>
      <c r="M1011" s="213"/>
      <c r="N1011" s="214"/>
      <c r="O1011" s="214"/>
      <c r="P1011" s="214"/>
      <c r="Q1011" s="214"/>
      <c r="R1011" s="214"/>
      <c r="S1011" s="214"/>
      <c r="T1011" s="215"/>
      <c r="AT1011" s="216" t="s">
        <v>216</v>
      </c>
      <c r="AU1011" s="216" t="s">
        <v>86</v>
      </c>
      <c r="AV1011" s="14" t="s">
        <v>86</v>
      </c>
      <c r="AW1011" s="14" t="s">
        <v>37</v>
      </c>
      <c r="AX1011" s="14" t="s">
        <v>76</v>
      </c>
      <c r="AY1011" s="216" t="s">
        <v>202</v>
      </c>
    </row>
    <row r="1012" spans="1:65" s="14" customFormat="1" ht="11.25">
      <c r="B1012" s="206"/>
      <c r="C1012" s="207"/>
      <c r="D1012" s="190" t="s">
        <v>216</v>
      </c>
      <c r="E1012" s="208" t="s">
        <v>19</v>
      </c>
      <c r="F1012" s="209" t="s">
        <v>1924</v>
      </c>
      <c r="G1012" s="207"/>
      <c r="H1012" s="210">
        <v>1</v>
      </c>
      <c r="I1012" s="211"/>
      <c r="J1012" s="207"/>
      <c r="K1012" s="207"/>
      <c r="L1012" s="212"/>
      <c r="M1012" s="213"/>
      <c r="N1012" s="214"/>
      <c r="O1012" s="214"/>
      <c r="P1012" s="214"/>
      <c r="Q1012" s="214"/>
      <c r="R1012" s="214"/>
      <c r="S1012" s="214"/>
      <c r="T1012" s="215"/>
      <c r="AT1012" s="216" t="s">
        <v>216</v>
      </c>
      <c r="AU1012" s="216" t="s">
        <v>86</v>
      </c>
      <c r="AV1012" s="14" t="s">
        <v>86</v>
      </c>
      <c r="AW1012" s="14" t="s">
        <v>37</v>
      </c>
      <c r="AX1012" s="14" t="s">
        <v>76</v>
      </c>
      <c r="AY1012" s="216" t="s">
        <v>202</v>
      </c>
    </row>
    <row r="1013" spans="1:65" s="14" customFormat="1" ht="11.25">
      <c r="B1013" s="206"/>
      <c r="C1013" s="207"/>
      <c r="D1013" s="190" t="s">
        <v>216</v>
      </c>
      <c r="E1013" s="208" t="s">
        <v>19</v>
      </c>
      <c r="F1013" s="209" t="s">
        <v>1925</v>
      </c>
      <c r="G1013" s="207"/>
      <c r="H1013" s="210">
        <v>2</v>
      </c>
      <c r="I1013" s="211"/>
      <c r="J1013" s="207"/>
      <c r="K1013" s="207"/>
      <c r="L1013" s="212"/>
      <c r="M1013" s="213"/>
      <c r="N1013" s="214"/>
      <c r="O1013" s="214"/>
      <c r="P1013" s="214"/>
      <c r="Q1013" s="214"/>
      <c r="R1013" s="214"/>
      <c r="S1013" s="214"/>
      <c r="T1013" s="215"/>
      <c r="AT1013" s="216" t="s">
        <v>216</v>
      </c>
      <c r="AU1013" s="216" t="s">
        <v>86</v>
      </c>
      <c r="AV1013" s="14" t="s">
        <v>86</v>
      </c>
      <c r="AW1013" s="14" t="s">
        <v>37</v>
      </c>
      <c r="AX1013" s="14" t="s">
        <v>76</v>
      </c>
      <c r="AY1013" s="216" t="s">
        <v>202</v>
      </c>
    </row>
    <row r="1014" spans="1:65" s="14" customFormat="1" ht="11.25">
      <c r="B1014" s="206"/>
      <c r="C1014" s="207"/>
      <c r="D1014" s="190" t="s">
        <v>216</v>
      </c>
      <c r="E1014" s="208" t="s">
        <v>19</v>
      </c>
      <c r="F1014" s="209" t="s">
        <v>1926</v>
      </c>
      <c r="G1014" s="207"/>
      <c r="H1014" s="210">
        <v>2</v>
      </c>
      <c r="I1014" s="211"/>
      <c r="J1014" s="207"/>
      <c r="K1014" s="207"/>
      <c r="L1014" s="212"/>
      <c r="M1014" s="213"/>
      <c r="N1014" s="214"/>
      <c r="O1014" s="214"/>
      <c r="P1014" s="214"/>
      <c r="Q1014" s="214"/>
      <c r="R1014" s="214"/>
      <c r="S1014" s="214"/>
      <c r="T1014" s="215"/>
      <c r="AT1014" s="216" t="s">
        <v>216</v>
      </c>
      <c r="AU1014" s="216" t="s">
        <v>86</v>
      </c>
      <c r="AV1014" s="14" t="s">
        <v>86</v>
      </c>
      <c r="AW1014" s="14" t="s">
        <v>37</v>
      </c>
      <c r="AX1014" s="14" t="s">
        <v>76</v>
      </c>
      <c r="AY1014" s="216" t="s">
        <v>202</v>
      </c>
    </row>
    <row r="1015" spans="1:65" s="14" customFormat="1" ht="11.25">
      <c r="B1015" s="206"/>
      <c r="C1015" s="207"/>
      <c r="D1015" s="190" t="s">
        <v>216</v>
      </c>
      <c r="E1015" s="208" t="s">
        <v>19</v>
      </c>
      <c r="F1015" s="209" t="s">
        <v>1927</v>
      </c>
      <c r="G1015" s="207"/>
      <c r="H1015" s="210">
        <v>1</v>
      </c>
      <c r="I1015" s="211"/>
      <c r="J1015" s="207"/>
      <c r="K1015" s="207"/>
      <c r="L1015" s="212"/>
      <c r="M1015" s="213"/>
      <c r="N1015" s="214"/>
      <c r="O1015" s="214"/>
      <c r="P1015" s="214"/>
      <c r="Q1015" s="214"/>
      <c r="R1015" s="214"/>
      <c r="S1015" s="214"/>
      <c r="T1015" s="215"/>
      <c r="AT1015" s="216" t="s">
        <v>216</v>
      </c>
      <c r="AU1015" s="216" t="s">
        <v>86</v>
      </c>
      <c r="AV1015" s="14" t="s">
        <v>86</v>
      </c>
      <c r="AW1015" s="14" t="s">
        <v>37</v>
      </c>
      <c r="AX1015" s="14" t="s">
        <v>76</v>
      </c>
      <c r="AY1015" s="216" t="s">
        <v>202</v>
      </c>
    </row>
    <row r="1016" spans="1:65" s="16" customFormat="1" ht="11.25">
      <c r="B1016" s="228"/>
      <c r="C1016" s="229"/>
      <c r="D1016" s="190" t="s">
        <v>216</v>
      </c>
      <c r="E1016" s="230" t="s">
        <v>120</v>
      </c>
      <c r="F1016" s="231" t="s">
        <v>235</v>
      </c>
      <c r="G1016" s="229"/>
      <c r="H1016" s="232">
        <v>8</v>
      </c>
      <c r="I1016" s="233"/>
      <c r="J1016" s="229"/>
      <c r="K1016" s="229"/>
      <c r="L1016" s="234"/>
      <c r="M1016" s="235"/>
      <c r="N1016" s="236"/>
      <c r="O1016" s="236"/>
      <c r="P1016" s="236"/>
      <c r="Q1016" s="236"/>
      <c r="R1016" s="236"/>
      <c r="S1016" s="236"/>
      <c r="T1016" s="237"/>
      <c r="AT1016" s="238" t="s">
        <v>216</v>
      </c>
      <c r="AU1016" s="238" t="s">
        <v>86</v>
      </c>
      <c r="AV1016" s="16" t="s">
        <v>208</v>
      </c>
      <c r="AW1016" s="16" t="s">
        <v>37</v>
      </c>
      <c r="AX1016" s="16" t="s">
        <v>84</v>
      </c>
      <c r="AY1016" s="238" t="s">
        <v>202</v>
      </c>
    </row>
    <row r="1017" spans="1:65" s="2" customFormat="1" ht="14.45" customHeight="1">
      <c r="A1017" s="36"/>
      <c r="B1017" s="37"/>
      <c r="C1017" s="239" t="s">
        <v>917</v>
      </c>
      <c r="D1017" s="239" t="s">
        <v>639</v>
      </c>
      <c r="E1017" s="240" t="s">
        <v>1928</v>
      </c>
      <c r="F1017" s="241" t="s">
        <v>1929</v>
      </c>
      <c r="G1017" s="242" t="s">
        <v>92</v>
      </c>
      <c r="H1017" s="243">
        <v>8</v>
      </c>
      <c r="I1017" s="244"/>
      <c r="J1017" s="245">
        <f>ROUND(I1017*H1017,2)</f>
        <v>0</v>
      </c>
      <c r="K1017" s="241" t="s">
        <v>207</v>
      </c>
      <c r="L1017" s="246"/>
      <c r="M1017" s="247" t="s">
        <v>19</v>
      </c>
      <c r="N1017" s="248" t="s">
        <v>47</v>
      </c>
      <c r="O1017" s="66"/>
      <c r="P1017" s="186">
        <f>O1017*H1017</f>
        <v>0</v>
      </c>
      <c r="Q1017" s="186">
        <v>1.4200000000000001E-2</v>
      </c>
      <c r="R1017" s="186">
        <f>Q1017*H1017</f>
        <v>0.11360000000000001</v>
      </c>
      <c r="S1017" s="186">
        <v>0</v>
      </c>
      <c r="T1017" s="187">
        <f>S1017*H1017</f>
        <v>0</v>
      </c>
      <c r="U1017" s="36"/>
      <c r="V1017" s="36"/>
      <c r="W1017" s="36"/>
      <c r="X1017" s="36"/>
      <c r="Y1017" s="36"/>
      <c r="Z1017" s="36"/>
      <c r="AA1017" s="36"/>
      <c r="AB1017" s="36"/>
      <c r="AC1017" s="36"/>
      <c r="AD1017" s="36"/>
      <c r="AE1017" s="36"/>
      <c r="AR1017" s="188" t="s">
        <v>466</v>
      </c>
      <c r="AT1017" s="188" t="s">
        <v>639</v>
      </c>
      <c r="AU1017" s="188" t="s">
        <v>86</v>
      </c>
      <c r="AY1017" s="19" t="s">
        <v>202</v>
      </c>
      <c r="BE1017" s="189">
        <f>IF(N1017="základní",J1017,0)</f>
        <v>0</v>
      </c>
      <c r="BF1017" s="189">
        <f>IF(N1017="snížená",J1017,0)</f>
        <v>0</v>
      </c>
      <c r="BG1017" s="189">
        <f>IF(N1017="zákl. přenesená",J1017,0)</f>
        <v>0</v>
      </c>
      <c r="BH1017" s="189">
        <f>IF(N1017="sníž. přenesená",J1017,0)</f>
        <v>0</v>
      </c>
      <c r="BI1017" s="189">
        <f>IF(N1017="nulová",J1017,0)</f>
        <v>0</v>
      </c>
      <c r="BJ1017" s="19" t="s">
        <v>84</v>
      </c>
      <c r="BK1017" s="189">
        <f>ROUND(I1017*H1017,2)</f>
        <v>0</v>
      </c>
      <c r="BL1017" s="19" t="s">
        <v>208</v>
      </c>
      <c r="BM1017" s="188" t="s">
        <v>1930</v>
      </c>
    </row>
    <row r="1018" spans="1:65" s="2" customFormat="1" ht="11.25">
      <c r="A1018" s="36"/>
      <c r="B1018" s="37"/>
      <c r="C1018" s="38"/>
      <c r="D1018" s="190" t="s">
        <v>210</v>
      </c>
      <c r="E1018" s="38"/>
      <c r="F1018" s="191" t="s">
        <v>1929</v>
      </c>
      <c r="G1018" s="38"/>
      <c r="H1018" s="38"/>
      <c r="I1018" s="192"/>
      <c r="J1018" s="38"/>
      <c r="K1018" s="38"/>
      <c r="L1018" s="41"/>
      <c r="M1018" s="193"/>
      <c r="N1018" s="194"/>
      <c r="O1018" s="66"/>
      <c r="P1018" s="66"/>
      <c r="Q1018" s="66"/>
      <c r="R1018" s="66"/>
      <c r="S1018" s="66"/>
      <c r="T1018" s="67"/>
      <c r="U1018" s="36"/>
      <c r="V1018" s="36"/>
      <c r="W1018" s="36"/>
      <c r="X1018" s="36"/>
      <c r="Y1018" s="36"/>
      <c r="Z1018" s="36"/>
      <c r="AA1018" s="36"/>
      <c r="AB1018" s="36"/>
      <c r="AC1018" s="36"/>
      <c r="AD1018" s="36"/>
      <c r="AE1018" s="36"/>
      <c r="AT1018" s="19" t="s">
        <v>210</v>
      </c>
      <c r="AU1018" s="19" t="s">
        <v>86</v>
      </c>
    </row>
    <row r="1019" spans="1:65" s="14" customFormat="1" ht="11.25">
      <c r="B1019" s="206"/>
      <c r="C1019" s="207"/>
      <c r="D1019" s="190" t="s">
        <v>216</v>
      </c>
      <c r="E1019" s="208" t="s">
        <v>19</v>
      </c>
      <c r="F1019" s="209" t="s">
        <v>120</v>
      </c>
      <c r="G1019" s="207"/>
      <c r="H1019" s="210">
        <v>8</v>
      </c>
      <c r="I1019" s="211"/>
      <c r="J1019" s="207"/>
      <c r="K1019" s="207"/>
      <c r="L1019" s="212"/>
      <c r="M1019" s="213"/>
      <c r="N1019" s="214"/>
      <c r="O1019" s="214"/>
      <c r="P1019" s="214"/>
      <c r="Q1019" s="214"/>
      <c r="R1019" s="214"/>
      <c r="S1019" s="214"/>
      <c r="T1019" s="215"/>
      <c r="AT1019" s="216" t="s">
        <v>216</v>
      </c>
      <c r="AU1019" s="216" t="s">
        <v>86</v>
      </c>
      <c r="AV1019" s="14" t="s">
        <v>86</v>
      </c>
      <c r="AW1019" s="14" t="s">
        <v>37</v>
      </c>
      <c r="AX1019" s="14" t="s">
        <v>84</v>
      </c>
      <c r="AY1019" s="216" t="s">
        <v>202</v>
      </c>
    </row>
    <row r="1020" spans="1:65" s="2" customFormat="1" ht="14.45" customHeight="1">
      <c r="A1020" s="36"/>
      <c r="B1020" s="37"/>
      <c r="C1020" s="177" t="s">
        <v>930</v>
      </c>
      <c r="D1020" s="177" t="s">
        <v>204</v>
      </c>
      <c r="E1020" s="178" t="s">
        <v>988</v>
      </c>
      <c r="F1020" s="179" t="s">
        <v>989</v>
      </c>
      <c r="G1020" s="180" t="s">
        <v>100</v>
      </c>
      <c r="H1020" s="181">
        <v>232.6</v>
      </c>
      <c r="I1020" s="182"/>
      <c r="J1020" s="183">
        <f>ROUND(I1020*H1020,2)</f>
        <v>0</v>
      </c>
      <c r="K1020" s="179" t="s">
        <v>207</v>
      </c>
      <c r="L1020" s="41"/>
      <c r="M1020" s="184" t="s">
        <v>19</v>
      </c>
      <c r="N1020" s="185" t="s">
        <v>47</v>
      </c>
      <c r="O1020" s="66"/>
      <c r="P1020" s="186">
        <f>O1020*H1020</f>
        <v>0</v>
      </c>
      <c r="Q1020" s="186">
        <v>0</v>
      </c>
      <c r="R1020" s="186">
        <f>Q1020*H1020</f>
        <v>0</v>
      </c>
      <c r="S1020" s="186">
        <v>0</v>
      </c>
      <c r="T1020" s="187">
        <f>S1020*H1020</f>
        <v>0</v>
      </c>
      <c r="U1020" s="36"/>
      <c r="V1020" s="36"/>
      <c r="W1020" s="36"/>
      <c r="X1020" s="36"/>
      <c r="Y1020" s="36"/>
      <c r="Z1020" s="36"/>
      <c r="AA1020" s="36"/>
      <c r="AB1020" s="36"/>
      <c r="AC1020" s="36"/>
      <c r="AD1020" s="36"/>
      <c r="AE1020" s="36"/>
      <c r="AR1020" s="188" t="s">
        <v>208</v>
      </c>
      <c r="AT1020" s="188" t="s">
        <v>204</v>
      </c>
      <c r="AU1020" s="188" t="s">
        <v>86</v>
      </c>
      <c r="AY1020" s="19" t="s">
        <v>202</v>
      </c>
      <c r="BE1020" s="189">
        <f>IF(N1020="základní",J1020,0)</f>
        <v>0</v>
      </c>
      <c r="BF1020" s="189">
        <f>IF(N1020="snížená",J1020,0)</f>
        <v>0</v>
      </c>
      <c r="BG1020" s="189">
        <f>IF(N1020="zákl. přenesená",J1020,0)</f>
        <v>0</v>
      </c>
      <c r="BH1020" s="189">
        <f>IF(N1020="sníž. přenesená",J1020,0)</f>
        <v>0</v>
      </c>
      <c r="BI1020" s="189">
        <f>IF(N1020="nulová",J1020,0)</f>
        <v>0</v>
      </c>
      <c r="BJ1020" s="19" t="s">
        <v>84</v>
      </c>
      <c r="BK1020" s="189">
        <f>ROUND(I1020*H1020,2)</f>
        <v>0</v>
      </c>
      <c r="BL1020" s="19" t="s">
        <v>208</v>
      </c>
      <c r="BM1020" s="188" t="s">
        <v>1931</v>
      </c>
    </row>
    <row r="1021" spans="1:65" s="2" customFormat="1" ht="11.25">
      <c r="A1021" s="36"/>
      <c r="B1021" s="37"/>
      <c r="C1021" s="38"/>
      <c r="D1021" s="190" t="s">
        <v>210</v>
      </c>
      <c r="E1021" s="38"/>
      <c r="F1021" s="191" t="s">
        <v>991</v>
      </c>
      <c r="G1021" s="38"/>
      <c r="H1021" s="38"/>
      <c r="I1021" s="192"/>
      <c r="J1021" s="38"/>
      <c r="K1021" s="38"/>
      <c r="L1021" s="41"/>
      <c r="M1021" s="193"/>
      <c r="N1021" s="194"/>
      <c r="O1021" s="66"/>
      <c r="P1021" s="66"/>
      <c r="Q1021" s="66"/>
      <c r="R1021" s="66"/>
      <c r="S1021" s="66"/>
      <c r="T1021" s="67"/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T1021" s="19" t="s">
        <v>210</v>
      </c>
      <c r="AU1021" s="19" t="s">
        <v>86</v>
      </c>
    </row>
    <row r="1022" spans="1:65" s="2" customFormat="1" ht="87.75">
      <c r="A1022" s="36"/>
      <c r="B1022" s="37"/>
      <c r="C1022" s="38"/>
      <c r="D1022" s="190" t="s">
        <v>212</v>
      </c>
      <c r="E1022" s="38"/>
      <c r="F1022" s="195" t="s">
        <v>992</v>
      </c>
      <c r="G1022" s="38"/>
      <c r="H1022" s="38"/>
      <c r="I1022" s="192"/>
      <c r="J1022" s="38"/>
      <c r="K1022" s="38"/>
      <c r="L1022" s="41"/>
      <c r="M1022" s="193"/>
      <c r="N1022" s="194"/>
      <c r="O1022" s="66"/>
      <c r="P1022" s="66"/>
      <c r="Q1022" s="66"/>
      <c r="R1022" s="66"/>
      <c r="S1022" s="66"/>
      <c r="T1022" s="67"/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T1022" s="19" t="s">
        <v>212</v>
      </c>
      <c r="AU1022" s="19" t="s">
        <v>86</v>
      </c>
    </row>
    <row r="1023" spans="1:65" s="14" customFormat="1" ht="11.25">
      <c r="B1023" s="206"/>
      <c r="C1023" s="207"/>
      <c r="D1023" s="190" t="s">
        <v>216</v>
      </c>
      <c r="E1023" s="208" t="s">
        <v>19</v>
      </c>
      <c r="F1023" s="209" t="s">
        <v>138</v>
      </c>
      <c r="G1023" s="207"/>
      <c r="H1023" s="210">
        <v>232.6</v>
      </c>
      <c r="I1023" s="211"/>
      <c r="J1023" s="207"/>
      <c r="K1023" s="207"/>
      <c r="L1023" s="212"/>
      <c r="M1023" s="213"/>
      <c r="N1023" s="214"/>
      <c r="O1023" s="214"/>
      <c r="P1023" s="214"/>
      <c r="Q1023" s="214"/>
      <c r="R1023" s="214"/>
      <c r="S1023" s="214"/>
      <c r="T1023" s="215"/>
      <c r="AT1023" s="216" t="s">
        <v>216</v>
      </c>
      <c r="AU1023" s="216" t="s">
        <v>86</v>
      </c>
      <c r="AV1023" s="14" t="s">
        <v>86</v>
      </c>
      <c r="AW1023" s="14" t="s">
        <v>37</v>
      </c>
      <c r="AX1023" s="14" t="s">
        <v>84</v>
      </c>
      <c r="AY1023" s="216" t="s">
        <v>202</v>
      </c>
    </row>
    <row r="1024" spans="1:65" s="2" customFormat="1" ht="14.45" customHeight="1">
      <c r="A1024" s="36"/>
      <c r="B1024" s="37"/>
      <c r="C1024" s="177" t="s">
        <v>934</v>
      </c>
      <c r="D1024" s="177" t="s">
        <v>204</v>
      </c>
      <c r="E1024" s="178" t="s">
        <v>994</v>
      </c>
      <c r="F1024" s="179" t="s">
        <v>995</v>
      </c>
      <c r="G1024" s="180" t="s">
        <v>92</v>
      </c>
      <c r="H1024" s="181">
        <v>17</v>
      </c>
      <c r="I1024" s="182"/>
      <c r="J1024" s="183">
        <f>ROUND(I1024*H1024,2)</f>
        <v>0</v>
      </c>
      <c r="K1024" s="179" t="s">
        <v>207</v>
      </c>
      <c r="L1024" s="41"/>
      <c r="M1024" s="184" t="s">
        <v>19</v>
      </c>
      <c r="N1024" s="185" t="s">
        <v>47</v>
      </c>
      <c r="O1024" s="66"/>
      <c r="P1024" s="186">
        <f>O1024*H1024</f>
        <v>0</v>
      </c>
      <c r="Q1024" s="186">
        <v>0.45937</v>
      </c>
      <c r="R1024" s="186">
        <f>Q1024*H1024</f>
        <v>7.8092899999999998</v>
      </c>
      <c r="S1024" s="186">
        <v>0</v>
      </c>
      <c r="T1024" s="187">
        <f>S1024*H1024</f>
        <v>0</v>
      </c>
      <c r="U1024" s="36"/>
      <c r="V1024" s="36"/>
      <c r="W1024" s="36"/>
      <c r="X1024" s="36"/>
      <c r="Y1024" s="36"/>
      <c r="Z1024" s="36"/>
      <c r="AA1024" s="36"/>
      <c r="AB1024" s="36"/>
      <c r="AC1024" s="36"/>
      <c r="AD1024" s="36"/>
      <c r="AE1024" s="36"/>
      <c r="AR1024" s="188" t="s">
        <v>208</v>
      </c>
      <c r="AT1024" s="188" t="s">
        <v>204</v>
      </c>
      <c r="AU1024" s="188" t="s">
        <v>86</v>
      </c>
      <c r="AY1024" s="19" t="s">
        <v>202</v>
      </c>
      <c r="BE1024" s="189">
        <f>IF(N1024="základní",J1024,0)</f>
        <v>0</v>
      </c>
      <c r="BF1024" s="189">
        <f>IF(N1024="snížená",J1024,0)</f>
        <v>0</v>
      </c>
      <c r="BG1024" s="189">
        <f>IF(N1024="zákl. přenesená",J1024,0)</f>
        <v>0</v>
      </c>
      <c r="BH1024" s="189">
        <f>IF(N1024="sníž. přenesená",J1024,0)</f>
        <v>0</v>
      </c>
      <c r="BI1024" s="189">
        <f>IF(N1024="nulová",J1024,0)</f>
        <v>0</v>
      </c>
      <c r="BJ1024" s="19" t="s">
        <v>84</v>
      </c>
      <c r="BK1024" s="189">
        <f>ROUND(I1024*H1024,2)</f>
        <v>0</v>
      </c>
      <c r="BL1024" s="19" t="s">
        <v>208</v>
      </c>
      <c r="BM1024" s="188" t="s">
        <v>1932</v>
      </c>
    </row>
    <row r="1025" spans="1:65" s="2" customFormat="1" ht="11.25">
      <c r="A1025" s="36"/>
      <c r="B1025" s="37"/>
      <c r="C1025" s="38"/>
      <c r="D1025" s="190" t="s">
        <v>210</v>
      </c>
      <c r="E1025" s="38"/>
      <c r="F1025" s="191" t="s">
        <v>997</v>
      </c>
      <c r="G1025" s="38"/>
      <c r="H1025" s="38"/>
      <c r="I1025" s="192"/>
      <c r="J1025" s="38"/>
      <c r="K1025" s="38"/>
      <c r="L1025" s="41"/>
      <c r="M1025" s="193"/>
      <c r="N1025" s="194"/>
      <c r="O1025" s="66"/>
      <c r="P1025" s="66"/>
      <c r="Q1025" s="66"/>
      <c r="R1025" s="66"/>
      <c r="S1025" s="66"/>
      <c r="T1025" s="67"/>
      <c r="U1025" s="36"/>
      <c r="V1025" s="36"/>
      <c r="W1025" s="36"/>
      <c r="X1025" s="36"/>
      <c r="Y1025" s="36"/>
      <c r="Z1025" s="36"/>
      <c r="AA1025" s="36"/>
      <c r="AB1025" s="36"/>
      <c r="AC1025" s="36"/>
      <c r="AD1025" s="36"/>
      <c r="AE1025" s="36"/>
      <c r="AT1025" s="19" t="s">
        <v>210</v>
      </c>
      <c r="AU1025" s="19" t="s">
        <v>86</v>
      </c>
    </row>
    <row r="1026" spans="1:65" s="2" customFormat="1" ht="87.75">
      <c r="A1026" s="36"/>
      <c r="B1026" s="37"/>
      <c r="C1026" s="38"/>
      <c r="D1026" s="190" t="s">
        <v>212</v>
      </c>
      <c r="E1026" s="38"/>
      <c r="F1026" s="195" t="s">
        <v>992</v>
      </c>
      <c r="G1026" s="38"/>
      <c r="H1026" s="38"/>
      <c r="I1026" s="192"/>
      <c r="J1026" s="38"/>
      <c r="K1026" s="38"/>
      <c r="L1026" s="41"/>
      <c r="M1026" s="193"/>
      <c r="N1026" s="194"/>
      <c r="O1026" s="66"/>
      <c r="P1026" s="66"/>
      <c r="Q1026" s="66"/>
      <c r="R1026" s="66"/>
      <c r="S1026" s="66"/>
      <c r="T1026" s="67"/>
      <c r="U1026" s="36"/>
      <c r="V1026" s="36"/>
      <c r="W1026" s="36"/>
      <c r="X1026" s="36"/>
      <c r="Y1026" s="36"/>
      <c r="Z1026" s="36"/>
      <c r="AA1026" s="36"/>
      <c r="AB1026" s="36"/>
      <c r="AC1026" s="36"/>
      <c r="AD1026" s="36"/>
      <c r="AE1026" s="36"/>
      <c r="AT1026" s="19" t="s">
        <v>212</v>
      </c>
      <c r="AU1026" s="19" t="s">
        <v>86</v>
      </c>
    </row>
    <row r="1027" spans="1:65" s="13" customFormat="1" ht="11.25">
      <c r="B1027" s="196"/>
      <c r="C1027" s="197"/>
      <c r="D1027" s="190" t="s">
        <v>216</v>
      </c>
      <c r="E1027" s="198" t="s">
        <v>19</v>
      </c>
      <c r="F1027" s="199" t="s">
        <v>1788</v>
      </c>
      <c r="G1027" s="197"/>
      <c r="H1027" s="198" t="s">
        <v>19</v>
      </c>
      <c r="I1027" s="200"/>
      <c r="J1027" s="197"/>
      <c r="K1027" s="197"/>
      <c r="L1027" s="201"/>
      <c r="M1027" s="202"/>
      <c r="N1027" s="203"/>
      <c r="O1027" s="203"/>
      <c r="P1027" s="203"/>
      <c r="Q1027" s="203"/>
      <c r="R1027" s="203"/>
      <c r="S1027" s="203"/>
      <c r="T1027" s="204"/>
      <c r="AT1027" s="205" t="s">
        <v>216</v>
      </c>
      <c r="AU1027" s="205" t="s">
        <v>86</v>
      </c>
      <c r="AV1027" s="13" t="s">
        <v>84</v>
      </c>
      <c r="AW1027" s="13" t="s">
        <v>37</v>
      </c>
      <c r="AX1027" s="13" t="s">
        <v>76</v>
      </c>
      <c r="AY1027" s="205" t="s">
        <v>202</v>
      </c>
    </row>
    <row r="1028" spans="1:65" s="14" customFormat="1" ht="11.25">
      <c r="B1028" s="206"/>
      <c r="C1028" s="207"/>
      <c r="D1028" s="190" t="s">
        <v>216</v>
      </c>
      <c r="E1028" s="208" t="s">
        <v>19</v>
      </c>
      <c r="F1028" s="209" t="s">
        <v>1933</v>
      </c>
      <c r="G1028" s="207"/>
      <c r="H1028" s="210">
        <v>1</v>
      </c>
      <c r="I1028" s="211"/>
      <c r="J1028" s="207"/>
      <c r="K1028" s="207"/>
      <c r="L1028" s="212"/>
      <c r="M1028" s="213"/>
      <c r="N1028" s="214"/>
      <c r="O1028" s="214"/>
      <c r="P1028" s="214"/>
      <c r="Q1028" s="214"/>
      <c r="R1028" s="214"/>
      <c r="S1028" s="214"/>
      <c r="T1028" s="215"/>
      <c r="AT1028" s="216" t="s">
        <v>216</v>
      </c>
      <c r="AU1028" s="216" t="s">
        <v>86</v>
      </c>
      <c r="AV1028" s="14" t="s">
        <v>86</v>
      </c>
      <c r="AW1028" s="14" t="s">
        <v>37</v>
      </c>
      <c r="AX1028" s="14" t="s">
        <v>76</v>
      </c>
      <c r="AY1028" s="216" t="s">
        <v>202</v>
      </c>
    </row>
    <row r="1029" spans="1:65" s="14" customFormat="1" ht="11.25">
      <c r="B1029" s="206"/>
      <c r="C1029" s="207"/>
      <c r="D1029" s="190" t="s">
        <v>216</v>
      </c>
      <c r="E1029" s="208" t="s">
        <v>19</v>
      </c>
      <c r="F1029" s="209" t="s">
        <v>1934</v>
      </c>
      <c r="G1029" s="207"/>
      <c r="H1029" s="210">
        <v>1</v>
      </c>
      <c r="I1029" s="211"/>
      <c r="J1029" s="207"/>
      <c r="K1029" s="207"/>
      <c r="L1029" s="212"/>
      <c r="M1029" s="213"/>
      <c r="N1029" s="214"/>
      <c r="O1029" s="214"/>
      <c r="P1029" s="214"/>
      <c r="Q1029" s="214"/>
      <c r="R1029" s="214"/>
      <c r="S1029" s="214"/>
      <c r="T1029" s="215"/>
      <c r="AT1029" s="216" t="s">
        <v>216</v>
      </c>
      <c r="AU1029" s="216" t="s">
        <v>86</v>
      </c>
      <c r="AV1029" s="14" t="s">
        <v>86</v>
      </c>
      <c r="AW1029" s="14" t="s">
        <v>37</v>
      </c>
      <c r="AX1029" s="14" t="s">
        <v>76</v>
      </c>
      <c r="AY1029" s="216" t="s">
        <v>202</v>
      </c>
    </row>
    <row r="1030" spans="1:65" s="14" customFormat="1" ht="11.25">
      <c r="B1030" s="206"/>
      <c r="C1030" s="207"/>
      <c r="D1030" s="190" t="s">
        <v>216</v>
      </c>
      <c r="E1030" s="208" t="s">
        <v>19</v>
      </c>
      <c r="F1030" s="209" t="s">
        <v>1935</v>
      </c>
      <c r="G1030" s="207"/>
      <c r="H1030" s="210">
        <v>1</v>
      </c>
      <c r="I1030" s="211"/>
      <c r="J1030" s="207"/>
      <c r="K1030" s="207"/>
      <c r="L1030" s="212"/>
      <c r="M1030" s="213"/>
      <c r="N1030" s="214"/>
      <c r="O1030" s="214"/>
      <c r="P1030" s="214"/>
      <c r="Q1030" s="214"/>
      <c r="R1030" s="214"/>
      <c r="S1030" s="214"/>
      <c r="T1030" s="215"/>
      <c r="AT1030" s="216" t="s">
        <v>216</v>
      </c>
      <c r="AU1030" s="216" t="s">
        <v>86</v>
      </c>
      <c r="AV1030" s="14" t="s">
        <v>86</v>
      </c>
      <c r="AW1030" s="14" t="s">
        <v>37</v>
      </c>
      <c r="AX1030" s="14" t="s">
        <v>76</v>
      </c>
      <c r="AY1030" s="216" t="s">
        <v>202</v>
      </c>
    </row>
    <row r="1031" spans="1:65" s="14" customFormat="1" ht="11.25">
      <c r="B1031" s="206"/>
      <c r="C1031" s="207"/>
      <c r="D1031" s="190" t="s">
        <v>216</v>
      </c>
      <c r="E1031" s="208" t="s">
        <v>19</v>
      </c>
      <c r="F1031" s="209" t="s">
        <v>1936</v>
      </c>
      <c r="G1031" s="207"/>
      <c r="H1031" s="210">
        <v>1</v>
      </c>
      <c r="I1031" s="211"/>
      <c r="J1031" s="207"/>
      <c r="K1031" s="207"/>
      <c r="L1031" s="212"/>
      <c r="M1031" s="213"/>
      <c r="N1031" s="214"/>
      <c r="O1031" s="214"/>
      <c r="P1031" s="214"/>
      <c r="Q1031" s="214"/>
      <c r="R1031" s="214"/>
      <c r="S1031" s="214"/>
      <c r="T1031" s="215"/>
      <c r="AT1031" s="216" t="s">
        <v>216</v>
      </c>
      <c r="AU1031" s="216" t="s">
        <v>86</v>
      </c>
      <c r="AV1031" s="14" t="s">
        <v>86</v>
      </c>
      <c r="AW1031" s="14" t="s">
        <v>37</v>
      </c>
      <c r="AX1031" s="14" t="s">
        <v>76</v>
      </c>
      <c r="AY1031" s="216" t="s">
        <v>202</v>
      </c>
    </row>
    <row r="1032" spans="1:65" s="14" customFormat="1" ht="11.25">
      <c r="B1032" s="206"/>
      <c r="C1032" s="207"/>
      <c r="D1032" s="190" t="s">
        <v>216</v>
      </c>
      <c r="E1032" s="208" t="s">
        <v>19</v>
      </c>
      <c r="F1032" s="209" t="s">
        <v>1937</v>
      </c>
      <c r="G1032" s="207"/>
      <c r="H1032" s="210">
        <v>1</v>
      </c>
      <c r="I1032" s="211"/>
      <c r="J1032" s="207"/>
      <c r="K1032" s="207"/>
      <c r="L1032" s="212"/>
      <c r="M1032" s="213"/>
      <c r="N1032" s="214"/>
      <c r="O1032" s="214"/>
      <c r="P1032" s="214"/>
      <c r="Q1032" s="214"/>
      <c r="R1032" s="214"/>
      <c r="S1032" s="214"/>
      <c r="T1032" s="215"/>
      <c r="AT1032" s="216" t="s">
        <v>216</v>
      </c>
      <c r="AU1032" s="216" t="s">
        <v>86</v>
      </c>
      <c r="AV1032" s="14" t="s">
        <v>86</v>
      </c>
      <c r="AW1032" s="14" t="s">
        <v>37</v>
      </c>
      <c r="AX1032" s="14" t="s">
        <v>76</v>
      </c>
      <c r="AY1032" s="216" t="s">
        <v>202</v>
      </c>
    </row>
    <row r="1033" spans="1:65" s="14" customFormat="1" ht="11.25">
      <c r="B1033" s="206"/>
      <c r="C1033" s="207"/>
      <c r="D1033" s="190" t="s">
        <v>216</v>
      </c>
      <c r="E1033" s="208" t="s">
        <v>19</v>
      </c>
      <c r="F1033" s="209" t="s">
        <v>1938</v>
      </c>
      <c r="G1033" s="207"/>
      <c r="H1033" s="210">
        <v>3</v>
      </c>
      <c r="I1033" s="211"/>
      <c r="J1033" s="207"/>
      <c r="K1033" s="207"/>
      <c r="L1033" s="212"/>
      <c r="M1033" s="213"/>
      <c r="N1033" s="214"/>
      <c r="O1033" s="214"/>
      <c r="P1033" s="214"/>
      <c r="Q1033" s="214"/>
      <c r="R1033" s="214"/>
      <c r="S1033" s="214"/>
      <c r="T1033" s="215"/>
      <c r="AT1033" s="216" t="s">
        <v>216</v>
      </c>
      <c r="AU1033" s="216" t="s">
        <v>86</v>
      </c>
      <c r="AV1033" s="14" t="s">
        <v>86</v>
      </c>
      <c r="AW1033" s="14" t="s">
        <v>37</v>
      </c>
      <c r="AX1033" s="14" t="s">
        <v>76</v>
      </c>
      <c r="AY1033" s="216" t="s">
        <v>202</v>
      </c>
    </row>
    <row r="1034" spans="1:65" s="14" customFormat="1" ht="11.25">
      <c r="B1034" s="206"/>
      <c r="C1034" s="207"/>
      <c r="D1034" s="190" t="s">
        <v>216</v>
      </c>
      <c r="E1034" s="208" t="s">
        <v>19</v>
      </c>
      <c r="F1034" s="209" t="s">
        <v>1939</v>
      </c>
      <c r="G1034" s="207"/>
      <c r="H1034" s="210">
        <v>3</v>
      </c>
      <c r="I1034" s="211"/>
      <c r="J1034" s="207"/>
      <c r="K1034" s="207"/>
      <c r="L1034" s="212"/>
      <c r="M1034" s="213"/>
      <c r="N1034" s="214"/>
      <c r="O1034" s="214"/>
      <c r="P1034" s="214"/>
      <c r="Q1034" s="214"/>
      <c r="R1034" s="214"/>
      <c r="S1034" s="214"/>
      <c r="T1034" s="215"/>
      <c r="AT1034" s="216" t="s">
        <v>216</v>
      </c>
      <c r="AU1034" s="216" t="s">
        <v>86</v>
      </c>
      <c r="AV1034" s="14" t="s">
        <v>86</v>
      </c>
      <c r="AW1034" s="14" t="s">
        <v>37</v>
      </c>
      <c r="AX1034" s="14" t="s">
        <v>76</v>
      </c>
      <c r="AY1034" s="216" t="s">
        <v>202</v>
      </c>
    </row>
    <row r="1035" spans="1:65" s="14" customFormat="1" ht="11.25">
      <c r="B1035" s="206"/>
      <c r="C1035" s="207"/>
      <c r="D1035" s="190" t="s">
        <v>216</v>
      </c>
      <c r="E1035" s="208" t="s">
        <v>19</v>
      </c>
      <c r="F1035" s="209" t="s">
        <v>1940</v>
      </c>
      <c r="G1035" s="207"/>
      <c r="H1035" s="210">
        <v>1</v>
      </c>
      <c r="I1035" s="211"/>
      <c r="J1035" s="207"/>
      <c r="K1035" s="207"/>
      <c r="L1035" s="212"/>
      <c r="M1035" s="213"/>
      <c r="N1035" s="214"/>
      <c r="O1035" s="214"/>
      <c r="P1035" s="214"/>
      <c r="Q1035" s="214"/>
      <c r="R1035" s="214"/>
      <c r="S1035" s="214"/>
      <c r="T1035" s="215"/>
      <c r="AT1035" s="216" t="s">
        <v>216</v>
      </c>
      <c r="AU1035" s="216" t="s">
        <v>86</v>
      </c>
      <c r="AV1035" s="14" t="s">
        <v>86</v>
      </c>
      <c r="AW1035" s="14" t="s">
        <v>37</v>
      </c>
      <c r="AX1035" s="14" t="s">
        <v>76</v>
      </c>
      <c r="AY1035" s="216" t="s">
        <v>202</v>
      </c>
    </row>
    <row r="1036" spans="1:65" s="14" customFormat="1" ht="11.25">
      <c r="B1036" s="206"/>
      <c r="C1036" s="207"/>
      <c r="D1036" s="190" t="s">
        <v>216</v>
      </c>
      <c r="E1036" s="208" t="s">
        <v>19</v>
      </c>
      <c r="F1036" s="209" t="s">
        <v>1941</v>
      </c>
      <c r="G1036" s="207"/>
      <c r="H1036" s="210">
        <v>2</v>
      </c>
      <c r="I1036" s="211"/>
      <c r="J1036" s="207"/>
      <c r="K1036" s="207"/>
      <c r="L1036" s="212"/>
      <c r="M1036" s="213"/>
      <c r="N1036" s="214"/>
      <c r="O1036" s="214"/>
      <c r="P1036" s="214"/>
      <c r="Q1036" s="214"/>
      <c r="R1036" s="214"/>
      <c r="S1036" s="214"/>
      <c r="T1036" s="215"/>
      <c r="AT1036" s="216" t="s">
        <v>216</v>
      </c>
      <c r="AU1036" s="216" t="s">
        <v>86</v>
      </c>
      <c r="AV1036" s="14" t="s">
        <v>86</v>
      </c>
      <c r="AW1036" s="14" t="s">
        <v>37</v>
      </c>
      <c r="AX1036" s="14" t="s">
        <v>76</v>
      </c>
      <c r="AY1036" s="216" t="s">
        <v>202</v>
      </c>
    </row>
    <row r="1037" spans="1:65" s="14" customFormat="1" ht="11.25">
      <c r="B1037" s="206"/>
      <c r="C1037" s="207"/>
      <c r="D1037" s="190" t="s">
        <v>216</v>
      </c>
      <c r="E1037" s="208" t="s">
        <v>19</v>
      </c>
      <c r="F1037" s="209" t="s">
        <v>1942</v>
      </c>
      <c r="G1037" s="207"/>
      <c r="H1037" s="210">
        <v>1</v>
      </c>
      <c r="I1037" s="211"/>
      <c r="J1037" s="207"/>
      <c r="K1037" s="207"/>
      <c r="L1037" s="212"/>
      <c r="M1037" s="213"/>
      <c r="N1037" s="214"/>
      <c r="O1037" s="214"/>
      <c r="P1037" s="214"/>
      <c r="Q1037" s="214"/>
      <c r="R1037" s="214"/>
      <c r="S1037" s="214"/>
      <c r="T1037" s="215"/>
      <c r="AT1037" s="216" t="s">
        <v>216</v>
      </c>
      <c r="AU1037" s="216" t="s">
        <v>86</v>
      </c>
      <c r="AV1037" s="14" t="s">
        <v>86</v>
      </c>
      <c r="AW1037" s="14" t="s">
        <v>37</v>
      </c>
      <c r="AX1037" s="14" t="s">
        <v>76</v>
      </c>
      <c r="AY1037" s="216" t="s">
        <v>202</v>
      </c>
    </row>
    <row r="1038" spans="1:65" s="14" customFormat="1" ht="11.25">
      <c r="B1038" s="206"/>
      <c r="C1038" s="207"/>
      <c r="D1038" s="190" t="s">
        <v>216</v>
      </c>
      <c r="E1038" s="208" t="s">
        <v>19</v>
      </c>
      <c r="F1038" s="209" t="s">
        <v>1943</v>
      </c>
      <c r="G1038" s="207"/>
      <c r="H1038" s="210">
        <v>2</v>
      </c>
      <c r="I1038" s="211"/>
      <c r="J1038" s="207"/>
      <c r="K1038" s="207"/>
      <c r="L1038" s="212"/>
      <c r="M1038" s="213"/>
      <c r="N1038" s="214"/>
      <c r="O1038" s="214"/>
      <c r="P1038" s="214"/>
      <c r="Q1038" s="214"/>
      <c r="R1038" s="214"/>
      <c r="S1038" s="214"/>
      <c r="T1038" s="215"/>
      <c r="AT1038" s="216" t="s">
        <v>216</v>
      </c>
      <c r="AU1038" s="216" t="s">
        <v>86</v>
      </c>
      <c r="AV1038" s="14" t="s">
        <v>86</v>
      </c>
      <c r="AW1038" s="14" t="s">
        <v>37</v>
      </c>
      <c r="AX1038" s="14" t="s">
        <v>76</v>
      </c>
      <c r="AY1038" s="216" t="s">
        <v>202</v>
      </c>
    </row>
    <row r="1039" spans="1:65" s="16" customFormat="1" ht="11.25">
      <c r="B1039" s="228"/>
      <c r="C1039" s="229"/>
      <c r="D1039" s="190" t="s">
        <v>216</v>
      </c>
      <c r="E1039" s="230" t="s">
        <v>19</v>
      </c>
      <c r="F1039" s="231" t="s">
        <v>235</v>
      </c>
      <c r="G1039" s="229"/>
      <c r="H1039" s="232">
        <v>17</v>
      </c>
      <c r="I1039" s="233"/>
      <c r="J1039" s="229"/>
      <c r="K1039" s="229"/>
      <c r="L1039" s="234"/>
      <c r="M1039" s="235"/>
      <c r="N1039" s="236"/>
      <c r="O1039" s="236"/>
      <c r="P1039" s="236"/>
      <c r="Q1039" s="236"/>
      <c r="R1039" s="236"/>
      <c r="S1039" s="236"/>
      <c r="T1039" s="237"/>
      <c r="AT1039" s="238" t="s">
        <v>216</v>
      </c>
      <c r="AU1039" s="238" t="s">
        <v>86</v>
      </c>
      <c r="AV1039" s="16" t="s">
        <v>208</v>
      </c>
      <c r="AW1039" s="16" t="s">
        <v>37</v>
      </c>
      <c r="AX1039" s="16" t="s">
        <v>84</v>
      </c>
      <c r="AY1039" s="238" t="s">
        <v>202</v>
      </c>
    </row>
    <row r="1040" spans="1:65" s="2" customFormat="1" ht="14.45" customHeight="1">
      <c r="A1040" s="36"/>
      <c r="B1040" s="37"/>
      <c r="C1040" s="177" t="s">
        <v>938</v>
      </c>
      <c r="D1040" s="177" t="s">
        <v>204</v>
      </c>
      <c r="E1040" s="178" t="s">
        <v>1009</v>
      </c>
      <c r="F1040" s="179" t="s">
        <v>1010</v>
      </c>
      <c r="G1040" s="180" t="s">
        <v>100</v>
      </c>
      <c r="H1040" s="181">
        <v>1036.9000000000001</v>
      </c>
      <c r="I1040" s="182"/>
      <c r="J1040" s="183">
        <f>ROUND(I1040*H1040,2)</f>
        <v>0</v>
      </c>
      <c r="K1040" s="179" t="s">
        <v>207</v>
      </c>
      <c r="L1040" s="41"/>
      <c r="M1040" s="184" t="s">
        <v>19</v>
      </c>
      <c r="N1040" s="185" t="s">
        <v>47</v>
      </c>
      <c r="O1040" s="66"/>
      <c r="P1040" s="186">
        <f>O1040*H1040</f>
        <v>0</v>
      </c>
      <c r="Q1040" s="186">
        <v>0</v>
      </c>
      <c r="R1040" s="186">
        <f>Q1040*H1040</f>
        <v>0</v>
      </c>
      <c r="S1040" s="186">
        <v>0</v>
      </c>
      <c r="T1040" s="187">
        <f>S1040*H1040</f>
        <v>0</v>
      </c>
      <c r="U1040" s="36"/>
      <c r="V1040" s="36"/>
      <c r="W1040" s="36"/>
      <c r="X1040" s="36"/>
      <c r="Y1040" s="36"/>
      <c r="Z1040" s="36"/>
      <c r="AA1040" s="36"/>
      <c r="AB1040" s="36"/>
      <c r="AC1040" s="36"/>
      <c r="AD1040" s="36"/>
      <c r="AE1040" s="36"/>
      <c r="AR1040" s="188" t="s">
        <v>208</v>
      </c>
      <c r="AT1040" s="188" t="s">
        <v>204</v>
      </c>
      <c r="AU1040" s="188" t="s">
        <v>86</v>
      </c>
      <c r="AY1040" s="19" t="s">
        <v>202</v>
      </c>
      <c r="BE1040" s="189">
        <f>IF(N1040="základní",J1040,0)</f>
        <v>0</v>
      </c>
      <c r="BF1040" s="189">
        <f>IF(N1040="snížená",J1040,0)</f>
        <v>0</v>
      </c>
      <c r="BG1040" s="189">
        <f>IF(N1040="zákl. přenesená",J1040,0)</f>
        <v>0</v>
      </c>
      <c r="BH1040" s="189">
        <f>IF(N1040="sníž. přenesená",J1040,0)</f>
        <v>0</v>
      </c>
      <c r="BI1040" s="189">
        <f>IF(N1040="nulová",J1040,0)</f>
        <v>0</v>
      </c>
      <c r="BJ1040" s="19" t="s">
        <v>84</v>
      </c>
      <c r="BK1040" s="189">
        <f>ROUND(I1040*H1040,2)</f>
        <v>0</v>
      </c>
      <c r="BL1040" s="19" t="s">
        <v>208</v>
      </c>
      <c r="BM1040" s="188" t="s">
        <v>1944</v>
      </c>
    </row>
    <row r="1041" spans="1:65" s="2" customFormat="1" ht="11.25">
      <c r="A1041" s="36"/>
      <c r="B1041" s="37"/>
      <c r="C1041" s="38"/>
      <c r="D1041" s="190" t="s">
        <v>210</v>
      </c>
      <c r="E1041" s="38"/>
      <c r="F1041" s="191" t="s">
        <v>1012</v>
      </c>
      <c r="G1041" s="38"/>
      <c r="H1041" s="38"/>
      <c r="I1041" s="192"/>
      <c r="J1041" s="38"/>
      <c r="K1041" s="38"/>
      <c r="L1041" s="41"/>
      <c r="M1041" s="193"/>
      <c r="N1041" s="194"/>
      <c r="O1041" s="66"/>
      <c r="P1041" s="66"/>
      <c r="Q1041" s="66"/>
      <c r="R1041" s="66"/>
      <c r="S1041" s="66"/>
      <c r="T1041" s="67"/>
      <c r="U1041" s="36"/>
      <c r="V1041" s="36"/>
      <c r="W1041" s="36"/>
      <c r="X1041" s="36"/>
      <c r="Y1041" s="36"/>
      <c r="Z1041" s="36"/>
      <c r="AA1041" s="36"/>
      <c r="AB1041" s="36"/>
      <c r="AC1041" s="36"/>
      <c r="AD1041" s="36"/>
      <c r="AE1041" s="36"/>
      <c r="AT1041" s="19" t="s">
        <v>210</v>
      </c>
      <c r="AU1041" s="19" t="s">
        <v>86</v>
      </c>
    </row>
    <row r="1042" spans="1:65" s="2" customFormat="1" ht="87.75">
      <c r="A1042" s="36"/>
      <c r="B1042" s="37"/>
      <c r="C1042" s="38"/>
      <c r="D1042" s="190" t="s">
        <v>212</v>
      </c>
      <c r="E1042" s="38"/>
      <c r="F1042" s="195" t="s">
        <v>992</v>
      </c>
      <c r="G1042" s="38"/>
      <c r="H1042" s="38"/>
      <c r="I1042" s="192"/>
      <c r="J1042" s="38"/>
      <c r="K1042" s="38"/>
      <c r="L1042" s="41"/>
      <c r="M1042" s="193"/>
      <c r="N1042" s="194"/>
      <c r="O1042" s="66"/>
      <c r="P1042" s="66"/>
      <c r="Q1042" s="66"/>
      <c r="R1042" s="66"/>
      <c r="S1042" s="66"/>
      <c r="T1042" s="67"/>
      <c r="U1042" s="36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T1042" s="19" t="s">
        <v>212</v>
      </c>
      <c r="AU1042" s="19" t="s">
        <v>86</v>
      </c>
    </row>
    <row r="1043" spans="1:65" s="14" customFormat="1" ht="11.25">
      <c r="B1043" s="206"/>
      <c r="C1043" s="207"/>
      <c r="D1043" s="190" t="s">
        <v>216</v>
      </c>
      <c r="E1043" s="208" t="s">
        <v>19</v>
      </c>
      <c r="F1043" s="209" t="s">
        <v>141</v>
      </c>
      <c r="G1043" s="207"/>
      <c r="H1043" s="210">
        <v>645.4</v>
      </c>
      <c r="I1043" s="211"/>
      <c r="J1043" s="207"/>
      <c r="K1043" s="207"/>
      <c r="L1043" s="212"/>
      <c r="M1043" s="213"/>
      <c r="N1043" s="214"/>
      <c r="O1043" s="214"/>
      <c r="P1043" s="214"/>
      <c r="Q1043" s="214"/>
      <c r="R1043" s="214"/>
      <c r="S1043" s="214"/>
      <c r="T1043" s="215"/>
      <c r="AT1043" s="216" t="s">
        <v>216</v>
      </c>
      <c r="AU1043" s="216" t="s">
        <v>86</v>
      </c>
      <c r="AV1043" s="14" t="s">
        <v>86</v>
      </c>
      <c r="AW1043" s="14" t="s">
        <v>37</v>
      </c>
      <c r="AX1043" s="14" t="s">
        <v>76</v>
      </c>
      <c r="AY1043" s="216" t="s">
        <v>202</v>
      </c>
    </row>
    <row r="1044" spans="1:65" s="14" customFormat="1" ht="11.25">
      <c r="B1044" s="206"/>
      <c r="C1044" s="207"/>
      <c r="D1044" s="190" t="s">
        <v>216</v>
      </c>
      <c r="E1044" s="208" t="s">
        <v>19</v>
      </c>
      <c r="F1044" s="209" t="s">
        <v>144</v>
      </c>
      <c r="G1044" s="207"/>
      <c r="H1044" s="210">
        <v>391.5</v>
      </c>
      <c r="I1044" s="211"/>
      <c r="J1044" s="207"/>
      <c r="K1044" s="207"/>
      <c r="L1044" s="212"/>
      <c r="M1044" s="213"/>
      <c r="N1044" s="214"/>
      <c r="O1044" s="214"/>
      <c r="P1044" s="214"/>
      <c r="Q1044" s="214"/>
      <c r="R1044" s="214"/>
      <c r="S1044" s="214"/>
      <c r="T1044" s="215"/>
      <c r="AT1044" s="216" t="s">
        <v>216</v>
      </c>
      <c r="AU1044" s="216" t="s">
        <v>86</v>
      </c>
      <c r="AV1044" s="14" t="s">
        <v>86</v>
      </c>
      <c r="AW1044" s="14" t="s">
        <v>37</v>
      </c>
      <c r="AX1044" s="14" t="s">
        <v>76</v>
      </c>
      <c r="AY1044" s="216" t="s">
        <v>202</v>
      </c>
    </row>
    <row r="1045" spans="1:65" s="16" customFormat="1" ht="11.25">
      <c r="B1045" s="228"/>
      <c r="C1045" s="229"/>
      <c r="D1045" s="190" t="s">
        <v>216</v>
      </c>
      <c r="E1045" s="230" t="s">
        <v>19</v>
      </c>
      <c r="F1045" s="231" t="s">
        <v>235</v>
      </c>
      <c r="G1045" s="229"/>
      <c r="H1045" s="232">
        <v>1036.9000000000001</v>
      </c>
      <c r="I1045" s="233"/>
      <c r="J1045" s="229"/>
      <c r="K1045" s="229"/>
      <c r="L1045" s="234"/>
      <c r="M1045" s="235"/>
      <c r="N1045" s="236"/>
      <c r="O1045" s="236"/>
      <c r="P1045" s="236"/>
      <c r="Q1045" s="236"/>
      <c r="R1045" s="236"/>
      <c r="S1045" s="236"/>
      <c r="T1045" s="237"/>
      <c r="AT1045" s="238" t="s">
        <v>216</v>
      </c>
      <c r="AU1045" s="238" t="s">
        <v>86</v>
      </c>
      <c r="AV1045" s="16" t="s">
        <v>208</v>
      </c>
      <c r="AW1045" s="16" t="s">
        <v>37</v>
      </c>
      <c r="AX1045" s="16" t="s">
        <v>84</v>
      </c>
      <c r="AY1045" s="238" t="s">
        <v>202</v>
      </c>
    </row>
    <row r="1046" spans="1:65" s="2" customFormat="1" ht="14.45" customHeight="1">
      <c r="A1046" s="36"/>
      <c r="B1046" s="37"/>
      <c r="C1046" s="177" t="s">
        <v>948</v>
      </c>
      <c r="D1046" s="177" t="s">
        <v>204</v>
      </c>
      <c r="E1046" s="178" t="s">
        <v>1014</v>
      </c>
      <c r="F1046" s="179" t="s">
        <v>1015</v>
      </c>
      <c r="G1046" s="180" t="s">
        <v>100</v>
      </c>
      <c r="H1046" s="181">
        <v>505</v>
      </c>
      <c r="I1046" s="182"/>
      <c r="J1046" s="183">
        <f>ROUND(I1046*H1046,2)</f>
        <v>0</v>
      </c>
      <c r="K1046" s="179" t="s">
        <v>207</v>
      </c>
      <c r="L1046" s="41"/>
      <c r="M1046" s="184" t="s">
        <v>19</v>
      </c>
      <c r="N1046" s="185" t="s">
        <v>47</v>
      </c>
      <c r="O1046" s="66"/>
      <c r="P1046" s="186">
        <f>O1046*H1046</f>
        <v>0</v>
      </c>
      <c r="Q1046" s="186">
        <v>0</v>
      </c>
      <c r="R1046" s="186">
        <f>Q1046*H1046</f>
        <v>0</v>
      </c>
      <c r="S1046" s="186">
        <v>0</v>
      </c>
      <c r="T1046" s="187">
        <f>S1046*H1046</f>
        <v>0</v>
      </c>
      <c r="U1046" s="36"/>
      <c r="V1046" s="36"/>
      <c r="W1046" s="36"/>
      <c r="X1046" s="36"/>
      <c r="Y1046" s="36"/>
      <c r="Z1046" s="36"/>
      <c r="AA1046" s="36"/>
      <c r="AB1046" s="36"/>
      <c r="AC1046" s="36"/>
      <c r="AD1046" s="36"/>
      <c r="AE1046" s="36"/>
      <c r="AR1046" s="188" t="s">
        <v>208</v>
      </c>
      <c r="AT1046" s="188" t="s">
        <v>204</v>
      </c>
      <c r="AU1046" s="188" t="s">
        <v>86</v>
      </c>
      <c r="AY1046" s="19" t="s">
        <v>202</v>
      </c>
      <c r="BE1046" s="189">
        <f>IF(N1046="základní",J1046,0)</f>
        <v>0</v>
      </c>
      <c r="BF1046" s="189">
        <f>IF(N1046="snížená",J1046,0)</f>
        <v>0</v>
      </c>
      <c r="BG1046" s="189">
        <f>IF(N1046="zákl. přenesená",J1046,0)</f>
        <v>0</v>
      </c>
      <c r="BH1046" s="189">
        <f>IF(N1046="sníž. přenesená",J1046,0)</f>
        <v>0</v>
      </c>
      <c r="BI1046" s="189">
        <f>IF(N1046="nulová",J1046,0)</f>
        <v>0</v>
      </c>
      <c r="BJ1046" s="19" t="s">
        <v>84</v>
      </c>
      <c r="BK1046" s="189">
        <f>ROUND(I1046*H1046,2)</f>
        <v>0</v>
      </c>
      <c r="BL1046" s="19" t="s">
        <v>208</v>
      </c>
      <c r="BM1046" s="188" t="s">
        <v>1945</v>
      </c>
    </row>
    <row r="1047" spans="1:65" s="2" customFormat="1" ht="11.25">
      <c r="A1047" s="36"/>
      <c r="B1047" s="37"/>
      <c r="C1047" s="38"/>
      <c r="D1047" s="190" t="s">
        <v>210</v>
      </c>
      <c r="E1047" s="38"/>
      <c r="F1047" s="191" t="s">
        <v>1017</v>
      </c>
      <c r="G1047" s="38"/>
      <c r="H1047" s="38"/>
      <c r="I1047" s="192"/>
      <c r="J1047" s="38"/>
      <c r="K1047" s="38"/>
      <c r="L1047" s="41"/>
      <c r="M1047" s="193"/>
      <c r="N1047" s="194"/>
      <c r="O1047" s="66"/>
      <c r="P1047" s="66"/>
      <c r="Q1047" s="66"/>
      <c r="R1047" s="66"/>
      <c r="S1047" s="66"/>
      <c r="T1047" s="67"/>
      <c r="U1047" s="36"/>
      <c r="V1047" s="36"/>
      <c r="W1047" s="36"/>
      <c r="X1047" s="36"/>
      <c r="Y1047" s="36"/>
      <c r="Z1047" s="36"/>
      <c r="AA1047" s="36"/>
      <c r="AB1047" s="36"/>
      <c r="AC1047" s="36"/>
      <c r="AD1047" s="36"/>
      <c r="AE1047" s="36"/>
      <c r="AT1047" s="19" t="s">
        <v>210</v>
      </c>
      <c r="AU1047" s="19" t="s">
        <v>86</v>
      </c>
    </row>
    <row r="1048" spans="1:65" s="2" customFormat="1" ht="87.75">
      <c r="A1048" s="36"/>
      <c r="B1048" s="37"/>
      <c r="C1048" s="38"/>
      <c r="D1048" s="190" t="s">
        <v>212</v>
      </c>
      <c r="E1048" s="38"/>
      <c r="F1048" s="195" t="s">
        <v>992</v>
      </c>
      <c r="G1048" s="38"/>
      <c r="H1048" s="38"/>
      <c r="I1048" s="192"/>
      <c r="J1048" s="38"/>
      <c r="K1048" s="38"/>
      <c r="L1048" s="41"/>
      <c r="M1048" s="193"/>
      <c r="N1048" s="194"/>
      <c r="O1048" s="66"/>
      <c r="P1048" s="66"/>
      <c r="Q1048" s="66"/>
      <c r="R1048" s="66"/>
      <c r="S1048" s="66"/>
      <c r="T1048" s="67"/>
      <c r="U1048" s="36"/>
      <c r="V1048" s="36"/>
      <c r="W1048" s="36"/>
      <c r="X1048" s="36"/>
      <c r="Y1048" s="36"/>
      <c r="Z1048" s="36"/>
      <c r="AA1048" s="36"/>
      <c r="AB1048" s="36"/>
      <c r="AC1048" s="36"/>
      <c r="AD1048" s="36"/>
      <c r="AE1048" s="36"/>
      <c r="AT1048" s="19" t="s">
        <v>212</v>
      </c>
      <c r="AU1048" s="19" t="s">
        <v>86</v>
      </c>
    </row>
    <row r="1049" spans="1:65" s="14" customFormat="1" ht="11.25">
      <c r="B1049" s="206"/>
      <c r="C1049" s="207"/>
      <c r="D1049" s="190" t="s">
        <v>216</v>
      </c>
      <c r="E1049" s="208" t="s">
        <v>19</v>
      </c>
      <c r="F1049" s="209" t="s">
        <v>147</v>
      </c>
      <c r="G1049" s="207"/>
      <c r="H1049" s="210">
        <v>505</v>
      </c>
      <c r="I1049" s="211"/>
      <c r="J1049" s="207"/>
      <c r="K1049" s="207"/>
      <c r="L1049" s="212"/>
      <c r="M1049" s="213"/>
      <c r="N1049" s="214"/>
      <c r="O1049" s="214"/>
      <c r="P1049" s="214"/>
      <c r="Q1049" s="214"/>
      <c r="R1049" s="214"/>
      <c r="S1049" s="214"/>
      <c r="T1049" s="215"/>
      <c r="AT1049" s="216" t="s">
        <v>216</v>
      </c>
      <c r="AU1049" s="216" t="s">
        <v>86</v>
      </c>
      <c r="AV1049" s="14" t="s">
        <v>86</v>
      </c>
      <c r="AW1049" s="14" t="s">
        <v>37</v>
      </c>
      <c r="AX1049" s="14" t="s">
        <v>84</v>
      </c>
      <c r="AY1049" s="216" t="s">
        <v>202</v>
      </c>
    </row>
    <row r="1050" spans="1:65" s="2" customFormat="1" ht="14.45" customHeight="1">
      <c r="A1050" s="36"/>
      <c r="B1050" s="37"/>
      <c r="C1050" s="177" t="s">
        <v>952</v>
      </c>
      <c r="D1050" s="177" t="s">
        <v>204</v>
      </c>
      <c r="E1050" s="178" t="s">
        <v>1024</v>
      </c>
      <c r="F1050" s="179" t="s">
        <v>1025</v>
      </c>
      <c r="G1050" s="180" t="s">
        <v>92</v>
      </c>
      <c r="H1050" s="181">
        <v>13</v>
      </c>
      <c r="I1050" s="182"/>
      <c r="J1050" s="183">
        <f>ROUND(I1050*H1050,2)</f>
        <v>0</v>
      </c>
      <c r="K1050" s="179" t="s">
        <v>207</v>
      </c>
      <c r="L1050" s="41"/>
      <c r="M1050" s="184" t="s">
        <v>19</v>
      </c>
      <c r="N1050" s="185" t="s">
        <v>47</v>
      </c>
      <c r="O1050" s="66"/>
      <c r="P1050" s="186">
        <f>O1050*H1050</f>
        <v>0</v>
      </c>
      <c r="Q1050" s="186">
        <v>0.47094000000000003</v>
      </c>
      <c r="R1050" s="186">
        <f>Q1050*H1050</f>
        <v>6.1222200000000004</v>
      </c>
      <c r="S1050" s="186">
        <v>0</v>
      </c>
      <c r="T1050" s="187">
        <f>S1050*H1050</f>
        <v>0</v>
      </c>
      <c r="U1050" s="36"/>
      <c r="V1050" s="36"/>
      <c r="W1050" s="36"/>
      <c r="X1050" s="36"/>
      <c r="Y1050" s="36"/>
      <c r="Z1050" s="36"/>
      <c r="AA1050" s="36"/>
      <c r="AB1050" s="36"/>
      <c r="AC1050" s="36"/>
      <c r="AD1050" s="36"/>
      <c r="AE1050" s="36"/>
      <c r="AR1050" s="188" t="s">
        <v>208</v>
      </c>
      <c r="AT1050" s="188" t="s">
        <v>204</v>
      </c>
      <c r="AU1050" s="188" t="s">
        <v>86</v>
      </c>
      <c r="AY1050" s="19" t="s">
        <v>202</v>
      </c>
      <c r="BE1050" s="189">
        <f>IF(N1050="základní",J1050,0)</f>
        <v>0</v>
      </c>
      <c r="BF1050" s="189">
        <f>IF(N1050="snížená",J1050,0)</f>
        <v>0</v>
      </c>
      <c r="BG1050" s="189">
        <f>IF(N1050="zákl. přenesená",J1050,0)</f>
        <v>0</v>
      </c>
      <c r="BH1050" s="189">
        <f>IF(N1050="sníž. přenesená",J1050,0)</f>
        <v>0</v>
      </c>
      <c r="BI1050" s="189">
        <f>IF(N1050="nulová",J1050,0)</f>
        <v>0</v>
      </c>
      <c r="BJ1050" s="19" t="s">
        <v>84</v>
      </c>
      <c r="BK1050" s="189">
        <f>ROUND(I1050*H1050,2)</f>
        <v>0</v>
      </c>
      <c r="BL1050" s="19" t="s">
        <v>208</v>
      </c>
      <c r="BM1050" s="188" t="s">
        <v>1946</v>
      </c>
    </row>
    <row r="1051" spans="1:65" s="2" customFormat="1" ht="11.25">
      <c r="A1051" s="36"/>
      <c r="B1051" s="37"/>
      <c r="C1051" s="38"/>
      <c r="D1051" s="190" t="s">
        <v>210</v>
      </c>
      <c r="E1051" s="38"/>
      <c r="F1051" s="191" t="s">
        <v>1027</v>
      </c>
      <c r="G1051" s="38"/>
      <c r="H1051" s="38"/>
      <c r="I1051" s="192"/>
      <c r="J1051" s="38"/>
      <c r="K1051" s="38"/>
      <c r="L1051" s="41"/>
      <c r="M1051" s="193"/>
      <c r="N1051" s="194"/>
      <c r="O1051" s="66"/>
      <c r="P1051" s="66"/>
      <c r="Q1051" s="66"/>
      <c r="R1051" s="66"/>
      <c r="S1051" s="66"/>
      <c r="T1051" s="67"/>
      <c r="U1051" s="36"/>
      <c r="V1051" s="36"/>
      <c r="W1051" s="36"/>
      <c r="X1051" s="36"/>
      <c r="Y1051" s="36"/>
      <c r="Z1051" s="36"/>
      <c r="AA1051" s="36"/>
      <c r="AB1051" s="36"/>
      <c r="AC1051" s="36"/>
      <c r="AD1051" s="36"/>
      <c r="AE1051" s="36"/>
      <c r="AT1051" s="19" t="s">
        <v>210</v>
      </c>
      <c r="AU1051" s="19" t="s">
        <v>86</v>
      </c>
    </row>
    <row r="1052" spans="1:65" s="2" customFormat="1" ht="87.75">
      <c r="A1052" s="36"/>
      <c r="B1052" s="37"/>
      <c r="C1052" s="38"/>
      <c r="D1052" s="190" t="s">
        <v>212</v>
      </c>
      <c r="E1052" s="38"/>
      <c r="F1052" s="195" t="s">
        <v>992</v>
      </c>
      <c r="G1052" s="38"/>
      <c r="H1052" s="38"/>
      <c r="I1052" s="192"/>
      <c r="J1052" s="38"/>
      <c r="K1052" s="38"/>
      <c r="L1052" s="41"/>
      <c r="M1052" s="193"/>
      <c r="N1052" s="194"/>
      <c r="O1052" s="66"/>
      <c r="P1052" s="66"/>
      <c r="Q1052" s="66"/>
      <c r="R1052" s="66"/>
      <c r="S1052" s="66"/>
      <c r="T1052" s="67"/>
      <c r="U1052" s="36"/>
      <c r="V1052" s="36"/>
      <c r="W1052" s="36"/>
      <c r="X1052" s="36"/>
      <c r="Y1052" s="36"/>
      <c r="Z1052" s="36"/>
      <c r="AA1052" s="36"/>
      <c r="AB1052" s="36"/>
      <c r="AC1052" s="36"/>
      <c r="AD1052" s="36"/>
      <c r="AE1052" s="36"/>
      <c r="AT1052" s="19" t="s">
        <v>212</v>
      </c>
      <c r="AU1052" s="19" t="s">
        <v>86</v>
      </c>
    </row>
    <row r="1053" spans="1:65" s="13" customFormat="1" ht="11.25">
      <c r="B1053" s="196"/>
      <c r="C1053" s="197"/>
      <c r="D1053" s="190" t="s">
        <v>216</v>
      </c>
      <c r="E1053" s="198" t="s">
        <v>19</v>
      </c>
      <c r="F1053" s="199" t="s">
        <v>1788</v>
      </c>
      <c r="G1053" s="197"/>
      <c r="H1053" s="198" t="s">
        <v>19</v>
      </c>
      <c r="I1053" s="200"/>
      <c r="J1053" s="197"/>
      <c r="K1053" s="197"/>
      <c r="L1053" s="201"/>
      <c r="M1053" s="202"/>
      <c r="N1053" s="203"/>
      <c r="O1053" s="203"/>
      <c r="P1053" s="203"/>
      <c r="Q1053" s="203"/>
      <c r="R1053" s="203"/>
      <c r="S1053" s="203"/>
      <c r="T1053" s="204"/>
      <c r="AT1053" s="205" t="s">
        <v>216</v>
      </c>
      <c r="AU1053" s="205" t="s">
        <v>86</v>
      </c>
      <c r="AV1053" s="13" t="s">
        <v>84</v>
      </c>
      <c r="AW1053" s="13" t="s">
        <v>37</v>
      </c>
      <c r="AX1053" s="13" t="s">
        <v>76</v>
      </c>
      <c r="AY1053" s="205" t="s">
        <v>202</v>
      </c>
    </row>
    <row r="1054" spans="1:65" s="14" customFormat="1" ht="11.25">
      <c r="B1054" s="206"/>
      <c r="C1054" s="207"/>
      <c r="D1054" s="190" t="s">
        <v>216</v>
      </c>
      <c r="E1054" s="208" t="s">
        <v>19</v>
      </c>
      <c r="F1054" s="209" t="s">
        <v>1947</v>
      </c>
      <c r="G1054" s="207"/>
      <c r="H1054" s="210">
        <v>2</v>
      </c>
      <c r="I1054" s="211"/>
      <c r="J1054" s="207"/>
      <c r="K1054" s="207"/>
      <c r="L1054" s="212"/>
      <c r="M1054" s="213"/>
      <c r="N1054" s="214"/>
      <c r="O1054" s="214"/>
      <c r="P1054" s="214"/>
      <c r="Q1054" s="214"/>
      <c r="R1054" s="214"/>
      <c r="S1054" s="214"/>
      <c r="T1054" s="215"/>
      <c r="AT1054" s="216" t="s">
        <v>216</v>
      </c>
      <c r="AU1054" s="216" t="s">
        <v>86</v>
      </c>
      <c r="AV1054" s="14" t="s">
        <v>86</v>
      </c>
      <c r="AW1054" s="14" t="s">
        <v>37</v>
      </c>
      <c r="AX1054" s="14" t="s">
        <v>76</v>
      </c>
      <c r="AY1054" s="216" t="s">
        <v>202</v>
      </c>
    </row>
    <row r="1055" spans="1:65" s="14" customFormat="1" ht="11.25">
      <c r="B1055" s="206"/>
      <c r="C1055" s="207"/>
      <c r="D1055" s="190" t="s">
        <v>216</v>
      </c>
      <c r="E1055" s="208" t="s">
        <v>19</v>
      </c>
      <c r="F1055" s="209" t="s">
        <v>1948</v>
      </c>
      <c r="G1055" s="207"/>
      <c r="H1055" s="210">
        <v>2</v>
      </c>
      <c r="I1055" s="211"/>
      <c r="J1055" s="207"/>
      <c r="K1055" s="207"/>
      <c r="L1055" s="212"/>
      <c r="M1055" s="213"/>
      <c r="N1055" s="214"/>
      <c r="O1055" s="214"/>
      <c r="P1055" s="214"/>
      <c r="Q1055" s="214"/>
      <c r="R1055" s="214"/>
      <c r="S1055" s="214"/>
      <c r="T1055" s="215"/>
      <c r="AT1055" s="216" t="s">
        <v>216</v>
      </c>
      <c r="AU1055" s="216" t="s">
        <v>86</v>
      </c>
      <c r="AV1055" s="14" t="s">
        <v>86</v>
      </c>
      <c r="AW1055" s="14" t="s">
        <v>37</v>
      </c>
      <c r="AX1055" s="14" t="s">
        <v>76</v>
      </c>
      <c r="AY1055" s="216" t="s">
        <v>202</v>
      </c>
    </row>
    <row r="1056" spans="1:65" s="14" customFormat="1" ht="11.25">
      <c r="B1056" s="206"/>
      <c r="C1056" s="207"/>
      <c r="D1056" s="190" t="s">
        <v>216</v>
      </c>
      <c r="E1056" s="208" t="s">
        <v>19</v>
      </c>
      <c r="F1056" s="209" t="s">
        <v>1949</v>
      </c>
      <c r="G1056" s="207"/>
      <c r="H1056" s="210">
        <v>2</v>
      </c>
      <c r="I1056" s="211"/>
      <c r="J1056" s="207"/>
      <c r="K1056" s="207"/>
      <c r="L1056" s="212"/>
      <c r="M1056" s="213"/>
      <c r="N1056" s="214"/>
      <c r="O1056" s="214"/>
      <c r="P1056" s="214"/>
      <c r="Q1056" s="214"/>
      <c r="R1056" s="214"/>
      <c r="S1056" s="214"/>
      <c r="T1056" s="215"/>
      <c r="AT1056" s="216" t="s">
        <v>216</v>
      </c>
      <c r="AU1056" s="216" t="s">
        <v>86</v>
      </c>
      <c r="AV1056" s="14" t="s">
        <v>86</v>
      </c>
      <c r="AW1056" s="14" t="s">
        <v>37</v>
      </c>
      <c r="AX1056" s="14" t="s">
        <v>76</v>
      </c>
      <c r="AY1056" s="216" t="s">
        <v>202</v>
      </c>
    </row>
    <row r="1057" spans="1:65" s="14" customFormat="1" ht="11.25">
      <c r="B1057" s="206"/>
      <c r="C1057" s="207"/>
      <c r="D1057" s="190" t="s">
        <v>216</v>
      </c>
      <c r="E1057" s="208" t="s">
        <v>19</v>
      </c>
      <c r="F1057" s="209" t="s">
        <v>1950</v>
      </c>
      <c r="G1057" s="207"/>
      <c r="H1057" s="210">
        <v>2</v>
      </c>
      <c r="I1057" s="211"/>
      <c r="J1057" s="207"/>
      <c r="K1057" s="207"/>
      <c r="L1057" s="212"/>
      <c r="M1057" s="213"/>
      <c r="N1057" s="214"/>
      <c r="O1057" s="214"/>
      <c r="P1057" s="214"/>
      <c r="Q1057" s="214"/>
      <c r="R1057" s="214"/>
      <c r="S1057" s="214"/>
      <c r="T1057" s="215"/>
      <c r="AT1057" s="216" t="s">
        <v>216</v>
      </c>
      <c r="AU1057" s="216" t="s">
        <v>86</v>
      </c>
      <c r="AV1057" s="14" t="s">
        <v>86</v>
      </c>
      <c r="AW1057" s="14" t="s">
        <v>37</v>
      </c>
      <c r="AX1057" s="14" t="s">
        <v>76</v>
      </c>
      <c r="AY1057" s="216" t="s">
        <v>202</v>
      </c>
    </row>
    <row r="1058" spans="1:65" s="14" customFormat="1" ht="11.25">
      <c r="B1058" s="206"/>
      <c r="C1058" s="207"/>
      <c r="D1058" s="190" t="s">
        <v>216</v>
      </c>
      <c r="E1058" s="208" t="s">
        <v>19</v>
      </c>
      <c r="F1058" s="209" t="s">
        <v>1951</v>
      </c>
      <c r="G1058" s="207"/>
      <c r="H1058" s="210">
        <v>2</v>
      </c>
      <c r="I1058" s="211"/>
      <c r="J1058" s="207"/>
      <c r="K1058" s="207"/>
      <c r="L1058" s="212"/>
      <c r="M1058" s="213"/>
      <c r="N1058" s="214"/>
      <c r="O1058" s="214"/>
      <c r="P1058" s="214"/>
      <c r="Q1058" s="214"/>
      <c r="R1058" s="214"/>
      <c r="S1058" s="214"/>
      <c r="T1058" s="215"/>
      <c r="AT1058" s="216" t="s">
        <v>216</v>
      </c>
      <c r="AU1058" s="216" t="s">
        <v>86</v>
      </c>
      <c r="AV1058" s="14" t="s">
        <v>86</v>
      </c>
      <c r="AW1058" s="14" t="s">
        <v>37</v>
      </c>
      <c r="AX1058" s="14" t="s">
        <v>76</v>
      </c>
      <c r="AY1058" s="216" t="s">
        <v>202</v>
      </c>
    </row>
    <row r="1059" spans="1:65" s="14" customFormat="1" ht="11.25">
      <c r="B1059" s="206"/>
      <c r="C1059" s="207"/>
      <c r="D1059" s="190" t="s">
        <v>216</v>
      </c>
      <c r="E1059" s="208" t="s">
        <v>19</v>
      </c>
      <c r="F1059" s="209" t="s">
        <v>1952</v>
      </c>
      <c r="G1059" s="207"/>
      <c r="H1059" s="210">
        <v>2</v>
      </c>
      <c r="I1059" s="211"/>
      <c r="J1059" s="207"/>
      <c r="K1059" s="207"/>
      <c r="L1059" s="212"/>
      <c r="M1059" s="213"/>
      <c r="N1059" s="214"/>
      <c r="O1059" s="214"/>
      <c r="P1059" s="214"/>
      <c r="Q1059" s="214"/>
      <c r="R1059" s="214"/>
      <c r="S1059" s="214"/>
      <c r="T1059" s="215"/>
      <c r="AT1059" s="216" t="s">
        <v>216</v>
      </c>
      <c r="AU1059" s="216" t="s">
        <v>86</v>
      </c>
      <c r="AV1059" s="14" t="s">
        <v>86</v>
      </c>
      <c r="AW1059" s="14" t="s">
        <v>37</v>
      </c>
      <c r="AX1059" s="14" t="s">
        <v>76</v>
      </c>
      <c r="AY1059" s="216" t="s">
        <v>202</v>
      </c>
    </row>
    <row r="1060" spans="1:65" s="14" customFormat="1" ht="11.25">
      <c r="B1060" s="206"/>
      <c r="C1060" s="207"/>
      <c r="D1060" s="190" t="s">
        <v>216</v>
      </c>
      <c r="E1060" s="208" t="s">
        <v>19</v>
      </c>
      <c r="F1060" s="209" t="s">
        <v>1953</v>
      </c>
      <c r="G1060" s="207"/>
      <c r="H1060" s="210">
        <v>1</v>
      </c>
      <c r="I1060" s="211"/>
      <c r="J1060" s="207"/>
      <c r="K1060" s="207"/>
      <c r="L1060" s="212"/>
      <c r="M1060" s="213"/>
      <c r="N1060" s="214"/>
      <c r="O1060" s="214"/>
      <c r="P1060" s="214"/>
      <c r="Q1060" s="214"/>
      <c r="R1060" s="214"/>
      <c r="S1060" s="214"/>
      <c r="T1060" s="215"/>
      <c r="AT1060" s="216" t="s">
        <v>216</v>
      </c>
      <c r="AU1060" s="216" t="s">
        <v>86</v>
      </c>
      <c r="AV1060" s="14" t="s">
        <v>86</v>
      </c>
      <c r="AW1060" s="14" t="s">
        <v>37</v>
      </c>
      <c r="AX1060" s="14" t="s">
        <v>76</v>
      </c>
      <c r="AY1060" s="216" t="s">
        <v>202</v>
      </c>
    </row>
    <row r="1061" spans="1:65" s="16" customFormat="1" ht="11.25">
      <c r="B1061" s="228"/>
      <c r="C1061" s="229"/>
      <c r="D1061" s="190" t="s">
        <v>216</v>
      </c>
      <c r="E1061" s="230" t="s">
        <v>19</v>
      </c>
      <c r="F1061" s="231" t="s">
        <v>235</v>
      </c>
      <c r="G1061" s="229"/>
      <c r="H1061" s="232">
        <v>13</v>
      </c>
      <c r="I1061" s="233"/>
      <c r="J1061" s="229"/>
      <c r="K1061" s="229"/>
      <c r="L1061" s="234"/>
      <c r="M1061" s="235"/>
      <c r="N1061" s="236"/>
      <c r="O1061" s="236"/>
      <c r="P1061" s="236"/>
      <c r="Q1061" s="236"/>
      <c r="R1061" s="236"/>
      <c r="S1061" s="236"/>
      <c r="T1061" s="237"/>
      <c r="AT1061" s="238" t="s">
        <v>216</v>
      </c>
      <c r="AU1061" s="238" t="s">
        <v>86</v>
      </c>
      <c r="AV1061" s="16" t="s">
        <v>208</v>
      </c>
      <c r="AW1061" s="16" t="s">
        <v>37</v>
      </c>
      <c r="AX1061" s="16" t="s">
        <v>84</v>
      </c>
      <c r="AY1061" s="238" t="s">
        <v>202</v>
      </c>
    </row>
    <row r="1062" spans="1:65" s="2" customFormat="1" ht="14.45" customHeight="1">
      <c r="A1062" s="36"/>
      <c r="B1062" s="37"/>
      <c r="C1062" s="177" t="s">
        <v>956</v>
      </c>
      <c r="D1062" s="177" t="s">
        <v>204</v>
      </c>
      <c r="E1062" s="178" t="s">
        <v>1033</v>
      </c>
      <c r="F1062" s="179" t="s">
        <v>1034</v>
      </c>
      <c r="G1062" s="180" t="s">
        <v>92</v>
      </c>
      <c r="H1062" s="181">
        <v>35</v>
      </c>
      <c r="I1062" s="182"/>
      <c r="J1062" s="183">
        <f>ROUND(I1062*H1062,2)</f>
        <v>0</v>
      </c>
      <c r="K1062" s="179" t="s">
        <v>207</v>
      </c>
      <c r="L1062" s="41"/>
      <c r="M1062" s="184" t="s">
        <v>19</v>
      </c>
      <c r="N1062" s="185" t="s">
        <v>47</v>
      </c>
      <c r="O1062" s="66"/>
      <c r="P1062" s="186">
        <f>O1062*H1062</f>
        <v>0</v>
      </c>
      <c r="Q1062" s="186">
        <v>3.5729999999999998E-2</v>
      </c>
      <c r="R1062" s="186">
        <f>Q1062*H1062</f>
        <v>1.2505499999999998</v>
      </c>
      <c r="S1062" s="186">
        <v>0</v>
      </c>
      <c r="T1062" s="187">
        <f>S1062*H1062</f>
        <v>0</v>
      </c>
      <c r="U1062" s="36"/>
      <c r="V1062" s="36"/>
      <c r="W1062" s="36"/>
      <c r="X1062" s="36"/>
      <c r="Y1062" s="36"/>
      <c r="Z1062" s="36"/>
      <c r="AA1062" s="36"/>
      <c r="AB1062" s="36"/>
      <c r="AC1062" s="36"/>
      <c r="AD1062" s="36"/>
      <c r="AE1062" s="36"/>
      <c r="AR1062" s="188" t="s">
        <v>208</v>
      </c>
      <c r="AT1062" s="188" t="s">
        <v>204</v>
      </c>
      <c r="AU1062" s="188" t="s">
        <v>86</v>
      </c>
      <c r="AY1062" s="19" t="s">
        <v>202</v>
      </c>
      <c r="BE1062" s="189">
        <f>IF(N1062="základní",J1062,0)</f>
        <v>0</v>
      </c>
      <c r="BF1062" s="189">
        <f>IF(N1062="snížená",J1062,0)</f>
        <v>0</v>
      </c>
      <c r="BG1062" s="189">
        <f>IF(N1062="zákl. přenesená",J1062,0)</f>
        <v>0</v>
      </c>
      <c r="BH1062" s="189">
        <f>IF(N1062="sníž. přenesená",J1062,0)</f>
        <v>0</v>
      </c>
      <c r="BI1062" s="189">
        <f>IF(N1062="nulová",J1062,0)</f>
        <v>0</v>
      </c>
      <c r="BJ1062" s="19" t="s">
        <v>84</v>
      </c>
      <c r="BK1062" s="189">
        <f>ROUND(I1062*H1062,2)</f>
        <v>0</v>
      </c>
      <c r="BL1062" s="19" t="s">
        <v>208</v>
      </c>
      <c r="BM1062" s="188" t="s">
        <v>1954</v>
      </c>
    </row>
    <row r="1063" spans="1:65" s="2" customFormat="1" ht="11.25">
      <c r="A1063" s="36"/>
      <c r="B1063" s="37"/>
      <c r="C1063" s="38"/>
      <c r="D1063" s="190" t="s">
        <v>210</v>
      </c>
      <c r="E1063" s="38"/>
      <c r="F1063" s="191" t="s">
        <v>1036</v>
      </c>
      <c r="G1063" s="38"/>
      <c r="H1063" s="38"/>
      <c r="I1063" s="192"/>
      <c r="J1063" s="38"/>
      <c r="K1063" s="38"/>
      <c r="L1063" s="41"/>
      <c r="M1063" s="193"/>
      <c r="N1063" s="194"/>
      <c r="O1063" s="66"/>
      <c r="P1063" s="66"/>
      <c r="Q1063" s="66"/>
      <c r="R1063" s="66"/>
      <c r="S1063" s="66"/>
      <c r="T1063" s="67"/>
      <c r="U1063" s="36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T1063" s="19" t="s">
        <v>210</v>
      </c>
      <c r="AU1063" s="19" t="s">
        <v>86</v>
      </c>
    </row>
    <row r="1064" spans="1:65" s="2" customFormat="1" ht="97.5">
      <c r="A1064" s="36"/>
      <c r="B1064" s="37"/>
      <c r="C1064" s="38"/>
      <c r="D1064" s="190" t="s">
        <v>212</v>
      </c>
      <c r="E1064" s="38"/>
      <c r="F1064" s="195" t="s">
        <v>1037</v>
      </c>
      <c r="G1064" s="38"/>
      <c r="H1064" s="38"/>
      <c r="I1064" s="192"/>
      <c r="J1064" s="38"/>
      <c r="K1064" s="38"/>
      <c r="L1064" s="41"/>
      <c r="M1064" s="193"/>
      <c r="N1064" s="194"/>
      <c r="O1064" s="66"/>
      <c r="P1064" s="66"/>
      <c r="Q1064" s="66"/>
      <c r="R1064" s="66"/>
      <c r="S1064" s="66"/>
      <c r="T1064" s="67"/>
      <c r="U1064" s="36"/>
      <c r="V1064" s="36"/>
      <c r="W1064" s="36"/>
      <c r="X1064" s="36"/>
      <c r="Y1064" s="36"/>
      <c r="Z1064" s="36"/>
      <c r="AA1064" s="36"/>
      <c r="AB1064" s="36"/>
      <c r="AC1064" s="36"/>
      <c r="AD1064" s="36"/>
      <c r="AE1064" s="36"/>
      <c r="AT1064" s="19" t="s">
        <v>212</v>
      </c>
      <c r="AU1064" s="19" t="s">
        <v>86</v>
      </c>
    </row>
    <row r="1065" spans="1:65" s="13" customFormat="1" ht="11.25">
      <c r="B1065" s="196"/>
      <c r="C1065" s="197"/>
      <c r="D1065" s="190" t="s">
        <v>216</v>
      </c>
      <c r="E1065" s="198" t="s">
        <v>19</v>
      </c>
      <c r="F1065" s="199" t="s">
        <v>1955</v>
      </c>
      <c r="G1065" s="197"/>
      <c r="H1065" s="198" t="s">
        <v>19</v>
      </c>
      <c r="I1065" s="200"/>
      <c r="J1065" s="197"/>
      <c r="K1065" s="197"/>
      <c r="L1065" s="201"/>
      <c r="M1065" s="202"/>
      <c r="N1065" s="203"/>
      <c r="O1065" s="203"/>
      <c r="P1065" s="203"/>
      <c r="Q1065" s="203"/>
      <c r="R1065" s="203"/>
      <c r="S1065" s="203"/>
      <c r="T1065" s="204"/>
      <c r="AT1065" s="205" t="s">
        <v>216</v>
      </c>
      <c r="AU1065" s="205" t="s">
        <v>86</v>
      </c>
      <c r="AV1065" s="13" t="s">
        <v>84</v>
      </c>
      <c r="AW1065" s="13" t="s">
        <v>37</v>
      </c>
      <c r="AX1065" s="13" t="s">
        <v>76</v>
      </c>
      <c r="AY1065" s="205" t="s">
        <v>202</v>
      </c>
    </row>
    <row r="1066" spans="1:65" s="14" customFormat="1" ht="11.25">
      <c r="B1066" s="206"/>
      <c r="C1066" s="207"/>
      <c r="D1066" s="190" t="s">
        <v>216</v>
      </c>
      <c r="E1066" s="208" t="s">
        <v>19</v>
      </c>
      <c r="F1066" s="209" t="s">
        <v>1956</v>
      </c>
      <c r="G1066" s="207"/>
      <c r="H1066" s="210">
        <v>1</v>
      </c>
      <c r="I1066" s="211"/>
      <c r="J1066" s="207"/>
      <c r="K1066" s="207"/>
      <c r="L1066" s="212"/>
      <c r="M1066" s="213"/>
      <c r="N1066" s="214"/>
      <c r="O1066" s="214"/>
      <c r="P1066" s="214"/>
      <c r="Q1066" s="214"/>
      <c r="R1066" s="214"/>
      <c r="S1066" s="214"/>
      <c r="T1066" s="215"/>
      <c r="AT1066" s="216" t="s">
        <v>216</v>
      </c>
      <c r="AU1066" s="216" t="s">
        <v>86</v>
      </c>
      <c r="AV1066" s="14" t="s">
        <v>86</v>
      </c>
      <c r="AW1066" s="14" t="s">
        <v>37</v>
      </c>
      <c r="AX1066" s="14" t="s">
        <v>76</v>
      </c>
      <c r="AY1066" s="216" t="s">
        <v>202</v>
      </c>
    </row>
    <row r="1067" spans="1:65" s="14" customFormat="1" ht="11.25">
      <c r="B1067" s="206"/>
      <c r="C1067" s="207"/>
      <c r="D1067" s="190" t="s">
        <v>216</v>
      </c>
      <c r="E1067" s="208" t="s">
        <v>19</v>
      </c>
      <c r="F1067" s="209" t="s">
        <v>1957</v>
      </c>
      <c r="G1067" s="207"/>
      <c r="H1067" s="210">
        <v>1</v>
      </c>
      <c r="I1067" s="211"/>
      <c r="J1067" s="207"/>
      <c r="K1067" s="207"/>
      <c r="L1067" s="212"/>
      <c r="M1067" s="213"/>
      <c r="N1067" s="214"/>
      <c r="O1067" s="214"/>
      <c r="P1067" s="214"/>
      <c r="Q1067" s="214"/>
      <c r="R1067" s="214"/>
      <c r="S1067" s="214"/>
      <c r="T1067" s="215"/>
      <c r="AT1067" s="216" t="s">
        <v>216</v>
      </c>
      <c r="AU1067" s="216" t="s">
        <v>86</v>
      </c>
      <c r="AV1067" s="14" t="s">
        <v>86</v>
      </c>
      <c r="AW1067" s="14" t="s">
        <v>37</v>
      </c>
      <c r="AX1067" s="14" t="s">
        <v>76</v>
      </c>
      <c r="AY1067" s="216" t="s">
        <v>202</v>
      </c>
    </row>
    <row r="1068" spans="1:65" s="14" customFormat="1" ht="11.25">
      <c r="B1068" s="206"/>
      <c r="C1068" s="207"/>
      <c r="D1068" s="190" t="s">
        <v>216</v>
      </c>
      <c r="E1068" s="208" t="s">
        <v>19</v>
      </c>
      <c r="F1068" s="209" t="s">
        <v>1958</v>
      </c>
      <c r="G1068" s="207"/>
      <c r="H1068" s="210">
        <v>1</v>
      </c>
      <c r="I1068" s="211"/>
      <c r="J1068" s="207"/>
      <c r="K1068" s="207"/>
      <c r="L1068" s="212"/>
      <c r="M1068" s="213"/>
      <c r="N1068" s="214"/>
      <c r="O1068" s="214"/>
      <c r="P1068" s="214"/>
      <c r="Q1068" s="214"/>
      <c r="R1068" s="214"/>
      <c r="S1068" s="214"/>
      <c r="T1068" s="215"/>
      <c r="AT1068" s="216" t="s">
        <v>216</v>
      </c>
      <c r="AU1068" s="216" t="s">
        <v>86</v>
      </c>
      <c r="AV1068" s="14" t="s">
        <v>86</v>
      </c>
      <c r="AW1068" s="14" t="s">
        <v>37</v>
      </c>
      <c r="AX1068" s="14" t="s">
        <v>76</v>
      </c>
      <c r="AY1068" s="216" t="s">
        <v>202</v>
      </c>
    </row>
    <row r="1069" spans="1:65" s="14" customFormat="1" ht="11.25">
      <c r="B1069" s="206"/>
      <c r="C1069" s="207"/>
      <c r="D1069" s="190" t="s">
        <v>216</v>
      </c>
      <c r="E1069" s="208" t="s">
        <v>19</v>
      </c>
      <c r="F1069" s="209" t="s">
        <v>1959</v>
      </c>
      <c r="G1069" s="207"/>
      <c r="H1069" s="210">
        <v>2</v>
      </c>
      <c r="I1069" s="211"/>
      <c r="J1069" s="207"/>
      <c r="K1069" s="207"/>
      <c r="L1069" s="212"/>
      <c r="M1069" s="213"/>
      <c r="N1069" s="214"/>
      <c r="O1069" s="214"/>
      <c r="P1069" s="214"/>
      <c r="Q1069" s="214"/>
      <c r="R1069" s="214"/>
      <c r="S1069" s="214"/>
      <c r="T1069" s="215"/>
      <c r="AT1069" s="216" t="s">
        <v>216</v>
      </c>
      <c r="AU1069" s="216" t="s">
        <v>86</v>
      </c>
      <c r="AV1069" s="14" t="s">
        <v>86</v>
      </c>
      <c r="AW1069" s="14" t="s">
        <v>37</v>
      </c>
      <c r="AX1069" s="14" t="s">
        <v>76</v>
      </c>
      <c r="AY1069" s="216" t="s">
        <v>202</v>
      </c>
    </row>
    <row r="1070" spans="1:65" s="14" customFormat="1" ht="11.25">
      <c r="B1070" s="206"/>
      <c r="C1070" s="207"/>
      <c r="D1070" s="190" t="s">
        <v>216</v>
      </c>
      <c r="E1070" s="208" t="s">
        <v>19</v>
      </c>
      <c r="F1070" s="209" t="s">
        <v>1960</v>
      </c>
      <c r="G1070" s="207"/>
      <c r="H1070" s="210">
        <v>2</v>
      </c>
      <c r="I1070" s="211"/>
      <c r="J1070" s="207"/>
      <c r="K1070" s="207"/>
      <c r="L1070" s="212"/>
      <c r="M1070" s="213"/>
      <c r="N1070" s="214"/>
      <c r="O1070" s="214"/>
      <c r="P1070" s="214"/>
      <c r="Q1070" s="214"/>
      <c r="R1070" s="214"/>
      <c r="S1070" s="214"/>
      <c r="T1070" s="215"/>
      <c r="AT1070" s="216" t="s">
        <v>216</v>
      </c>
      <c r="AU1070" s="216" t="s">
        <v>86</v>
      </c>
      <c r="AV1070" s="14" t="s">
        <v>86</v>
      </c>
      <c r="AW1070" s="14" t="s">
        <v>37</v>
      </c>
      <c r="AX1070" s="14" t="s">
        <v>76</v>
      </c>
      <c r="AY1070" s="216" t="s">
        <v>202</v>
      </c>
    </row>
    <row r="1071" spans="1:65" s="14" customFormat="1" ht="11.25">
      <c r="B1071" s="206"/>
      <c r="C1071" s="207"/>
      <c r="D1071" s="190" t="s">
        <v>216</v>
      </c>
      <c r="E1071" s="208" t="s">
        <v>19</v>
      </c>
      <c r="F1071" s="209" t="s">
        <v>1961</v>
      </c>
      <c r="G1071" s="207"/>
      <c r="H1071" s="210">
        <v>1</v>
      </c>
      <c r="I1071" s="211"/>
      <c r="J1071" s="207"/>
      <c r="K1071" s="207"/>
      <c r="L1071" s="212"/>
      <c r="M1071" s="213"/>
      <c r="N1071" s="214"/>
      <c r="O1071" s="214"/>
      <c r="P1071" s="214"/>
      <c r="Q1071" s="214"/>
      <c r="R1071" s="214"/>
      <c r="S1071" s="214"/>
      <c r="T1071" s="215"/>
      <c r="AT1071" s="216" t="s">
        <v>216</v>
      </c>
      <c r="AU1071" s="216" t="s">
        <v>86</v>
      </c>
      <c r="AV1071" s="14" t="s">
        <v>86</v>
      </c>
      <c r="AW1071" s="14" t="s">
        <v>37</v>
      </c>
      <c r="AX1071" s="14" t="s">
        <v>76</v>
      </c>
      <c r="AY1071" s="216" t="s">
        <v>202</v>
      </c>
    </row>
    <row r="1072" spans="1:65" s="14" customFormat="1" ht="11.25">
      <c r="B1072" s="206"/>
      <c r="C1072" s="207"/>
      <c r="D1072" s="190" t="s">
        <v>216</v>
      </c>
      <c r="E1072" s="208" t="s">
        <v>19</v>
      </c>
      <c r="F1072" s="209" t="s">
        <v>1962</v>
      </c>
      <c r="G1072" s="207"/>
      <c r="H1072" s="210">
        <v>1</v>
      </c>
      <c r="I1072" s="211"/>
      <c r="J1072" s="207"/>
      <c r="K1072" s="207"/>
      <c r="L1072" s="212"/>
      <c r="M1072" s="213"/>
      <c r="N1072" s="214"/>
      <c r="O1072" s="214"/>
      <c r="P1072" s="214"/>
      <c r="Q1072" s="214"/>
      <c r="R1072" s="214"/>
      <c r="S1072" s="214"/>
      <c r="T1072" s="215"/>
      <c r="AT1072" s="216" t="s">
        <v>216</v>
      </c>
      <c r="AU1072" s="216" t="s">
        <v>86</v>
      </c>
      <c r="AV1072" s="14" t="s">
        <v>86</v>
      </c>
      <c r="AW1072" s="14" t="s">
        <v>37</v>
      </c>
      <c r="AX1072" s="14" t="s">
        <v>76</v>
      </c>
      <c r="AY1072" s="216" t="s">
        <v>202</v>
      </c>
    </row>
    <row r="1073" spans="2:51" s="14" customFormat="1" ht="11.25">
      <c r="B1073" s="206"/>
      <c r="C1073" s="207"/>
      <c r="D1073" s="190" t="s">
        <v>216</v>
      </c>
      <c r="E1073" s="208" t="s">
        <v>19</v>
      </c>
      <c r="F1073" s="209" t="s">
        <v>1963</v>
      </c>
      <c r="G1073" s="207"/>
      <c r="H1073" s="210">
        <v>1</v>
      </c>
      <c r="I1073" s="211"/>
      <c r="J1073" s="207"/>
      <c r="K1073" s="207"/>
      <c r="L1073" s="212"/>
      <c r="M1073" s="213"/>
      <c r="N1073" s="214"/>
      <c r="O1073" s="214"/>
      <c r="P1073" s="214"/>
      <c r="Q1073" s="214"/>
      <c r="R1073" s="214"/>
      <c r="S1073" s="214"/>
      <c r="T1073" s="215"/>
      <c r="AT1073" s="216" t="s">
        <v>216</v>
      </c>
      <c r="AU1073" s="216" t="s">
        <v>86</v>
      </c>
      <c r="AV1073" s="14" t="s">
        <v>86</v>
      </c>
      <c r="AW1073" s="14" t="s">
        <v>37</v>
      </c>
      <c r="AX1073" s="14" t="s">
        <v>76</v>
      </c>
      <c r="AY1073" s="216" t="s">
        <v>202</v>
      </c>
    </row>
    <row r="1074" spans="2:51" s="14" customFormat="1" ht="11.25">
      <c r="B1074" s="206"/>
      <c r="C1074" s="207"/>
      <c r="D1074" s="190" t="s">
        <v>216</v>
      </c>
      <c r="E1074" s="208" t="s">
        <v>19</v>
      </c>
      <c r="F1074" s="209" t="s">
        <v>1964</v>
      </c>
      <c r="G1074" s="207"/>
      <c r="H1074" s="210">
        <v>1</v>
      </c>
      <c r="I1074" s="211"/>
      <c r="J1074" s="207"/>
      <c r="K1074" s="207"/>
      <c r="L1074" s="212"/>
      <c r="M1074" s="213"/>
      <c r="N1074" s="214"/>
      <c r="O1074" s="214"/>
      <c r="P1074" s="214"/>
      <c r="Q1074" s="214"/>
      <c r="R1074" s="214"/>
      <c r="S1074" s="214"/>
      <c r="T1074" s="215"/>
      <c r="AT1074" s="216" t="s">
        <v>216</v>
      </c>
      <c r="AU1074" s="216" t="s">
        <v>86</v>
      </c>
      <c r="AV1074" s="14" t="s">
        <v>86</v>
      </c>
      <c r="AW1074" s="14" t="s">
        <v>37</v>
      </c>
      <c r="AX1074" s="14" t="s">
        <v>76</v>
      </c>
      <c r="AY1074" s="216" t="s">
        <v>202</v>
      </c>
    </row>
    <row r="1075" spans="2:51" s="14" customFormat="1" ht="11.25">
      <c r="B1075" s="206"/>
      <c r="C1075" s="207"/>
      <c r="D1075" s="190" t="s">
        <v>216</v>
      </c>
      <c r="E1075" s="208" t="s">
        <v>19</v>
      </c>
      <c r="F1075" s="209" t="s">
        <v>1965</v>
      </c>
      <c r="G1075" s="207"/>
      <c r="H1075" s="210">
        <v>1</v>
      </c>
      <c r="I1075" s="211"/>
      <c r="J1075" s="207"/>
      <c r="K1075" s="207"/>
      <c r="L1075" s="212"/>
      <c r="M1075" s="213"/>
      <c r="N1075" s="214"/>
      <c r="O1075" s="214"/>
      <c r="P1075" s="214"/>
      <c r="Q1075" s="214"/>
      <c r="R1075" s="214"/>
      <c r="S1075" s="214"/>
      <c r="T1075" s="215"/>
      <c r="AT1075" s="216" t="s">
        <v>216</v>
      </c>
      <c r="AU1075" s="216" t="s">
        <v>86</v>
      </c>
      <c r="AV1075" s="14" t="s">
        <v>86</v>
      </c>
      <c r="AW1075" s="14" t="s">
        <v>37</v>
      </c>
      <c r="AX1075" s="14" t="s">
        <v>76</v>
      </c>
      <c r="AY1075" s="216" t="s">
        <v>202</v>
      </c>
    </row>
    <row r="1076" spans="2:51" s="14" customFormat="1" ht="11.25">
      <c r="B1076" s="206"/>
      <c r="C1076" s="207"/>
      <c r="D1076" s="190" t="s">
        <v>216</v>
      </c>
      <c r="E1076" s="208" t="s">
        <v>19</v>
      </c>
      <c r="F1076" s="209" t="s">
        <v>1966</v>
      </c>
      <c r="G1076" s="207"/>
      <c r="H1076" s="210">
        <v>1</v>
      </c>
      <c r="I1076" s="211"/>
      <c r="J1076" s="207"/>
      <c r="K1076" s="207"/>
      <c r="L1076" s="212"/>
      <c r="M1076" s="213"/>
      <c r="N1076" s="214"/>
      <c r="O1076" s="214"/>
      <c r="P1076" s="214"/>
      <c r="Q1076" s="214"/>
      <c r="R1076" s="214"/>
      <c r="S1076" s="214"/>
      <c r="T1076" s="215"/>
      <c r="AT1076" s="216" t="s">
        <v>216</v>
      </c>
      <c r="AU1076" s="216" t="s">
        <v>86</v>
      </c>
      <c r="AV1076" s="14" t="s">
        <v>86</v>
      </c>
      <c r="AW1076" s="14" t="s">
        <v>37</v>
      </c>
      <c r="AX1076" s="14" t="s">
        <v>76</v>
      </c>
      <c r="AY1076" s="216" t="s">
        <v>202</v>
      </c>
    </row>
    <row r="1077" spans="2:51" s="14" customFormat="1" ht="11.25">
      <c r="B1077" s="206"/>
      <c r="C1077" s="207"/>
      <c r="D1077" s="190" t="s">
        <v>216</v>
      </c>
      <c r="E1077" s="208" t="s">
        <v>19</v>
      </c>
      <c r="F1077" s="209" t="s">
        <v>1967</v>
      </c>
      <c r="G1077" s="207"/>
      <c r="H1077" s="210">
        <v>1</v>
      </c>
      <c r="I1077" s="211"/>
      <c r="J1077" s="207"/>
      <c r="K1077" s="207"/>
      <c r="L1077" s="212"/>
      <c r="M1077" s="213"/>
      <c r="N1077" s="214"/>
      <c r="O1077" s="214"/>
      <c r="P1077" s="214"/>
      <c r="Q1077" s="214"/>
      <c r="R1077" s="214"/>
      <c r="S1077" s="214"/>
      <c r="T1077" s="215"/>
      <c r="AT1077" s="216" t="s">
        <v>216</v>
      </c>
      <c r="AU1077" s="216" t="s">
        <v>86</v>
      </c>
      <c r="AV1077" s="14" t="s">
        <v>86</v>
      </c>
      <c r="AW1077" s="14" t="s">
        <v>37</v>
      </c>
      <c r="AX1077" s="14" t="s">
        <v>76</v>
      </c>
      <c r="AY1077" s="216" t="s">
        <v>202</v>
      </c>
    </row>
    <row r="1078" spans="2:51" s="14" customFormat="1" ht="11.25">
      <c r="B1078" s="206"/>
      <c r="C1078" s="207"/>
      <c r="D1078" s="190" t="s">
        <v>216</v>
      </c>
      <c r="E1078" s="208" t="s">
        <v>19</v>
      </c>
      <c r="F1078" s="209" t="s">
        <v>1968</v>
      </c>
      <c r="G1078" s="207"/>
      <c r="H1078" s="210">
        <v>1</v>
      </c>
      <c r="I1078" s="211"/>
      <c r="J1078" s="207"/>
      <c r="K1078" s="207"/>
      <c r="L1078" s="212"/>
      <c r="M1078" s="213"/>
      <c r="N1078" s="214"/>
      <c r="O1078" s="214"/>
      <c r="P1078" s="214"/>
      <c r="Q1078" s="214"/>
      <c r="R1078" s="214"/>
      <c r="S1078" s="214"/>
      <c r="T1078" s="215"/>
      <c r="AT1078" s="216" t="s">
        <v>216</v>
      </c>
      <c r="AU1078" s="216" t="s">
        <v>86</v>
      </c>
      <c r="AV1078" s="14" t="s">
        <v>86</v>
      </c>
      <c r="AW1078" s="14" t="s">
        <v>37</v>
      </c>
      <c r="AX1078" s="14" t="s">
        <v>76</v>
      </c>
      <c r="AY1078" s="216" t="s">
        <v>202</v>
      </c>
    </row>
    <row r="1079" spans="2:51" s="14" customFormat="1" ht="11.25">
      <c r="B1079" s="206"/>
      <c r="C1079" s="207"/>
      <c r="D1079" s="190" t="s">
        <v>216</v>
      </c>
      <c r="E1079" s="208" t="s">
        <v>19</v>
      </c>
      <c r="F1079" s="209" t="s">
        <v>1969</v>
      </c>
      <c r="G1079" s="207"/>
      <c r="H1079" s="210">
        <v>1</v>
      </c>
      <c r="I1079" s="211"/>
      <c r="J1079" s="207"/>
      <c r="K1079" s="207"/>
      <c r="L1079" s="212"/>
      <c r="M1079" s="213"/>
      <c r="N1079" s="214"/>
      <c r="O1079" s="214"/>
      <c r="P1079" s="214"/>
      <c r="Q1079" s="214"/>
      <c r="R1079" s="214"/>
      <c r="S1079" s="214"/>
      <c r="T1079" s="215"/>
      <c r="AT1079" s="216" t="s">
        <v>216</v>
      </c>
      <c r="AU1079" s="216" t="s">
        <v>86</v>
      </c>
      <c r="AV1079" s="14" t="s">
        <v>86</v>
      </c>
      <c r="AW1079" s="14" t="s">
        <v>37</v>
      </c>
      <c r="AX1079" s="14" t="s">
        <v>76</v>
      </c>
      <c r="AY1079" s="216" t="s">
        <v>202</v>
      </c>
    </row>
    <row r="1080" spans="2:51" s="14" customFormat="1" ht="11.25">
      <c r="B1080" s="206"/>
      <c r="C1080" s="207"/>
      <c r="D1080" s="190" t="s">
        <v>216</v>
      </c>
      <c r="E1080" s="208" t="s">
        <v>19</v>
      </c>
      <c r="F1080" s="209" t="s">
        <v>1970</v>
      </c>
      <c r="G1080" s="207"/>
      <c r="H1080" s="210">
        <v>2</v>
      </c>
      <c r="I1080" s="211"/>
      <c r="J1080" s="207"/>
      <c r="K1080" s="207"/>
      <c r="L1080" s="212"/>
      <c r="M1080" s="213"/>
      <c r="N1080" s="214"/>
      <c r="O1080" s="214"/>
      <c r="P1080" s="214"/>
      <c r="Q1080" s="214"/>
      <c r="R1080" s="214"/>
      <c r="S1080" s="214"/>
      <c r="T1080" s="215"/>
      <c r="AT1080" s="216" t="s">
        <v>216</v>
      </c>
      <c r="AU1080" s="216" t="s">
        <v>86</v>
      </c>
      <c r="AV1080" s="14" t="s">
        <v>86</v>
      </c>
      <c r="AW1080" s="14" t="s">
        <v>37</v>
      </c>
      <c r="AX1080" s="14" t="s">
        <v>76</v>
      </c>
      <c r="AY1080" s="216" t="s">
        <v>202</v>
      </c>
    </row>
    <row r="1081" spans="2:51" s="14" customFormat="1" ht="11.25">
      <c r="B1081" s="206"/>
      <c r="C1081" s="207"/>
      <c r="D1081" s="190" t="s">
        <v>216</v>
      </c>
      <c r="E1081" s="208" t="s">
        <v>19</v>
      </c>
      <c r="F1081" s="209" t="s">
        <v>1971</v>
      </c>
      <c r="G1081" s="207"/>
      <c r="H1081" s="210">
        <v>2</v>
      </c>
      <c r="I1081" s="211"/>
      <c r="J1081" s="207"/>
      <c r="K1081" s="207"/>
      <c r="L1081" s="212"/>
      <c r="M1081" s="213"/>
      <c r="N1081" s="214"/>
      <c r="O1081" s="214"/>
      <c r="P1081" s="214"/>
      <c r="Q1081" s="214"/>
      <c r="R1081" s="214"/>
      <c r="S1081" s="214"/>
      <c r="T1081" s="215"/>
      <c r="AT1081" s="216" t="s">
        <v>216</v>
      </c>
      <c r="AU1081" s="216" t="s">
        <v>86</v>
      </c>
      <c r="AV1081" s="14" t="s">
        <v>86</v>
      </c>
      <c r="AW1081" s="14" t="s">
        <v>37</v>
      </c>
      <c r="AX1081" s="14" t="s">
        <v>76</v>
      </c>
      <c r="AY1081" s="216" t="s">
        <v>202</v>
      </c>
    </row>
    <row r="1082" spans="2:51" s="14" customFormat="1" ht="11.25">
      <c r="B1082" s="206"/>
      <c r="C1082" s="207"/>
      <c r="D1082" s="190" t="s">
        <v>216</v>
      </c>
      <c r="E1082" s="208" t="s">
        <v>19</v>
      </c>
      <c r="F1082" s="209" t="s">
        <v>1972</v>
      </c>
      <c r="G1082" s="207"/>
      <c r="H1082" s="210">
        <v>2</v>
      </c>
      <c r="I1082" s="211"/>
      <c r="J1082" s="207"/>
      <c r="K1082" s="207"/>
      <c r="L1082" s="212"/>
      <c r="M1082" s="213"/>
      <c r="N1082" s="214"/>
      <c r="O1082" s="214"/>
      <c r="P1082" s="214"/>
      <c r="Q1082" s="214"/>
      <c r="R1082" s="214"/>
      <c r="S1082" s="214"/>
      <c r="T1082" s="215"/>
      <c r="AT1082" s="216" t="s">
        <v>216</v>
      </c>
      <c r="AU1082" s="216" t="s">
        <v>86</v>
      </c>
      <c r="AV1082" s="14" t="s">
        <v>86</v>
      </c>
      <c r="AW1082" s="14" t="s">
        <v>37</v>
      </c>
      <c r="AX1082" s="14" t="s">
        <v>76</v>
      </c>
      <c r="AY1082" s="216" t="s">
        <v>202</v>
      </c>
    </row>
    <row r="1083" spans="2:51" s="14" customFormat="1" ht="11.25">
      <c r="B1083" s="206"/>
      <c r="C1083" s="207"/>
      <c r="D1083" s="190" t="s">
        <v>216</v>
      </c>
      <c r="E1083" s="208" t="s">
        <v>19</v>
      </c>
      <c r="F1083" s="209" t="s">
        <v>1973</v>
      </c>
      <c r="G1083" s="207"/>
      <c r="H1083" s="210">
        <v>1</v>
      </c>
      <c r="I1083" s="211"/>
      <c r="J1083" s="207"/>
      <c r="K1083" s="207"/>
      <c r="L1083" s="212"/>
      <c r="M1083" s="213"/>
      <c r="N1083" s="214"/>
      <c r="O1083" s="214"/>
      <c r="P1083" s="214"/>
      <c r="Q1083" s="214"/>
      <c r="R1083" s="214"/>
      <c r="S1083" s="214"/>
      <c r="T1083" s="215"/>
      <c r="AT1083" s="216" t="s">
        <v>216</v>
      </c>
      <c r="AU1083" s="216" t="s">
        <v>86</v>
      </c>
      <c r="AV1083" s="14" t="s">
        <v>86</v>
      </c>
      <c r="AW1083" s="14" t="s">
        <v>37</v>
      </c>
      <c r="AX1083" s="14" t="s">
        <v>76</v>
      </c>
      <c r="AY1083" s="216" t="s">
        <v>202</v>
      </c>
    </row>
    <row r="1084" spans="2:51" s="14" customFormat="1" ht="11.25">
      <c r="B1084" s="206"/>
      <c r="C1084" s="207"/>
      <c r="D1084" s="190" t="s">
        <v>216</v>
      </c>
      <c r="E1084" s="208" t="s">
        <v>19</v>
      </c>
      <c r="F1084" s="209" t="s">
        <v>1974</v>
      </c>
      <c r="G1084" s="207"/>
      <c r="H1084" s="210">
        <v>1</v>
      </c>
      <c r="I1084" s="211"/>
      <c r="J1084" s="207"/>
      <c r="K1084" s="207"/>
      <c r="L1084" s="212"/>
      <c r="M1084" s="213"/>
      <c r="N1084" s="214"/>
      <c r="O1084" s="214"/>
      <c r="P1084" s="214"/>
      <c r="Q1084" s="214"/>
      <c r="R1084" s="214"/>
      <c r="S1084" s="214"/>
      <c r="T1084" s="215"/>
      <c r="AT1084" s="216" t="s">
        <v>216</v>
      </c>
      <c r="AU1084" s="216" t="s">
        <v>86</v>
      </c>
      <c r="AV1084" s="14" t="s">
        <v>86</v>
      </c>
      <c r="AW1084" s="14" t="s">
        <v>37</v>
      </c>
      <c r="AX1084" s="14" t="s">
        <v>76</v>
      </c>
      <c r="AY1084" s="216" t="s">
        <v>202</v>
      </c>
    </row>
    <row r="1085" spans="2:51" s="14" customFormat="1" ht="11.25">
      <c r="B1085" s="206"/>
      <c r="C1085" s="207"/>
      <c r="D1085" s="190" t="s">
        <v>216</v>
      </c>
      <c r="E1085" s="208" t="s">
        <v>19</v>
      </c>
      <c r="F1085" s="209" t="s">
        <v>1975</v>
      </c>
      <c r="G1085" s="207"/>
      <c r="H1085" s="210">
        <v>1</v>
      </c>
      <c r="I1085" s="211"/>
      <c r="J1085" s="207"/>
      <c r="K1085" s="207"/>
      <c r="L1085" s="212"/>
      <c r="M1085" s="213"/>
      <c r="N1085" s="214"/>
      <c r="O1085" s="214"/>
      <c r="P1085" s="214"/>
      <c r="Q1085" s="214"/>
      <c r="R1085" s="214"/>
      <c r="S1085" s="214"/>
      <c r="T1085" s="215"/>
      <c r="AT1085" s="216" t="s">
        <v>216</v>
      </c>
      <c r="AU1085" s="216" t="s">
        <v>86</v>
      </c>
      <c r="AV1085" s="14" t="s">
        <v>86</v>
      </c>
      <c r="AW1085" s="14" t="s">
        <v>37</v>
      </c>
      <c r="AX1085" s="14" t="s">
        <v>76</v>
      </c>
      <c r="AY1085" s="216" t="s">
        <v>202</v>
      </c>
    </row>
    <row r="1086" spans="2:51" s="14" customFormat="1" ht="11.25">
      <c r="B1086" s="206"/>
      <c r="C1086" s="207"/>
      <c r="D1086" s="190" t="s">
        <v>216</v>
      </c>
      <c r="E1086" s="208" t="s">
        <v>19</v>
      </c>
      <c r="F1086" s="209" t="s">
        <v>1976</v>
      </c>
      <c r="G1086" s="207"/>
      <c r="H1086" s="210">
        <v>1</v>
      </c>
      <c r="I1086" s="211"/>
      <c r="J1086" s="207"/>
      <c r="K1086" s="207"/>
      <c r="L1086" s="212"/>
      <c r="M1086" s="213"/>
      <c r="N1086" s="214"/>
      <c r="O1086" s="214"/>
      <c r="P1086" s="214"/>
      <c r="Q1086" s="214"/>
      <c r="R1086" s="214"/>
      <c r="S1086" s="214"/>
      <c r="T1086" s="215"/>
      <c r="AT1086" s="216" t="s">
        <v>216</v>
      </c>
      <c r="AU1086" s="216" t="s">
        <v>86</v>
      </c>
      <c r="AV1086" s="14" t="s">
        <v>86</v>
      </c>
      <c r="AW1086" s="14" t="s">
        <v>37</v>
      </c>
      <c r="AX1086" s="14" t="s">
        <v>76</v>
      </c>
      <c r="AY1086" s="216" t="s">
        <v>202</v>
      </c>
    </row>
    <row r="1087" spans="2:51" s="14" customFormat="1" ht="11.25">
      <c r="B1087" s="206"/>
      <c r="C1087" s="207"/>
      <c r="D1087" s="190" t="s">
        <v>216</v>
      </c>
      <c r="E1087" s="208" t="s">
        <v>19</v>
      </c>
      <c r="F1087" s="209" t="s">
        <v>1977</v>
      </c>
      <c r="G1087" s="207"/>
      <c r="H1087" s="210">
        <v>1</v>
      </c>
      <c r="I1087" s="211"/>
      <c r="J1087" s="207"/>
      <c r="K1087" s="207"/>
      <c r="L1087" s="212"/>
      <c r="M1087" s="213"/>
      <c r="N1087" s="214"/>
      <c r="O1087" s="214"/>
      <c r="P1087" s="214"/>
      <c r="Q1087" s="214"/>
      <c r="R1087" s="214"/>
      <c r="S1087" s="214"/>
      <c r="T1087" s="215"/>
      <c r="AT1087" s="216" t="s">
        <v>216</v>
      </c>
      <c r="AU1087" s="216" t="s">
        <v>86</v>
      </c>
      <c r="AV1087" s="14" t="s">
        <v>86</v>
      </c>
      <c r="AW1087" s="14" t="s">
        <v>37</v>
      </c>
      <c r="AX1087" s="14" t="s">
        <v>76</v>
      </c>
      <c r="AY1087" s="216" t="s">
        <v>202</v>
      </c>
    </row>
    <row r="1088" spans="2:51" s="14" customFormat="1" ht="11.25">
      <c r="B1088" s="206"/>
      <c r="C1088" s="207"/>
      <c r="D1088" s="190" t="s">
        <v>216</v>
      </c>
      <c r="E1088" s="208" t="s">
        <v>19</v>
      </c>
      <c r="F1088" s="209" t="s">
        <v>1978</v>
      </c>
      <c r="G1088" s="207"/>
      <c r="H1088" s="210">
        <v>1</v>
      </c>
      <c r="I1088" s="211"/>
      <c r="J1088" s="207"/>
      <c r="K1088" s="207"/>
      <c r="L1088" s="212"/>
      <c r="M1088" s="213"/>
      <c r="N1088" s="214"/>
      <c r="O1088" s="214"/>
      <c r="P1088" s="214"/>
      <c r="Q1088" s="214"/>
      <c r="R1088" s="214"/>
      <c r="S1088" s="214"/>
      <c r="T1088" s="215"/>
      <c r="AT1088" s="216" t="s">
        <v>216</v>
      </c>
      <c r="AU1088" s="216" t="s">
        <v>86</v>
      </c>
      <c r="AV1088" s="14" t="s">
        <v>86</v>
      </c>
      <c r="AW1088" s="14" t="s">
        <v>37</v>
      </c>
      <c r="AX1088" s="14" t="s">
        <v>76</v>
      </c>
      <c r="AY1088" s="216" t="s">
        <v>202</v>
      </c>
    </row>
    <row r="1089" spans="1:65" s="14" customFormat="1" ht="11.25">
      <c r="B1089" s="206"/>
      <c r="C1089" s="207"/>
      <c r="D1089" s="190" t="s">
        <v>216</v>
      </c>
      <c r="E1089" s="208" t="s">
        <v>19</v>
      </c>
      <c r="F1089" s="209" t="s">
        <v>1979</v>
      </c>
      <c r="G1089" s="207"/>
      <c r="H1089" s="210">
        <v>1</v>
      </c>
      <c r="I1089" s="211"/>
      <c r="J1089" s="207"/>
      <c r="K1089" s="207"/>
      <c r="L1089" s="212"/>
      <c r="M1089" s="213"/>
      <c r="N1089" s="214"/>
      <c r="O1089" s="214"/>
      <c r="P1089" s="214"/>
      <c r="Q1089" s="214"/>
      <c r="R1089" s="214"/>
      <c r="S1089" s="214"/>
      <c r="T1089" s="215"/>
      <c r="AT1089" s="216" t="s">
        <v>216</v>
      </c>
      <c r="AU1089" s="216" t="s">
        <v>86</v>
      </c>
      <c r="AV1089" s="14" t="s">
        <v>86</v>
      </c>
      <c r="AW1089" s="14" t="s">
        <v>37</v>
      </c>
      <c r="AX1089" s="14" t="s">
        <v>76</v>
      </c>
      <c r="AY1089" s="216" t="s">
        <v>202</v>
      </c>
    </row>
    <row r="1090" spans="1:65" s="14" customFormat="1" ht="11.25">
      <c r="B1090" s="206"/>
      <c r="C1090" s="207"/>
      <c r="D1090" s="190" t="s">
        <v>216</v>
      </c>
      <c r="E1090" s="208" t="s">
        <v>19</v>
      </c>
      <c r="F1090" s="209" t="s">
        <v>1980</v>
      </c>
      <c r="G1090" s="207"/>
      <c r="H1090" s="210">
        <v>1</v>
      </c>
      <c r="I1090" s="211"/>
      <c r="J1090" s="207"/>
      <c r="K1090" s="207"/>
      <c r="L1090" s="212"/>
      <c r="M1090" s="213"/>
      <c r="N1090" s="214"/>
      <c r="O1090" s="214"/>
      <c r="P1090" s="214"/>
      <c r="Q1090" s="214"/>
      <c r="R1090" s="214"/>
      <c r="S1090" s="214"/>
      <c r="T1090" s="215"/>
      <c r="AT1090" s="216" t="s">
        <v>216</v>
      </c>
      <c r="AU1090" s="216" t="s">
        <v>86</v>
      </c>
      <c r="AV1090" s="14" t="s">
        <v>86</v>
      </c>
      <c r="AW1090" s="14" t="s">
        <v>37</v>
      </c>
      <c r="AX1090" s="14" t="s">
        <v>76</v>
      </c>
      <c r="AY1090" s="216" t="s">
        <v>202</v>
      </c>
    </row>
    <row r="1091" spans="1:65" s="14" customFormat="1" ht="11.25">
      <c r="B1091" s="206"/>
      <c r="C1091" s="207"/>
      <c r="D1091" s="190" t="s">
        <v>216</v>
      </c>
      <c r="E1091" s="208" t="s">
        <v>19</v>
      </c>
      <c r="F1091" s="209" t="s">
        <v>1981</v>
      </c>
      <c r="G1091" s="207"/>
      <c r="H1091" s="210">
        <v>1</v>
      </c>
      <c r="I1091" s="211"/>
      <c r="J1091" s="207"/>
      <c r="K1091" s="207"/>
      <c r="L1091" s="212"/>
      <c r="M1091" s="213"/>
      <c r="N1091" s="214"/>
      <c r="O1091" s="214"/>
      <c r="P1091" s="214"/>
      <c r="Q1091" s="214"/>
      <c r="R1091" s="214"/>
      <c r="S1091" s="214"/>
      <c r="T1091" s="215"/>
      <c r="AT1091" s="216" t="s">
        <v>216</v>
      </c>
      <c r="AU1091" s="216" t="s">
        <v>86</v>
      </c>
      <c r="AV1091" s="14" t="s">
        <v>86</v>
      </c>
      <c r="AW1091" s="14" t="s">
        <v>37</v>
      </c>
      <c r="AX1091" s="14" t="s">
        <v>76</v>
      </c>
      <c r="AY1091" s="216" t="s">
        <v>202</v>
      </c>
    </row>
    <row r="1092" spans="1:65" s="14" customFormat="1" ht="11.25">
      <c r="B1092" s="206"/>
      <c r="C1092" s="207"/>
      <c r="D1092" s="190" t="s">
        <v>216</v>
      </c>
      <c r="E1092" s="208" t="s">
        <v>19</v>
      </c>
      <c r="F1092" s="209" t="s">
        <v>1982</v>
      </c>
      <c r="G1092" s="207"/>
      <c r="H1092" s="210">
        <v>1</v>
      </c>
      <c r="I1092" s="211"/>
      <c r="J1092" s="207"/>
      <c r="K1092" s="207"/>
      <c r="L1092" s="212"/>
      <c r="M1092" s="213"/>
      <c r="N1092" s="214"/>
      <c r="O1092" s="214"/>
      <c r="P1092" s="214"/>
      <c r="Q1092" s="214"/>
      <c r="R1092" s="214"/>
      <c r="S1092" s="214"/>
      <c r="T1092" s="215"/>
      <c r="AT1092" s="216" t="s">
        <v>216</v>
      </c>
      <c r="AU1092" s="216" t="s">
        <v>86</v>
      </c>
      <c r="AV1092" s="14" t="s">
        <v>86</v>
      </c>
      <c r="AW1092" s="14" t="s">
        <v>37</v>
      </c>
      <c r="AX1092" s="14" t="s">
        <v>76</v>
      </c>
      <c r="AY1092" s="216" t="s">
        <v>202</v>
      </c>
    </row>
    <row r="1093" spans="1:65" s="14" customFormat="1" ht="11.25">
      <c r="B1093" s="206"/>
      <c r="C1093" s="207"/>
      <c r="D1093" s="190" t="s">
        <v>216</v>
      </c>
      <c r="E1093" s="208" t="s">
        <v>19</v>
      </c>
      <c r="F1093" s="209" t="s">
        <v>1983</v>
      </c>
      <c r="G1093" s="207"/>
      <c r="H1093" s="210">
        <v>1</v>
      </c>
      <c r="I1093" s="211"/>
      <c r="J1093" s="207"/>
      <c r="K1093" s="207"/>
      <c r="L1093" s="212"/>
      <c r="M1093" s="213"/>
      <c r="N1093" s="214"/>
      <c r="O1093" s="214"/>
      <c r="P1093" s="214"/>
      <c r="Q1093" s="214"/>
      <c r="R1093" s="214"/>
      <c r="S1093" s="214"/>
      <c r="T1093" s="215"/>
      <c r="AT1093" s="216" t="s">
        <v>216</v>
      </c>
      <c r="AU1093" s="216" t="s">
        <v>86</v>
      </c>
      <c r="AV1093" s="14" t="s">
        <v>86</v>
      </c>
      <c r="AW1093" s="14" t="s">
        <v>37</v>
      </c>
      <c r="AX1093" s="14" t="s">
        <v>76</v>
      </c>
      <c r="AY1093" s="216" t="s">
        <v>202</v>
      </c>
    </row>
    <row r="1094" spans="1:65" s="14" customFormat="1" ht="11.25">
      <c r="B1094" s="206"/>
      <c r="C1094" s="207"/>
      <c r="D1094" s="190" t="s">
        <v>216</v>
      </c>
      <c r="E1094" s="208" t="s">
        <v>19</v>
      </c>
      <c r="F1094" s="209" t="s">
        <v>1984</v>
      </c>
      <c r="G1094" s="207"/>
      <c r="H1094" s="210">
        <v>1</v>
      </c>
      <c r="I1094" s="211"/>
      <c r="J1094" s="207"/>
      <c r="K1094" s="207"/>
      <c r="L1094" s="212"/>
      <c r="M1094" s="213"/>
      <c r="N1094" s="214"/>
      <c r="O1094" s="214"/>
      <c r="P1094" s="214"/>
      <c r="Q1094" s="214"/>
      <c r="R1094" s="214"/>
      <c r="S1094" s="214"/>
      <c r="T1094" s="215"/>
      <c r="AT1094" s="216" t="s">
        <v>216</v>
      </c>
      <c r="AU1094" s="216" t="s">
        <v>86</v>
      </c>
      <c r="AV1094" s="14" t="s">
        <v>86</v>
      </c>
      <c r="AW1094" s="14" t="s">
        <v>37</v>
      </c>
      <c r="AX1094" s="14" t="s">
        <v>76</v>
      </c>
      <c r="AY1094" s="216" t="s">
        <v>202</v>
      </c>
    </row>
    <row r="1095" spans="1:65" s="14" customFormat="1" ht="11.25">
      <c r="B1095" s="206"/>
      <c r="C1095" s="207"/>
      <c r="D1095" s="190" t="s">
        <v>216</v>
      </c>
      <c r="E1095" s="208" t="s">
        <v>19</v>
      </c>
      <c r="F1095" s="209" t="s">
        <v>1985</v>
      </c>
      <c r="G1095" s="207"/>
      <c r="H1095" s="210">
        <v>1</v>
      </c>
      <c r="I1095" s="211"/>
      <c r="J1095" s="207"/>
      <c r="K1095" s="207"/>
      <c r="L1095" s="212"/>
      <c r="M1095" s="213"/>
      <c r="N1095" s="214"/>
      <c r="O1095" s="214"/>
      <c r="P1095" s="214"/>
      <c r="Q1095" s="214"/>
      <c r="R1095" s="214"/>
      <c r="S1095" s="214"/>
      <c r="T1095" s="215"/>
      <c r="AT1095" s="216" t="s">
        <v>216</v>
      </c>
      <c r="AU1095" s="216" t="s">
        <v>86</v>
      </c>
      <c r="AV1095" s="14" t="s">
        <v>86</v>
      </c>
      <c r="AW1095" s="14" t="s">
        <v>37</v>
      </c>
      <c r="AX1095" s="14" t="s">
        <v>76</v>
      </c>
      <c r="AY1095" s="216" t="s">
        <v>202</v>
      </c>
    </row>
    <row r="1096" spans="1:65" s="16" customFormat="1" ht="11.25">
      <c r="B1096" s="228"/>
      <c r="C1096" s="229"/>
      <c r="D1096" s="190" t="s">
        <v>216</v>
      </c>
      <c r="E1096" s="230" t="s">
        <v>19</v>
      </c>
      <c r="F1096" s="231" t="s">
        <v>235</v>
      </c>
      <c r="G1096" s="229"/>
      <c r="H1096" s="232">
        <v>35</v>
      </c>
      <c r="I1096" s="233"/>
      <c r="J1096" s="229"/>
      <c r="K1096" s="229"/>
      <c r="L1096" s="234"/>
      <c r="M1096" s="235"/>
      <c r="N1096" s="236"/>
      <c r="O1096" s="236"/>
      <c r="P1096" s="236"/>
      <c r="Q1096" s="236"/>
      <c r="R1096" s="236"/>
      <c r="S1096" s="236"/>
      <c r="T1096" s="237"/>
      <c r="AT1096" s="238" t="s">
        <v>216</v>
      </c>
      <c r="AU1096" s="238" t="s">
        <v>86</v>
      </c>
      <c r="AV1096" s="16" t="s">
        <v>208</v>
      </c>
      <c r="AW1096" s="16" t="s">
        <v>37</v>
      </c>
      <c r="AX1096" s="16" t="s">
        <v>84</v>
      </c>
      <c r="AY1096" s="238" t="s">
        <v>202</v>
      </c>
    </row>
    <row r="1097" spans="1:65" s="2" customFormat="1" ht="14.45" customHeight="1">
      <c r="A1097" s="36"/>
      <c r="B1097" s="37"/>
      <c r="C1097" s="177" t="s">
        <v>963</v>
      </c>
      <c r="D1097" s="177" t="s">
        <v>204</v>
      </c>
      <c r="E1097" s="178" t="s">
        <v>1057</v>
      </c>
      <c r="F1097" s="179" t="s">
        <v>1058</v>
      </c>
      <c r="G1097" s="180" t="s">
        <v>92</v>
      </c>
      <c r="H1097" s="181">
        <v>65</v>
      </c>
      <c r="I1097" s="182"/>
      <c r="J1097" s="183">
        <f>ROUND(I1097*H1097,2)</f>
        <v>0</v>
      </c>
      <c r="K1097" s="179" t="s">
        <v>207</v>
      </c>
      <c r="L1097" s="41"/>
      <c r="M1097" s="184" t="s">
        <v>19</v>
      </c>
      <c r="N1097" s="185" t="s">
        <v>47</v>
      </c>
      <c r="O1097" s="66"/>
      <c r="P1097" s="186">
        <f>O1097*H1097</f>
        <v>0</v>
      </c>
      <c r="Q1097" s="186">
        <v>2.1167600000000002</v>
      </c>
      <c r="R1097" s="186">
        <f>Q1097*H1097</f>
        <v>137.58940000000001</v>
      </c>
      <c r="S1097" s="186">
        <v>0</v>
      </c>
      <c r="T1097" s="187">
        <f>S1097*H1097</f>
        <v>0</v>
      </c>
      <c r="U1097" s="36"/>
      <c r="V1097" s="36"/>
      <c r="W1097" s="36"/>
      <c r="X1097" s="36"/>
      <c r="Y1097" s="36"/>
      <c r="Z1097" s="36"/>
      <c r="AA1097" s="36"/>
      <c r="AB1097" s="36"/>
      <c r="AC1097" s="36"/>
      <c r="AD1097" s="36"/>
      <c r="AE1097" s="36"/>
      <c r="AR1097" s="188" t="s">
        <v>208</v>
      </c>
      <c r="AT1097" s="188" t="s">
        <v>204</v>
      </c>
      <c r="AU1097" s="188" t="s">
        <v>86</v>
      </c>
      <c r="AY1097" s="19" t="s">
        <v>202</v>
      </c>
      <c r="BE1097" s="189">
        <f>IF(N1097="základní",J1097,0)</f>
        <v>0</v>
      </c>
      <c r="BF1097" s="189">
        <f>IF(N1097="snížená",J1097,0)</f>
        <v>0</v>
      </c>
      <c r="BG1097" s="189">
        <f>IF(N1097="zákl. přenesená",J1097,0)</f>
        <v>0</v>
      </c>
      <c r="BH1097" s="189">
        <f>IF(N1097="sníž. přenesená",J1097,0)</f>
        <v>0</v>
      </c>
      <c r="BI1097" s="189">
        <f>IF(N1097="nulová",J1097,0)</f>
        <v>0</v>
      </c>
      <c r="BJ1097" s="19" t="s">
        <v>84</v>
      </c>
      <c r="BK1097" s="189">
        <f>ROUND(I1097*H1097,2)</f>
        <v>0</v>
      </c>
      <c r="BL1097" s="19" t="s">
        <v>208</v>
      </c>
      <c r="BM1097" s="188" t="s">
        <v>1986</v>
      </c>
    </row>
    <row r="1098" spans="1:65" s="2" customFormat="1" ht="19.5">
      <c r="A1098" s="36"/>
      <c r="B1098" s="37"/>
      <c r="C1098" s="38"/>
      <c r="D1098" s="190" t="s">
        <v>210</v>
      </c>
      <c r="E1098" s="38"/>
      <c r="F1098" s="191" t="s">
        <v>1060</v>
      </c>
      <c r="G1098" s="38"/>
      <c r="H1098" s="38"/>
      <c r="I1098" s="192"/>
      <c r="J1098" s="38"/>
      <c r="K1098" s="38"/>
      <c r="L1098" s="41"/>
      <c r="M1098" s="193"/>
      <c r="N1098" s="194"/>
      <c r="O1098" s="66"/>
      <c r="P1098" s="66"/>
      <c r="Q1098" s="66"/>
      <c r="R1098" s="66"/>
      <c r="S1098" s="66"/>
      <c r="T1098" s="67"/>
      <c r="U1098" s="36"/>
      <c r="V1098" s="36"/>
      <c r="W1098" s="36"/>
      <c r="X1098" s="36"/>
      <c r="Y1098" s="36"/>
      <c r="Z1098" s="36"/>
      <c r="AA1098" s="36"/>
      <c r="AB1098" s="36"/>
      <c r="AC1098" s="36"/>
      <c r="AD1098" s="36"/>
      <c r="AE1098" s="36"/>
      <c r="AT1098" s="19" t="s">
        <v>210</v>
      </c>
      <c r="AU1098" s="19" t="s">
        <v>86</v>
      </c>
    </row>
    <row r="1099" spans="1:65" s="2" customFormat="1" ht="117">
      <c r="A1099" s="36"/>
      <c r="B1099" s="37"/>
      <c r="C1099" s="38"/>
      <c r="D1099" s="190" t="s">
        <v>212</v>
      </c>
      <c r="E1099" s="38"/>
      <c r="F1099" s="195" t="s">
        <v>1061</v>
      </c>
      <c r="G1099" s="38"/>
      <c r="H1099" s="38"/>
      <c r="I1099" s="192"/>
      <c r="J1099" s="38"/>
      <c r="K1099" s="38"/>
      <c r="L1099" s="41"/>
      <c r="M1099" s="193"/>
      <c r="N1099" s="194"/>
      <c r="O1099" s="66"/>
      <c r="P1099" s="66"/>
      <c r="Q1099" s="66"/>
      <c r="R1099" s="66"/>
      <c r="S1099" s="66"/>
      <c r="T1099" s="67"/>
      <c r="U1099" s="36"/>
      <c r="V1099" s="36"/>
      <c r="W1099" s="36"/>
      <c r="X1099" s="36"/>
      <c r="Y1099" s="36"/>
      <c r="Z1099" s="36"/>
      <c r="AA1099" s="36"/>
      <c r="AB1099" s="36"/>
      <c r="AC1099" s="36"/>
      <c r="AD1099" s="36"/>
      <c r="AE1099" s="36"/>
      <c r="AT1099" s="19" t="s">
        <v>212</v>
      </c>
      <c r="AU1099" s="19" t="s">
        <v>86</v>
      </c>
    </row>
    <row r="1100" spans="1:65" s="13" customFormat="1" ht="11.25">
      <c r="B1100" s="196"/>
      <c r="C1100" s="197"/>
      <c r="D1100" s="190" t="s">
        <v>216</v>
      </c>
      <c r="E1100" s="198" t="s">
        <v>19</v>
      </c>
      <c r="F1100" s="199" t="s">
        <v>1987</v>
      </c>
      <c r="G1100" s="197"/>
      <c r="H1100" s="198" t="s">
        <v>19</v>
      </c>
      <c r="I1100" s="200"/>
      <c r="J1100" s="197"/>
      <c r="K1100" s="197"/>
      <c r="L1100" s="201"/>
      <c r="M1100" s="202"/>
      <c r="N1100" s="203"/>
      <c r="O1100" s="203"/>
      <c r="P1100" s="203"/>
      <c r="Q1100" s="203"/>
      <c r="R1100" s="203"/>
      <c r="S1100" s="203"/>
      <c r="T1100" s="204"/>
      <c r="AT1100" s="205" t="s">
        <v>216</v>
      </c>
      <c r="AU1100" s="205" t="s">
        <v>86</v>
      </c>
      <c r="AV1100" s="13" t="s">
        <v>84</v>
      </c>
      <c r="AW1100" s="13" t="s">
        <v>37</v>
      </c>
      <c r="AX1100" s="13" t="s">
        <v>76</v>
      </c>
      <c r="AY1100" s="205" t="s">
        <v>202</v>
      </c>
    </row>
    <row r="1101" spans="1:65" s="14" customFormat="1" ht="11.25">
      <c r="B1101" s="206"/>
      <c r="C1101" s="207"/>
      <c r="D1101" s="190" t="s">
        <v>216</v>
      </c>
      <c r="E1101" s="208" t="s">
        <v>19</v>
      </c>
      <c r="F1101" s="209" t="s">
        <v>1988</v>
      </c>
      <c r="G1101" s="207"/>
      <c r="H1101" s="210">
        <v>65</v>
      </c>
      <c r="I1101" s="211"/>
      <c r="J1101" s="207"/>
      <c r="K1101" s="207"/>
      <c r="L1101" s="212"/>
      <c r="M1101" s="213"/>
      <c r="N1101" s="214"/>
      <c r="O1101" s="214"/>
      <c r="P1101" s="214"/>
      <c r="Q1101" s="214"/>
      <c r="R1101" s="214"/>
      <c r="S1101" s="214"/>
      <c r="T1101" s="215"/>
      <c r="AT1101" s="216" t="s">
        <v>216</v>
      </c>
      <c r="AU1101" s="216" t="s">
        <v>86</v>
      </c>
      <c r="AV1101" s="14" t="s">
        <v>86</v>
      </c>
      <c r="AW1101" s="14" t="s">
        <v>37</v>
      </c>
      <c r="AX1101" s="14" t="s">
        <v>84</v>
      </c>
      <c r="AY1101" s="216" t="s">
        <v>202</v>
      </c>
    </row>
    <row r="1102" spans="1:65" s="2" customFormat="1" ht="14.45" customHeight="1">
      <c r="A1102" s="36"/>
      <c r="B1102" s="37"/>
      <c r="C1102" s="239" t="s">
        <v>967</v>
      </c>
      <c r="D1102" s="239" t="s">
        <v>639</v>
      </c>
      <c r="E1102" s="240" t="s">
        <v>1064</v>
      </c>
      <c r="F1102" s="241" t="s">
        <v>1989</v>
      </c>
      <c r="G1102" s="242" t="s">
        <v>92</v>
      </c>
      <c r="H1102" s="243">
        <v>1</v>
      </c>
      <c r="I1102" s="244"/>
      <c r="J1102" s="245">
        <f>ROUND(I1102*H1102,2)</f>
        <v>0</v>
      </c>
      <c r="K1102" s="241" t="s">
        <v>19</v>
      </c>
      <c r="L1102" s="246"/>
      <c r="M1102" s="247" t="s">
        <v>19</v>
      </c>
      <c r="N1102" s="248" t="s">
        <v>47</v>
      </c>
      <c r="O1102" s="66"/>
      <c r="P1102" s="186">
        <f>O1102*H1102</f>
        <v>0</v>
      </c>
      <c r="Q1102" s="186">
        <v>1.37</v>
      </c>
      <c r="R1102" s="186">
        <f>Q1102*H1102</f>
        <v>1.37</v>
      </c>
      <c r="S1102" s="186">
        <v>0</v>
      </c>
      <c r="T1102" s="187">
        <f>S1102*H1102</f>
        <v>0</v>
      </c>
      <c r="U1102" s="36"/>
      <c r="V1102" s="36"/>
      <c r="W1102" s="36"/>
      <c r="X1102" s="36"/>
      <c r="Y1102" s="36"/>
      <c r="Z1102" s="36"/>
      <c r="AA1102" s="36"/>
      <c r="AB1102" s="36"/>
      <c r="AC1102" s="36"/>
      <c r="AD1102" s="36"/>
      <c r="AE1102" s="36"/>
      <c r="AR1102" s="188" t="s">
        <v>466</v>
      </c>
      <c r="AT1102" s="188" t="s">
        <v>639</v>
      </c>
      <c r="AU1102" s="188" t="s">
        <v>86</v>
      </c>
      <c r="AY1102" s="19" t="s">
        <v>202</v>
      </c>
      <c r="BE1102" s="189">
        <f>IF(N1102="základní",J1102,0)</f>
        <v>0</v>
      </c>
      <c r="BF1102" s="189">
        <f>IF(N1102="snížená",J1102,0)</f>
        <v>0</v>
      </c>
      <c r="BG1102" s="189">
        <f>IF(N1102="zákl. přenesená",J1102,0)</f>
        <v>0</v>
      </c>
      <c r="BH1102" s="189">
        <f>IF(N1102="sníž. přenesená",J1102,0)</f>
        <v>0</v>
      </c>
      <c r="BI1102" s="189">
        <f>IF(N1102="nulová",J1102,0)</f>
        <v>0</v>
      </c>
      <c r="BJ1102" s="19" t="s">
        <v>84</v>
      </c>
      <c r="BK1102" s="189">
        <f>ROUND(I1102*H1102,2)</f>
        <v>0</v>
      </c>
      <c r="BL1102" s="19" t="s">
        <v>208</v>
      </c>
      <c r="BM1102" s="188" t="s">
        <v>1990</v>
      </c>
    </row>
    <row r="1103" spans="1:65" s="2" customFormat="1" ht="11.25">
      <c r="A1103" s="36"/>
      <c r="B1103" s="37"/>
      <c r="C1103" s="38"/>
      <c r="D1103" s="190" t="s">
        <v>210</v>
      </c>
      <c r="E1103" s="38"/>
      <c r="F1103" s="191" t="s">
        <v>1991</v>
      </c>
      <c r="G1103" s="38"/>
      <c r="H1103" s="38"/>
      <c r="I1103" s="192"/>
      <c r="J1103" s="38"/>
      <c r="K1103" s="38"/>
      <c r="L1103" s="41"/>
      <c r="M1103" s="193"/>
      <c r="N1103" s="194"/>
      <c r="O1103" s="66"/>
      <c r="P1103" s="66"/>
      <c r="Q1103" s="66"/>
      <c r="R1103" s="66"/>
      <c r="S1103" s="66"/>
      <c r="T1103" s="67"/>
      <c r="U1103" s="36"/>
      <c r="V1103" s="36"/>
      <c r="W1103" s="36"/>
      <c r="X1103" s="36"/>
      <c r="Y1103" s="36"/>
      <c r="Z1103" s="36"/>
      <c r="AA1103" s="36"/>
      <c r="AB1103" s="36"/>
      <c r="AC1103" s="36"/>
      <c r="AD1103" s="36"/>
      <c r="AE1103" s="36"/>
      <c r="AT1103" s="19" t="s">
        <v>210</v>
      </c>
      <c r="AU1103" s="19" t="s">
        <v>86</v>
      </c>
    </row>
    <row r="1104" spans="1:65" s="2" customFormat="1" ht="58.5">
      <c r="A1104" s="36"/>
      <c r="B1104" s="37"/>
      <c r="C1104" s="38"/>
      <c r="D1104" s="190" t="s">
        <v>214</v>
      </c>
      <c r="E1104" s="38"/>
      <c r="F1104" s="195" t="s">
        <v>1992</v>
      </c>
      <c r="G1104" s="38"/>
      <c r="H1104" s="38"/>
      <c r="I1104" s="192"/>
      <c r="J1104" s="38"/>
      <c r="K1104" s="38"/>
      <c r="L1104" s="41"/>
      <c r="M1104" s="193"/>
      <c r="N1104" s="194"/>
      <c r="O1104" s="66"/>
      <c r="P1104" s="66"/>
      <c r="Q1104" s="66"/>
      <c r="R1104" s="66"/>
      <c r="S1104" s="66"/>
      <c r="T1104" s="67"/>
      <c r="U1104" s="36"/>
      <c r="V1104" s="36"/>
      <c r="W1104" s="36"/>
      <c r="X1104" s="36"/>
      <c r="Y1104" s="36"/>
      <c r="Z1104" s="36"/>
      <c r="AA1104" s="36"/>
      <c r="AB1104" s="36"/>
      <c r="AC1104" s="36"/>
      <c r="AD1104" s="36"/>
      <c r="AE1104" s="36"/>
      <c r="AT1104" s="19" t="s">
        <v>214</v>
      </c>
      <c r="AU1104" s="19" t="s">
        <v>86</v>
      </c>
    </row>
    <row r="1105" spans="1:65" s="14" customFormat="1" ht="11.25">
      <c r="B1105" s="206"/>
      <c r="C1105" s="207"/>
      <c r="D1105" s="190" t="s">
        <v>216</v>
      </c>
      <c r="E1105" s="208" t="s">
        <v>19</v>
      </c>
      <c r="F1105" s="209" t="s">
        <v>1993</v>
      </c>
      <c r="G1105" s="207"/>
      <c r="H1105" s="210">
        <v>1</v>
      </c>
      <c r="I1105" s="211"/>
      <c r="J1105" s="207"/>
      <c r="K1105" s="207"/>
      <c r="L1105" s="212"/>
      <c r="M1105" s="213"/>
      <c r="N1105" s="214"/>
      <c r="O1105" s="214"/>
      <c r="P1105" s="214"/>
      <c r="Q1105" s="214"/>
      <c r="R1105" s="214"/>
      <c r="S1105" s="214"/>
      <c r="T1105" s="215"/>
      <c r="AT1105" s="216" t="s">
        <v>216</v>
      </c>
      <c r="AU1105" s="216" t="s">
        <v>86</v>
      </c>
      <c r="AV1105" s="14" t="s">
        <v>86</v>
      </c>
      <c r="AW1105" s="14" t="s">
        <v>37</v>
      </c>
      <c r="AX1105" s="14" t="s">
        <v>84</v>
      </c>
      <c r="AY1105" s="216" t="s">
        <v>202</v>
      </c>
    </row>
    <row r="1106" spans="1:65" s="2" customFormat="1" ht="14.45" customHeight="1">
      <c r="A1106" s="36"/>
      <c r="B1106" s="37"/>
      <c r="C1106" s="239" t="s">
        <v>973</v>
      </c>
      <c r="D1106" s="239" t="s">
        <v>639</v>
      </c>
      <c r="E1106" s="240" t="s">
        <v>1070</v>
      </c>
      <c r="F1106" s="241" t="s">
        <v>1077</v>
      </c>
      <c r="G1106" s="242" t="s">
        <v>92</v>
      </c>
      <c r="H1106" s="243">
        <v>12</v>
      </c>
      <c r="I1106" s="244"/>
      <c r="J1106" s="245">
        <f>ROUND(I1106*H1106,2)</f>
        <v>0</v>
      </c>
      <c r="K1106" s="241" t="s">
        <v>19</v>
      </c>
      <c r="L1106" s="246"/>
      <c r="M1106" s="247" t="s">
        <v>19</v>
      </c>
      <c r="N1106" s="248" t="s">
        <v>47</v>
      </c>
      <c r="O1106" s="66"/>
      <c r="P1106" s="186">
        <f>O1106*H1106</f>
        <v>0</v>
      </c>
      <c r="Q1106" s="186">
        <v>1.37</v>
      </c>
      <c r="R1106" s="186">
        <f>Q1106*H1106</f>
        <v>16.440000000000001</v>
      </c>
      <c r="S1106" s="186">
        <v>0</v>
      </c>
      <c r="T1106" s="187">
        <f>S1106*H1106</f>
        <v>0</v>
      </c>
      <c r="U1106" s="36"/>
      <c r="V1106" s="36"/>
      <c r="W1106" s="36"/>
      <c r="X1106" s="36"/>
      <c r="Y1106" s="36"/>
      <c r="Z1106" s="36"/>
      <c r="AA1106" s="36"/>
      <c r="AB1106" s="36"/>
      <c r="AC1106" s="36"/>
      <c r="AD1106" s="36"/>
      <c r="AE1106" s="36"/>
      <c r="AR1106" s="188" t="s">
        <v>466</v>
      </c>
      <c r="AT1106" s="188" t="s">
        <v>639</v>
      </c>
      <c r="AU1106" s="188" t="s">
        <v>86</v>
      </c>
      <c r="AY1106" s="19" t="s">
        <v>202</v>
      </c>
      <c r="BE1106" s="189">
        <f>IF(N1106="základní",J1106,0)</f>
        <v>0</v>
      </c>
      <c r="BF1106" s="189">
        <f>IF(N1106="snížená",J1106,0)</f>
        <v>0</v>
      </c>
      <c r="BG1106" s="189">
        <f>IF(N1106="zákl. přenesená",J1106,0)</f>
        <v>0</v>
      </c>
      <c r="BH1106" s="189">
        <f>IF(N1106="sníž. přenesená",J1106,0)</f>
        <v>0</v>
      </c>
      <c r="BI1106" s="189">
        <f>IF(N1106="nulová",J1106,0)</f>
        <v>0</v>
      </c>
      <c r="BJ1106" s="19" t="s">
        <v>84</v>
      </c>
      <c r="BK1106" s="189">
        <f>ROUND(I1106*H1106,2)</f>
        <v>0</v>
      </c>
      <c r="BL1106" s="19" t="s">
        <v>208</v>
      </c>
      <c r="BM1106" s="188" t="s">
        <v>1994</v>
      </c>
    </row>
    <row r="1107" spans="1:65" s="2" customFormat="1" ht="11.25">
      <c r="A1107" s="36"/>
      <c r="B1107" s="37"/>
      <c r="C1107" s="38"/>
      <c r="D1107" s="190" t="s">
        <v>210</v>
      </c>
      <c r="E1107" s="38"/>
      <c r="F1107" s="191" t="s">
        <v>1995</v>
      </c>
      <c r="G1107" s="38"/>
      <c r="H1107" s="38"/>
      <c r="I1107" s="192"/>
      <c r="J1107" s="38"/>
      <c r="K1107" s="38"/>
      <c r="L1107" s="41"/>
      <c r="M1107" s="193"/>
      <c r="N1107" s="194"/>
      <c r="O1107" s="66"/>
      <c r="P1107" s="66"/>
      <c r="Q1107" s="66"/>
      <c r="R1107" s="66"/>
      <c r="S1107" s="66"/>
      <c r="T1107" s="67"/>
      <c r="U1107" s="36"/>
      <c r="V1107" s="36"/>
      <c r="W1107" s="36"/>
      <c r="X1107" s="36"/>
      <c r="Y1107" s="36"/>
      <c r="Z1107" s="36"/>
      <c r="AA1107" s="36"/>
      <c r="AB1107" s="36"/>
      <c r="AC1107" s="36"/>
      <c r="AD1107" s="36"/>
      <c r="AE1107" s="36"/>
      <c r="AT1107" s="19" t="s">
        <v>210</v>
      </c>
      <c r="AU1107" s="19" t="s">
        <v>86</v>
      </c>
    </row>
    <row r="1108" spans="1:65" s="2" customFormat="1" ht="58.5">
      <c r="A1108" s="36"/>
      <c r="B1108" s="37"/>
      <c r="C1108" s="38"/>
      <c r="D1108" s="190" t="s">
        <v>214</v>
      </c>
      <c r="E1108" s="38"/>
      <c r="F1108" s="195" t="s">
        <v>1992</v>
      </c>
      <c r="G1108" s="38"/>
      <c r="H1108" s="38"/>
      <c r="I1108" s="192"/>
      <c r="J1108" s="38"/>
      <c r="K1108" s="38"/>
      <c r="L1108" s="41"/>
      <c r="M1108" s="193"/>
      <c r="N1108" s="194"/>
      <c r="O1108" s="66"/>
      <c r="P1108" s="66"/>
      <c r="Q1108" s="66"/>
      <c r="R1108" s="66"/>
      <c r="S1108" s="66"/>
      <c r="T1108" s="67"/>
      <c r="U1108" s="36"/>
      <c r="V1108" s="36"/>
      <c r="W1108" s="36"/>
      <c r="X1108" s="36"/>
      <c r="Y1108" s="36"/>
      <c r="Z1108" s="36"/>
      <c r="AA1108" s="36"/>
      <c r="AB1108" s="36"/>
      <c r="AC1108" s="36"/>
      <c r="AD1108" s="36"/>
      <c r="AE1108" s="36"/>
      <c r="AT1108" s="19" t="s">
        <v>214</v>
      </c>
      <c r="AU1108" s="19" t="s">
        <v>86</v>
      </c>
    </row>
    <row r="1109" spans="1:65" s="14" customFormat="1" ht="11.25">
      <c r="B1109" s="206"/>
      <c r="C1109" s="207"/>
      <c r="D1109" s="190" t="s">
        <v>216</v>
      </c>
      <c r="E1109" s="208" t="s">
        <v>19</v>
      </c>
      <c r="F1109" s="209" t="s">
        <v>1996</v>
      </c>
      <c r="G1109" s="207"/>
      <c r="H1109" s="210">
        <v>12</v>
      </c>
      <c r="I1109" s="211"/>
      <c r="J1109" s="207"/>
      <c r="K1109" s="207"/>
      <c r="L1109" s="212"/>
      <c r="M1109" s="213"/>
      <c r="N1109" s="214"/>
      <c r="O1109" s="214"/>
      <c r="P1109" s="214"/>
      <c r="Q1109" s="214"/>
      <c r="R1109" s="214"/>
      <c r="S1109" s="214"/>
      <c r="T1109" s="215"/>
      <c r="AT1109" s="216" t="s">
        <v>216</v>
      </c>
      <c r="AU1109" s="216" t="s">
        <v>86</v>
      </c>
      <c r="AV1109" s="14" t="s">
        <v>86</v>
      </c>
      <c r="AW1109" s="14" t="s">
        <v>37</v>
      </c>
      <c r="AX1109" s="14" t="s">
        <v>84</v>
      </c>
      <c r="AY1109" s="216" t="s">
        <v>202</v>
      </c>
    </row>
    <row r="1110" spans="1:65" s="2" customFormat="1" ht="14.45" customHeight="1">
      <c r="A1110" s="36"/>
      <c r="B1110" s="37"/>
      <c r="C1110" s="239" t="s">
        <v>977</v>
      </c>
      <c r="D1110" s="239" t="s">
        <v>639</v>
      </c>
      <c r="E1110" s="240" t="s">
        <v>1076</v>
      </c>
      <c r="F1110" s="241" t="s">
        <v>1997</v>
      </c>
      <c r="G1110" s="242" t="s">
        <v>92</v>
      </c>
      <c r="H1110" s="243">
        <v>1</v>
      </c>
      <c r="I1110" s="244"/>
      <c r="J1110" s="245">
        <f>ROUND(I1110*H1110,2)</f>
        <v>0</v>
      </c>
      <c r="K1110" s="241" t="s">
        <v>19</v>
      </c>
      <c r="L1110" s="246"/>
      <c r="M1110" s="247" t="s">
        <v>19</v>
      </c>
      <c r="N1110" s="248" t="s">
        <v>47</v>
      </c>
      <c r="O1110" s="66"/>
      <c r="P1110" s="186">
        <f>O1110*H1110</f>
        <v>0</v>
      </c>
      <c r="Q1110" s="186">
        <v>1.37</v>
      </c>
      <c r="R1110" s="186">
        <f>Q1110*H1110</f>
        <v>1.37</v>
      </c>
      <c r="S1110" s="186">
        <v>0</v>
      </c>
      <c r="T1110" s="187">
        <f>S1110*H1110</f>
        <v>0</v>
      </c>
      <c r="U1110" s="36"/>
      <c r="V1110" s="36"/>
      <c r="W1110" s="36"/>
      <c r="X1110" s="36"/>
      <c r="Y1110" s="36"/>
      <c r="Z1110" s="36"/>
      <c r="AA1110" s="36"/>
      <c r="AB1110" s="36"/>
      <c r="AC1110" s="36"/>
      <c r="AD1110" s="36"/>
      <c r="AE1110" s="36"/>
      <c r="AR1110" s="188" t="s">
        <v>466</v>
      </c>
      <c r="AT1110" s="188" t="s">
        <v>639</v>
      </c>
      <c r="AU1110" s="188" t="s">
        <v>86</v>
      </c>
      <c r="AY1110" s="19" t="s">
        <v>202</v>
      </c>
      <c r="BE1110" s="189">
        <f>IF(N1110="základní",J1110,0)</f>
        <v>0</v>
      </c>
      <c r="BF1110" s="189">
        <f>IF(N1110="snížená",J1110,0)</f>
        <v>0</v>
      </c>
      <c r="BG1110" s="189">
        <f>IF(N1110="zákl. přenesená",J1110,0)</f>
        <v>0</v>
      </c>
      <c r="BH1110" s="189">
        <f>IF(N1110="sníž. přenesená",J1110,0)</f>
        <v>0</v>
      </c>
      <c r="BI1110" s="189">
        <f>IF(N1110="nulová",J1110,0)</f>
        <v>0</v>
      </c>
      <c r="BJ1110" s="19" t="s">
        <v>84</v>
      </c>
      <c r="BK1110" s="189">
        <f>ROUND(I1110*H1110,2)</f>
        <v>0</v>
      </c>
      <c r="BL1110" s="19" t="s">
        <v>208</v>
      </c>
      <c r="BM1110" s="188" t="s">
        <v>1998</v>
      </c>
    </row>
    <row r="1111" spans="1:65" s="2" customFormat="1" ht="11.25">
      <c r="A1111" s="36"/>
      <c r="B1111" s="37"/>
      <c r="C1111" s="38"/>
      <c r="D1111" s="190" t="s">
        <v>210</v>
      </c>
      <c r="E1111" s="38"/>
      <c r="F1111" s="191" t="s">
        <v>1079</v>
      </c>
      <c r="G1111" s="38"/>
      <c r="H1111" s="38"/>
      <c r="I1111" s="192"/>
      <c r="J1111" s="38"/>
      <c r="K1111" s="38"/>
      <c r="L1111" s="41"/>
      <c r="M1111" s="193"/>
      <c r="N1111" s="194"/>
      <c r="O1111" s="66"/>
      <c r="P1111" s="66"/>
      <c r="Q1111" s="66"/>
      <c r="R1111" s="66"/>
      <c r="S1111" s="66"/>
      <c r="T1111" s="67"/>
      <c r="U1111" s="36"/>
      <c r="V1111" s="36"/>
      <c r="W1111" s="36"/>
      <c r="X1111" s="36"/>
      <c r="Y1111" s="36"/>
      <c r="Z1111" s="36"/>
      <c r="AA1111" s="36"/>
      <c r="AB1111" s="36"/>
      <c r="AC1111" s="36"/>
      <c r="AD1111" s="36"/>
      <c r="AE1111" s="36"/>
      <c r="AT1111" s="19" t="s">
        <v>210</v>
      </c>
      <c r="AU1111" s="19" t="s">
        <v>86</v>
      </c>
    </row>
    <row r="1112" spans="1:65" s="2" customFormat="1" ht="58.5">
      <c r="A1112" s="36"/>
      <c r="B1112" s="37"/>
      <c r="C1112" s="38"/>
      <c r="D1112" s="190" t="s">
        <v>214</v>
      </c>
      <c r="E1112" s="38"/>
      <c r="F1112" s="195" t="s">
        <v>1992</v>
      </c>
      <c r="G1112" s="38"/>
      <c r="H1112" s="38"/>
      <c r="I1112" s="192"/>
      <c r="J1112" s="38"/>
      <c r="K1112" s="38"/>
      <c r="L1112" s="41"/>
      <c r="M1112" s="193"/>
      <c r="N1112" s="194"/>
      <c r="O1112" s="66"/>
      <c r="P1112" s="66"/>
      <c r="Q1112" s="66"/>
      <c r="R1112" s="66"/>
      <c r="S1112" s="66"/>
      <c r="T1112" s="67"/>
      <c r="U1112" s="36"/>
      <c r="V1112" s="36"/>
      <c r="W1112" s="36"/>
      <c r="X1112" s="36"/>
      <c r="Y1112" s="36"/>
      <c r="Z1112" s="36"/>
      <c r="AA1112" s="36"/>
      <c r="AB1112" s="36"/>
      <c r="AC1112" s="36"/>
      <c r="AD1112" s="36"/>
      <c r="AE1112" s="36"/>
      <c r="AT1112" s="19" t="s">
        <v>214</v>
      </c>
      <c r="AU1112" s="19" t="s">
        <v>86</v>
      </c>
    </row>
    <row r="1113" spans="1:65" s="14" customFormat="1" ht="11.25">
      <c r="B1113" s="206"/>
      <c r="C1113" s="207"/>
      <c r="D1113" s="190" t="s">
        <v>216</v>
      </c>
      <c r="E1113" s="208" t="s">
        <v>19</v>
      </c>
      <c r="F1113" s="209" t="s">
        <v>1993</v>
      </c>
      <c r="G1113" s="207"/>
      <c r="H1113" s="210">
        <v>1</v>
      </c>
      <c r="I1113" s="211"/>
      <c r="J1113" s="207"/>
      <c r="K1113" s="207"/>
      <c r="L1113" s="212"/>
      <c r="M1113" s="213"/>
      <c r="N1113" s="214"/>
      <c r="O1113" s="214"/>
      <c r="P1113" s="214"/>
      <c r="Q1113" s="214"/>
      <c r="R1113" s="214"/>
      <c r="S1113" s="214"/>
      <c r="T1113" s="215"/>
      <c r="AT1113" s="216" t="s">
        <v>216</v>
      </c>
      <c r="AU1113" s="216" t="s">
        <v>86</v>
      </c>
      <c r="AV1113" s="14" t="s">
        <v>86</v>
      </c>
      <c r="AW1113" s="14" t="s">
        <v>37</v>
      </c>
      <c r="AX1113" s="14" t="s">
        <v>84</v>
      </c>
      <c r="AY1113" s="216" t="s">
        <v>202</v>
      </c>
    </row>
    <row r="1114" spans="1:65" s="2" customFormat="1" ht="14.45" customHeight="1">
      <c r="A1114" s="36"/>
      <c r="B1114" s="37"/>
      <c r="C1114" s="239" t="s">
        <v>983</v>
      </c>
      <c r="D1114" s="239" t="s">
        <v>639</v>
      </c>
      <c r="E1114" s="240" t="s">
        <v>1082</v>
      </c>
      <c r="F1114" s="241" t="s">
        <v>1083</v>
      </c>
      <c r="G1114" s="242" t="s">
        <v>92</v>
      </c>
      <c r="H1114" s="243">
        <v>15</v>
      </c>
      <c r="I1114" s="244"/>
      <c r="J1114" s="245">
        <f>ROUND(I1114*H1114,2)</f>
        <v>0</v>
      </c>
      <c r="K1114" s="241" t="s">
        <v>19</v>
      </c>
      <c r="L1114" s="246"/>
      <c r="M1114" s="247" t="s">
        <v>19</v>
      </c>
      <c r="N1114" s="248" t="s">
        <v>47</v>
      </c>
      <c r="O1114" s="66"/>
      <c r="P1114" s="186">
        <f>O1114*H1114</f>
        <v>0</v>
      </c>
      <c r="Q1114" s="186">
        <v>1.45</v>
      </c>
      <c r="R1114" s="186">
        <f>Q1114*H1114</f>
        <v>21.75</v>
      </c>
      <c r="S1114" s="186">
        <v>0</v>
      </c>
      <c r="T1114" s="187">
        <f>S1114*H1114</f>
        <v>0</v>
      </c>
      <c r="U1114" s="36"/>
      <c r="V1114" s="36"/>
      <c r="W1114" s="36"/>
      <c r="X1114" s="36"/>
      <c r="Y1114" s="36"/>
      <c r="Z1114" s="36"/>
      <c r="AA1114" s="36"/>
      <c r="AB1114" s="36"/>
      <c r="AC1114" s="36"/>
      <c r="AD1114" s="36"/>
      <c r="AE1114" s="36"/>
      <c r="AR1114" s="188" t="s">
        <v>466</v>
      </c>
      <c r="AT1114" s="188" t="s">
        <v>639</v>
      </c>
      <c r="AU1114" s="188" t="s">
        <v>86</v>
      </c>
      <c r="AY1114" s="19" t="s">
        <v>202</v>
      </c>
      <c r="BE1114" s="189">
        <f>IF(N1114="základní",J1114,0)</f>
        <v>0</v>
      </c>
      <c r="BF1114" s="189">
        <f>IF(N1114="snížená",J1114,0)</f>
        <v>0</v>
      </c>
      <c r="BG1114" s="189">
        <f>IF(N1114="zákl. přenesená",J1114,0)</f>
        <v>0</v>
      </c>
      <c r="BH1114" s="189">
        <f>IF(N1114="sníž. přenesená",J1114,0)</f>
        <v>0</v>
      </c>
      <c r="BI1114" s="189">
        <f>IF(N1114="nulová",J1114,0)</f>
        <v>0</v>
      </c>
      <c r="BJ1114" s="19" t="s">
        <v>84</v>
      </c>
      <c r="BK1114" s="189">
        <f>ROUND(I1114*H1114,2)</f>
        <v>0</v>
      </c>
      <c r="BL1114" s="19" t="s">
        <v>208</v>
      </c>
      <c r="BM1114" s="188" t="s">
        <v>1999</v>
      </c>
    </row>
    <row r="1115" spans="1:65" s="2" customFormat="1" ht="11.25">
      <c r="A1115" s="36"/>
      <c r="B1115" s="37"/>
      <c r="C1115" s="38"/>
      <c r="D1115" s="190" t="s">
        <v>210</v>
      </c>
      <c r="E1115" s="38"/>
      <c r="F1115" s="191" t="s">
        <v>1085</v>
      </c>
      <c r="G1115" s="38"/>
      <c r="H1115" s="38"/>
      <c r="I1115" s="192"/>
      <c r="J1115" s="38"/>
      <c r="K1115" s="38"/>
      <c r="L1115" s="41"/>
      <c r="M1115" s="193"/>
      <c r="N1115" s="194"/>
      <c r="O1115" s="66"/>
      <c r="P1115" s="66"/>
      <c r="Q1115" s="66"/>
      <c r="R1115" s="66"/>
      <c r="S1115" s="66"/>
      <c r="T1115" s="67"/>
      <c r="U1115" s="36"/>
      <c r="V1115" s="36"/>
      <c r="W1115" s="36"/>
      <c r="X1115" s="36"/>
      <c r="Y1115" s="36"/>
      <c r="Z1115" s="36"/>
      <c r="AA1115" s="36"/>
      <c r="AB1115" s="36"/>
      <c r="AC1115" s="36"/>
      <c r="AD1115" s="36"/>
      <c r="AE1115" s="36"/>
      <c r="AT1115" s="19" t="s">
        <v>210</v>
      </c>
      <c r="AU1115" s="19" t="s">
        <v>86</v>
      </c>
    </row>
    <row r="1116" spans="1:65" s="2" customFormat="1" ht="58.5">
      <c r="A1116" s="36"/>
      <c r="B1116" s="37"/>
      <c r="C1116" s="38"/>
      <c r="D1116" s="190" t="s">
        <v>214</v>
      </c>
      <c r="E1116" s="38"/>
      <c r="F1116" s="195" t="s">
        <v>1992</v>
      </c>
      <c r="G1116" s="38"/>
      <c r="H1116" s="38"/>
      <c r="I1116" s="192"/>
      <c r="J1116" s="38"/>
      <c r="K1116" s="38"/>
      <c r="L1116" s="41"/>
      <c r="M1116" s="193"/>
      <c r="N1116" s="194"/>
      <c r="O1116" s="66"/>
      <c r="P1116" s="66"/>
      <c r="Q1116" s="66"/>
      <c r="R1116" s="66"/>
      <c r="S1116" s="66"/>
      <c r="T1116" s="67"/>
      <c r="U1116" s="36"/>
      <c r="V1116" s="36"/>
      <c r="W1116" s="36"/>
      <c r="X1116" s="36"/>
      <c r="Y1116" s="36"/>
      <c r="Z1116" s="36"/>
      <c r="AA1116" s="36"/>
      <c r="AB1116" s="36"/>
      <c r="AC1116" s="36"/>
      <c r="AD1116" s="36"/>
      <c r="AE1116" s="36"/>
      <c r="AT1116" s="19" t="s">
        <v>214</v>
      </c>
      <c r="AU1116" s="19" t="s">
        <v>86</v>
      </c>
    </row>
    <row r="1117" spans="1:65" s="14" customFormat="1" ht="11.25">
      <c r="B1117" s="206"/>
      <c r="C1117" s="207"/>
      <c r="D1117" s="190" t="s">
        <v>216</v>
      </c>
      <c r="E1117" s="208" t="s">
        <v>19</v>
      </c>
      <c r="F1117" s="209" t="s">
        <v>2000</v>
      </c>
      <c r="G1117" s="207"/>
      <c r="H1117" s="210">
        <v>15</v>
      </c>
      <c r="I1117" s="211"/>
      <c r="J1117" s="207"/>
      <c r="K1117" s="207"/>
      <c r="L1117" s="212"/>
      <c r="M1117" s="213"/>
      <c r="N1117" s="214"/>
      <c r="O1117" s="214"/>
      <c r="P1117" s="214"/>
      <c r="Q1117" s="214"/>
      <c r="R1117" s="214"/>
      <c r="S1117" s="214"/>
      <c r="T1117" s="215"/>
      <c r="AT1117" s="216" t="s">
        <v>216</v>
      </c>
      <c r="AU1117" s="216" t="s">
        <v>86</v>
      </c>
      <c r="AV1117" s="14" t="s">
        <v>86</v>
      </c>
      <c r="AW1117" s="14" t="s">
        <v>37</v>
      </c>
      <c r="AX1117" s="14" t="s">
        <v>84</v>
      </c>
      <c r="AY1117" s="216" t="s">
        <v>202</v>
      </c>
    </row>
    <row r="1118" spans="1:65" s="2" customFormat="1" ht="14.45" customHeight="1">
      <c r="A1118" s="36"/>
      <c r="B1118" s="37"/>
      <c r="C1118" s="239" t="s">
        <v>987</v>
      </c>
      <c r="D1118" s="239" t="s">
        <v>639</v>
      </c>
      <c r="E1118" s="240" t="s">
        <v>1088</v>
      </c>
      <c r="F1118" s="241" t="s">
        <v>1089</v>
      </c>
      <c r="G1118" s="242" t="s">
        <v>92</v>
      </c>
      <c r="H1118" s="243">
        <v>1</v>
      </c>
      <c r="I1118" s="244"/>
      <c r="J1118" s="245">
        <f>ROUND(I1118*H1118,2)</f>
        <v>0</v>
      </c>
      <c r="K1118" s="241" t="s">
        <v>19</v>
      </c>
      <c r="L1118" s="246"/>
      <c r="M1118" s="247" t="s">
        <v>19</v>
      </c>
      <c r="N1118" s="248" t="s">
        <v>47</v>
      </c>
      <c r="O1118" s="66"/>
      <c r="P1118" s="186">
        <f>O1118*H1118</f>
        <v>0</v>
      </c>
      <c r="Q1118" s="186">
        <v>1.45</v>
      </c>
      <c r="R1118" s="186">
        <f>Q1118*H1118</f>
        <v>1.45</v>
      </c>
      <c r="S1118" s="186">
        <v>0</v>
      </c>
      <c r="T1118" s="187">
        <f>S1118*H1118</f>
        <v>0</v>
      </c>
      <c r="U1118" s="36"/>
      <c r="V1118" s="36"/>
      <c r="W1118" s="36"/>
      <c r="X1118" s="36"/>
      <c r="Y1118" s="36"/>
      <c r="Z1118" s="36"/>
      <c r="AA1118" s="36"/>
      <c r="AB1118" s="36"/>
      <c r="AC1118" s="36"/>
      <c r="AD1118" s="36"/>
      <c r="AE1118" s="36"/>
      <c r="AR1118" s="188" t="s">
        <v>466</v>
      </c>
      <c r="AT1118" s="188" t="s">
        <v>639</v>
      </c>
      <c r="AU1118" s="188" t="s">
        <v>86</v>
      </c>
      <c r="AY1118" s="19" t="s">
        <v>202</v>
      </c>
      <c r="BE1118" s="189">
        <f>IF(N1118="základní",J1118,0)</f>
        <v>0</v>
      </c>
      <c r="BF1118" s="189">
        <f>IF(N1118="snížená",J1118,0)</f>
        <v>0</v>
      </c>
      <c r="BG1118" s="189">
        <f>IF(N1118="zákl. přenesená",J1118,0)</f>
        <v>0</v>
      </c>
      <c r="BH1118" s="189">
        <f>IF(N1118="sníž. přenesená",J1118,0)</f>
        <v>0</v>
      </c>
      <c r="BI1118" s="189">
        <f>IF(N1118="nulová",J1118,0)</f>
        <v>0</v>
      </c>
      <c r="BJ1118" s="19" t="s">
        <v>84</v>
      </c>
      <c r="BK1118" s="189">
        <f>ROUND(I1118*H1118,2)</f>
        <v>0</v>
      </c>
      <c r="BL1118" s="19" t="s">
        <v>208</v>
      </c>
      <c r="BM1118" s="188" t="s">
        <v>2001</v>
      </c>
    </row>
    <row r="1119" spans="1:65" s="2" customFormat="1" ht="11.25">
      <c r="A1119" s="36"/>
      <c r="B1119" s="37"/>
      <c r="C1119" s="38"/>
      <c r="D1119" s="190" t="s">
        <v>210</v>
      </c>
      <c r="E1119" s="38"/>
      <c r="F1119" s="191" t="s">
        <v>1091</v>
      </c>
      <c r="G1119" s="38"/>
      <c r="H1119" s="38"/>
      <c r="I1119" s="192"/>
      <c r="J1119" s="38"/>
      <c r="K1119" s="38"/>
      <c r="L1119" s="41"/>
      <c r="M1119" s="193"/>
      <c r="N1119" s="194"/>
      <c r="O1119" s="66"/>
      <c r="P1119" s="66"/>
      <c r="Q1119" s="66"/>
      <c r="R1119" s="66"/>
      <c r="S1119" s="66"/>
      <c r="T1119" s="67"/>
      <c r="U1119" s="36"/>
      <c r="V1119" s="36"/>
      <c r="W1119" s="36"/>
      <c r="X1119" s="36"/>
      <c r="Y1119" s="36"/>
      <c r="Z1119" s="36"/>
      <c r="AA1119" s="36"/>
      <c r="AB1119" s="36"/>
      <c r="AC1119" s="36"/>
      <c r="AD1119" s="36"/>
      <c r="AE1119" s="36"/>
      <c r="AT1119" s="19" t="s">
        <v>210</v>
      </c>
      <c r="AU1119" s="19" t="s">
        <v>86</v>
      </c>
    </row>
    <row r="1120" spans="1:65" s="2" customFormat="1" ht="58.5">
      <c r="A1120" s="36"/>
      <c r="B1120" s="37"/>
      <c r="C1120" s="38"/>
      <c r="D1120" s="190" t="s">
        <v>214</v>
      </c>
      <c r="E1120" s="38"/>
      <c r="F1120" s="195" t="s">
        <v>1992</v>
      </c>
      <c r="G1120" s="38"/>
      <c r="H1120" s="38"/>
      <c r="I1120" s="192"/>
      <c r="J1120" s="38"/>
      <c r="K1120" s="38"/>
      <c r="L1120" s="41"/>
      <c r="M1120" s="193"/>
      <c r="N1120" s="194"/>
      <c r="O1120" s="66"/>
      <c r="P1120" s="66"/>
      <c r="Q1120" s="66"/>
      <c r="R1120" s="66"/>
      <c r="S1120" s="66"/>
      <c r="T1120" s="67"/>
      <c r="U1120" s="36"/>
      <c r="V1120" s="36"/>
      <c r="W1120" s="36"/>
      <c r="X1120" s="36"/>
      <c r="Y1120" s="36"/>
      <c r="Z1120" s="36"/>
      <c r="AA1120" s="36"/>
      <c r="AB1120" s="36"/>
      <c r="AC1120" s="36"/>
      <c r="AD1120" s="36"/>
      <c r="AE1120" s="36"/>
      <c r="AT1120" s="19" t="s">
        <v>214</v>
      </c>
      <c r="AU1120" s="19" t="s">
        <v>86</v>
      </c>
    </row>
    <row r="1121" spans="1:65" s="14" customFormat="1" ht="11.25">
      <c r="B1121" s="206"/>
      <c r="C1121" s="207"/>
      <c r="D1121" s="190" t="s">
        <v>216</v>
      </c>
      <c r="E1121" s="208" t="s">
        <v>19</v>
      </c>
      <c r="F1121" s="209" t="s">
        <v>1993</v>
      </c>
      <c r="G1121" s="207"/>
      <c r="H1121" s="210">
        <v>1</v>
      </c>
      <c r="I1121" s="211"/>
      <c r="J1121" s="207"/>
      <c r="K1121" s="207"/>
      <c r="L1121" s="212"/>
      <c r="M1121" s="213"/>
      <c r="N1121" s="214"/>
      <c r="O1121" s="214"/>
      <c r="P1121" s="214"/>
      <c r="Q1121" s="214"/>
      <c r="R1121" s="214"/>
      <c r="S1121" s="214"/>
      <c r="T1121" s="215"/>
      <c r="AT1121" s="216" t="s">
        <v>216</v>
      </c>
      <c r="AU1121" s="216" t="s">
        <v>86</v>
      </c>
      <c r="AV1121" s="14" t="s">
        <v>86</v>
      </c>
      <c r="AW1121" s="14" t="s">
        <v>37</v>
      </c>
      <c r="AX1121" s="14" t="s">
        <v>84</v>
      </c>
      <c r="AY1121" s="216" t="s">
        <v>202</v>
      </c>
    </row>
    <row r="1122" spans="1:65" s="2" customFormat="1" ht="14.45" customHeight="1">
      <c r="A1122" s="36"/>
      <c r="B1122" s="37"/>
      <c r="C1122" s="239" t="s">
        <v>993</v>
      </c>
      <c r="D1122" s="239" t="s">
        <v>639</v>
      </c>
      <c r="E1122" s="240" t="s">
        <v>1093</v>
      </c>
      <c r="F1122" s="241" t="s">
        <v>1094</v>
      </c>
      <c r="G1122" s="242" t="s">
        <v>92</v>
      </c>
      <c r="H1122" s="243">
        <v>8</v>
      </c>
      <c r="I1122" s="244"/>
      <c r="J1122" s="245">
        <f>ROUND(I1122*H1122,2)</f>
        <v>0</v>
      </c>
      <c r="K1122" s="241" t="s">
        <v>19</v>
      </c>
      <c r="L1122" s="246"/>
      <c r="M1122" s="247" t="s">
        <v>19</v>
      </c>
      <c r="N1122" s="248" t="s">
        <v>47</v>
      </c>
      <c r="O1122" s="66"/>
      <c r="P1122" s="186">
        <f>O1122*H1122</f>
        <v>0</v>
      </c>
      <c r="Q1122" s="186">
        <v>1.45</v>
      </c>
      <c r="R1122" s="186">
        <f>Q1122*H1122</f>
        <v>11.6</v>
      </c>
      <c r="S1122" s="186">
        <v>0</v>
      </c>
      <c r="T1122" s="187">
        <f>S1122*H1122</f>
        <v>0</v>
      </c>
      <c r="U1122" s="36"/>
      <c r="V1122" s="36"/>
      <c r="W1122" s="36"/>
      <c r="X1122" s="36"/>
      <c r="Y1122" s="36"/>
      <c r="Z1122" s="36"/>
      <c r="AA1122" s="36"/>
      <c r="AB1122" s="36"/>
      <c r="AC1122" s="36"/>
      <c r="AD1122" s="36"/>
      <c r="AE1122" s="36"/>
      <c r="AR1122" s="188" t="s">
        <v>466</v>
      </c>
      <c r="AT1122" s="188" t="s">
        <v>639</v>
      </c>
      <c r="AU1122" s="188" t="s">
        <v>86</v>
      </c>
      <c r="AY1122" s="19" t="s">
        <v>202</v>
      </c>
      <c r="BE1122" s="189">
        <f>IF(N1122="základní",J1122,0)</f>
        <v>0</v>
      </c>
      <c r="BF1122" s="189">
        <f>IF(N1122="snížená",J1122,0)</f>
        <v>0</v>
      </c>
      <c r="BG1122" s="189">
        <f>IF(N1122="zákl. přenesená",J1122,0)</f>
        <v>0</v>
      </c>
      <c r="BH1122" s="189">
        <f>IF(N1122="sníž. přenesená",J1122,0)</f>
        <v>0</v>
      </c>
      <c r="BI1122" s="189">
        <f>IF(N1122="nulová",J1122,0)</f>
        <v>0</v>
      </c>
      <c r="BJ1122" s="19" t="s">
        <v>84</v>
      </c>
      <c r="BK1122" s="189">
        <f>ROUND(I1122*H1122,2)</f>
        <v>0</v>
      </c>
      <c r="BL1122" s="19" t="s">
        <v>208</v>
      </c>
      <c r="BM1122" s="188" t="s">
        <v>2002</v>
      </c>
    </row>
    <row r="1123" spans="1:65" s="2" customFormat="1" ht="11.25">
      <c r="A1123" s="36"/>
      <c r="B1123" s="37"/>
      <c r="C1123" s="38"/>
      <c r="D1123" s="190" t="s">
        <v>210</v>
      </c>
      <c r="E1123" s="38"/>
      <c r="F1123" s="191" t="s">
        <v>1094</v>
      </c>
      <c r="G1123" s="38"/>
      <c r="H1123" s="38"/>
      <c r="I1123" s="192"/>
      <c r="J1123" s="38"/>
      <c r="K1123" s="38"/>
      <c r="L1123" s="41"/>
      <c r="M1123" s="193"/>
      <c r="N1123" s="194"/>
      <c r="O1123" s="66"/>
      <c r="P1123" s="66"/>
      <c r="Q1123" s="66"/>
      <c r="R1123" s="66"/>
      <c r="S1123" s="66"/>
      <c r="T1123" s="67"/>
      <c r="U1123" s="36"/>
      <c r="V1123" s="36"/>
      <c r="W1123" s="36"/>
      <c r="X1123" s="36"/>
      <c r="Y1123" s="36"/>
      <c r="Z1123" s="36"/>
      <c r="AA1123" s="36"/>
      <c r="AB1123" s="36"/>
      <c r="AC1123" s="36"/>
      <c r="AD1123" s="36"/>
      <c r="AE1123" s="36"/>
      <c r="AT1123" s="19" t="s">
        <v>210</v>
      </c>
      <c r="AU1123" s="19" t="s">
        <v>86</v>
      </c>
    </row>
    <row r="1124" spans="1:65" s="2" customFormat="1" ht="58.5">
      <c r="A1124" s="36"/>
      <c r="B1124" s="37"/>
      <c r="C1124" s="38"/>
      <c r="D1124" s="190" t="s">
        <v>214</v>
      </c>
      <c r="E1124" s="38"/>
      <c r="F1124" s="195" t="s">
        <v>1992</v>
      </c>
      <c r="G1124" s="38"/>
      <c r="H1124" s="38"/>
      <c r="I1124" s="192"/>
      <c r="J1124" s="38"/>
      <c r="K1124" s="38"/>
      <c r="L1124" s="41"/>
      <c r="M1124" s="193"/>
      <c r="N1124" s="194"/>
      <c r="O1124" s="66"/>
      <c r="P1124" s="66"/>
      <c r="Q1124" s="66"/>
      <c r="R1124" s="66"/>
      <c r="S1124" s="66"/>
      <c r="T1124" s="67"/>
      <c r="U1124" s="36"/>
      <c r="V1124" s="36"/>
      <c r="W1124" s="36"/>
      <c r="X1124" s="36"/>
      <c r="Y1124" s="36"/>
      <c r="Z1124" s="36"/>
      <c r="AA1124" s="36"/>
      <c r="AB1124" s="36"/>
      <c r="AC1124" s="36"/>
      <c r="AD1124" s="36"/>
      <c r="AE1124" s="36"/>
      <c r="AT1124" s="19" t="s">
        <v>214</v>
      </c>
      <c r="AU1124" s="19" t="s">
        <v>86</v>
      </c>
    </row>
    <row r="1125" spans="1:65" s="14" customFormat="1" ht="11.25">
      <c r="B1125" s="206"/>
      <c r="C1125" s="207"/>
      <c r="D1125" s="190" t="s">
        <v>216</v>
      </c>
      <c r="E1125" s="208" t="s">
        <v>19</v>
      </c>
      <c r="F1125" s="209" t="s">
        <v>2003</v>
      </c>
      <c r="G1125" s="207"/>
      <c r="H1125" s="210">
        <v>8</v>
      </c>
      <c r="I1125" s="211"/>
      <c r="J1125" s="207"/>
      <c r="K1125" s="207"/>
      <c r="L1125" s="212"/>
      <c r="M1125" s="213"/>
      <c r="N1125" s="214"/>
      <c r="O1125" s="214"/>
      <c r="P1125" s="214"/>
      <c r="Q1125" s="214"/>
      <c r="R1125" s="214"/>
      <c r="S1125" s="214"/>
      <c r="T1125" s="215"/>
      <c r="AT1125" s="216" t="s">
        <v>216</v>
      </c>
      <c r="AU1125" s="216" t="s">
        <v>86</v>
      </c>
      <c r="AV1125" s="14" t="s">
        <v>86</v>
      </c>
      <c r="AW1125" s="14" t="s">
        <v>37</v>
      </c>
      <c r="AX1125" s="14" t="s">
        <v>84</v>
      </c>
      <c r="AY1125" s="216" t="s">
        <v>202</v>
      </c>
    </row>
    <row r="1126" spans="1:65" s="2" customFormat="1" ht="14.45" customHeight="1">
      <c r="A1126" s="36"/>
      <c r="B1126" s="37"/>
      <c r="C1126" s="239" t="s">
        <v>1008</v>
      </c>
      <c r="D1126" s="239" t="s">
        <v>639</v>
      </c>
      <c r="E1126" s="240" t="s">
        <v>1098</v>
      </c>
      <c r="F1126" s="241" t="s">
        <v>1099</v>
      </c>
      <c r="G1126" s="242" t="s">
        <v>92</v>
      </c>
      <c r="H1126" s="243">
        <v>10</v>
      </c>
      <c r="I1126" s="244"/>
      <c r="J1126" s="245">
        <f>ROUND(I1126*H1126,2)</f>
        <v>0</v>
      </c>
      <c r="K1126" s="241" t="s">
        <v>19</v>
      </c>
      <c r="L1126" s="246"/>
      <c r="M1126" s="247" t="s">
        <v>19</v>
      </c>
      <c r="N1126" s="248" t="s">
        <v>47</v>
      </c>
      <c r="O1126" s="66"/>
      <c r="P1126" s="186">
        <f>O1126*H1126</f>
        <v>0</v>
      </c>
      <c r="Q1126" s="186">
        <v>1.58</v>
      </c>
      <c r="R1126" s="186">
        <f>Q1126*H1126</f>
        <v>15.8</v>
      </c>
      <c r="S1126" s="186">
        <v>0</v>
      </c>
      <c r="T1126" s="187">
        <f>S1126*H1126</f>
        <v>0</v>
      </c>
      <c r="U1126" s="36"/>
      <c r="V1126" s="36"/>
      <c r="W1126" s="36"/>
      <c r="X1126" s="36"/>
      <c r="Y1126" s="36"/>
      <c r="Z1126" s="36"/>
      <c r="AA1126" s="36"/>
      <c r="AB1126" s="36"/>
      <c r="AC1126" s="36"/>
      <c r="AD1126" s="36"/>
      <c r="AE1126" s="36"/>
      <c r="AR1126" s="188" t="s">
        <v>466</v>
      </c>
      <c r="AT1126" s="188" t="s">
        <v>639</v>
      </c>
      <c r="AU1126" s="188" t="s">
        <v>86</v>
      </c>
      <c r="AY1126" s="19" t="s">
        <v>202</v>
      </c>
      <c r="BE1126" s="189">
        <f>IF(N1126="základní",J1126,0)</f>
        <v>0</v>
      </c>
      <c r="BF1126" s="189">
        <f>IF(N1126="snížená",J1126,0)</f>
        <v>0</v>
      </c>
      <c r="BG1126" s="189">
        <f>IF(N1126="zákl. přenesená",J1126,0)</f>
        <v>0</v>
      </c>
      <c r="BH1126" s="189">
        <f>IF(N1126="sníž. přenesená",J1126,0)</f>
        <v>0</v>
      </c>
      <c r="BI1126" s="189">
        <f>IF(N1126="nulová",J1126,0)</f>
        <v>0</v>
      </c>
      <c r="BJ1126" s="19" t="s">
        <v>84</v>
      </c>
      <c r="BK1126" s="189">
        <f>ROUND(I1126*H1126,2)</f>
        <v>0</v>
      </c>
      <c r="BL1126" s="19" t="s">
        <v>208</v>
      </c>
      <c r="BM1126" s="188" t="s">
        <v>2004</v>
      </c>
    </row>
    <row r="1127" spans="1:65" s="2" customFormat="1" ht="11.25">
      <c r="A1127" s="36"/>
      <c r="B1127" s="37"/>
      <c r="C1127" s="38"/>
      <c r="D1127" s="190" t="s">
        <v>210</v>
      </c>
      <c r="E1127" s="38"/>
      <c r="F1127" s="191" t="s">
        <v>1101</v>
      </c>
      <c r="G1127" s="38"/>
      <c r="H1127" s="38"/>
      <c r="I1127" s="192"/>
      <c r="J1127" s="38"/>
      <c r="K1127" s="38"/>
      <c r="L1127" s="41"/>
      <c r="M1127" s="193"/>
      <c r="N1127" s="194"/>
      <c r="O1127" s="66"/>
      <c r="P1127" s="66"/>
      <c r="Q1127" s="66"/>
      <c r="R1127" s="66"/>
      <c r="S1127" s="66"/>
      <c r="T1127" s="67"/>
      <c r="U1127" s="36"/>
      <c r="V1127" s="36"/>
      <c r="W1127" s="36"/>
      <c r="X1127" s="36"/>
      <c r="Y1127" s="36"/>
      <c r="Z1127" s="36"/>
      <c r="AA1127" s="36"/>
      <c r="AB1127" s="36"/>
      <c r="AC1127" s="36"/>
      <c r="AD1127" s="36"/>
      <c r="AE1127" s="36"/>
      <c r="AT1127" s="19" t="s">
        <v>210</v>
      </c>
      <c r="AU1127" s="19" t="s">
        <v>86</v>
      </c>
    </row>
    <row r="1128" spans="1:65" s="2" customFormat="1" ht="58.5">
      <c r="A1128" s="36"/>
      <c r="B1128" s="37"/>
      <c r="C1128" s="38"/>
      <c r="D1128" s="190" t="s">
        <v>214</v>
      </c>
      <c r="E1128" s="38"/>
      <c r="F1128" s="195" t="s">
        <v>1992</v>
      </c>
      <c r="G1128" s="38"/>
      <c r="H1128" s="38"/>
      <c r="I1128" s="192"/>
      <c r="J1128" s="38"/>
      <c r="K1128" s="38"/>
      <c r="L1128" s="41"/>
      <c r="M1128" s="193"/>
      <c r="N1128" s="194"/>
      <c r="O1128" s="66"/>
      <c r="P1128" s="66"/>
      <c r="Q1128" s="66"/>
      <c r="R1128" s="66"/>
      <c r="S1128" s="66"/>
      <c r="T1128" s="67"/>
      <c r="U1128" s="36"/>
      <c r="V1128" s="36"/>
      <c r="W1128" s="36"/>
      <c r="X1128" s="36"/>
      <c r="Y1128" s="36"/>
      <c r="Z1128" s="36"/>
      <c r="AA1128" s="36"/>
      <c r="AB1128" s="36"/>
      <c r="AC1128" s="36"/>
      <c r="AD1128" s="36"/>
      <c r="AE1128" s="36"/>
      <c r="AT1128" s="19" t="s">
        <v>214</v>
      </c>
      <c r="AU1128" s="19" t="s">
        <v>86</v>
      </c>
    </row>
    <row r="1129" spans="1:65" s="14" customFormat="1" ht="11.25">
      <c r="B1129" s="206"/>
      <c r="C1129" s="207"/>
      <c r="D1129" s="190" t="s">
        <v>216</v>
      </c>
      <c r="E1129" s="208" t="s">
        <v>19</v>
      </c>
      <c r="F1129" s="209" t="s">
        <v>2005</v>
      </c>
      <c r="G1129" s="207"/>
      <c r="H1129" s="210">
        <v>10</v>
      </c>
      <c r="I1129" s="211"/>
      <c r="J1129" s="207"/>
      <c r="K1129" s="207"/>
      <c r="L1129" s="212"/>
      <c r="M1129" s="213"/>
      <c r="N1129" s="214"/>
      <c r="O1129" s="214"/>
      <c r="P1129" s="214"/>
      <c r="Q1129" s="214"/>
      <c r="R1129" s="214"/>
      <c r="S1129" s="214"/>
      <c r="T1129" s="215"/>
      <c r="AT1129" s="216" t="s">
        <v>216</v>
      </c>
      <c r="AU1129" s="216" t="s">
        <v>86</v>
      </c>
      <c r="AV1129" s="14" t="s">
        <v>86</v>
      </c>
      <c r="AW1129" s="14" t="s">
        <v>37</v>
      </c>
      <c r="AX1129" s="14" t="s">
        <v>84</v>
      </c>
      <c r="AY1129" s="216" t="s">
        <v>202</v>
      </c>
    </row>
    <row r="1130" spans="1:65" s="2" customFormat="1" ht="14.45" customHeight="1">
      <c r="A1130" s="36"/>
      <c r="B1130" s="37"/>
      <c r="C1130" s="239" t="s">
        <v>1013</v>
      </c>
      <c r="D1130" s="239" t="s">
        <v>639</v>
      </c>
      <c r="E1130" s="240" t="s">
        <v>1103</v>
      </c>
      <c r="F1130" s="241" t="s">
        <v>1104</v>
      </c>
      <c r="G1130" s="242" t="s">
        <v>92</v>
      </c>
      <c r="H1130" s="243">
        <v>2</v>
      </c>
      <c r="I1130" s="244"/>
      <c r="J1130" s="245">
        <f>ROUND(I1130*H1130,2)</f>
        <v>0</v>
      </c>
      <c r="K1130" s="241" t="s">
        <v>19</v>
      </c>
      <c r="L1130" s="246"/>
      <c r="M1130" s="247" t="s">
        <v>19</v>
      </c>
      <c r="N1130" s="248" t="s">
        <v>47</v>
      </c>
      <c r="O1130" s="66"/>
      <c r="P1130" s="186">
        <f>O1130*H1130</f>
        <v>0</v>
      </c>
      <c r="Q1130" s="186">
        <v>1.58</v>
      </c>
      <c r="R1130" s="186">
        <f>Q1130*H1130</f>
        <v>3.16</v>
      </c>
      <c r="S1130" s="186">
        <v>0</v>
      </c>
      <c r="T1130" s="187">
        <f>S1130*H1130</f>
        <v>0</v>
      </c>
      <c r="U1130" s="36"/>
      <c r="V1130" s="36"/>
      <c r="W1130" s="36"/>
      <c r="X1130" s="36"/>
      <c r="Y1130" s="36"/>
      <c r="Z1130" s="36"/>
      <c r="AA1130" s="36"/>
      <c r="AB1130" s="36"/>
      <c r="AC1130" s="36"/>
      <c r="AD1130" s="36"/>
      <c r="AE1130" s="36"/>
      <c r="AR1130" s="188" t="s">
        <v>466</v>
      </c>
      <c r="AT1130" s="188" t="s">
        <v>639</v>
      </c>
      <c r="AU1130" s="188" t="s">
        <v>86</v>
      </c>
      <c r="AY1130" s="19" t="s">
        <v>202</v>
      </c>
      <c r="BE1130" s="189">
        <f>IF(N1130="základní",J1130,0)</f>
        <v>0</v>
      </c>
      <c r="BF1130" s="189">
        <f>IF(N1130="snížená",J1130,0)</f>
        <v>0</v>
      </c>
      <c r="BG1130" s="189">
        <f>IF(N1130="zákl. přenesená",J1130,0)</f>
        <v>0</v>
      </c>
      <c r="BH1130" s="189">
        <f>IF(N1130="sníž. přenesená",J1130,0)</f>
        <v>0</v>
      </c>
      <c r="BI1130" s="189">
        <f>IF(N1130="nulová",J1130,0)</f>
        <v>0</v>
      </c>
      <c r="BJ1130" s="19" t="s">
        <v>84</v>
      </c>
      <c r="BK1130" s="189">
        <f>ROUND(I1130*H1130,2)</f>
        <v>0</v>
      </c>
      <c r="BL1130" s="19" t="s">
        <v>208</v>
      </c>
      <c r="BM1130" s="188" t="s">
        <v>2006</v>
      </c>
    </row>
    <row r="1131" spans="1:65" s="2" customFormat="1" ht="11.25">
      <c r="A1131" s="36"/>
      <c r="B1131" s="37"/>
      <c r="C1131" s="38"/>
      <c r="D1131" s="190" t="s">
        <v>210</v>
      </c>
      <c r="E1131" s="38"/>
      <c r="F1131" s="191" t="s">
        <v>1104</v>
      </c>
      <c r="G1131" s="38"/>
      <c r="H1131" s="38"/>
      <c r="I1131" s="192"/>
      <c r="J1131" s="38"/>
      <c r="K1131" s="38"/>
      <c r="L1131" s="41"/>
      <c r="M1131" s="193"/>
      <c r="N1131" s="194"/>
      <c r="O1131" s="66"/>
      <c r="P1131" s="66"/>
      <c r="Q1131" s="66"/>
      <c r="R1131" s="66"/>
      <c r="S1131" s="66"/>
      <c r="T1131" s="67"/>
      <c r="U1131" s="36"/>
      <c r="V1131" s="36"/>
      <c r="W1131" s="36"/>
      <c r="X1131" s="36"/>
      <c r="Y1131" s="36"/>
      <c r="Z1131" s="36"/>
      <c r="AA1131" s="36"/>
      <c r="AB1131" s="36"/>
      <c r="AC1131" s="36"/>
      <c r="AD1131" s="36"/>
      <c r="AE1131" s="36"/>
      <c r="AT1131" s="19" t="s">
        <v>210</v>
      </c>
      <c r="AU1131" s="19" t="s">
        <v>86</v>
      </c>
    </row>
    <row r="1132" spans="1:65" s="2" customFormat="1" ht="58.5">
      <c r="A1132" s="36"/>
      <c r="B1132" s="37"/>
      <c r="C1132" s="38"/>
      <c r="D1132" s="190" t="s">
        <v>214</v>
      </c>
      <c r="E1132" s="38"/>
      <c r="F1132" s="195" t="s">
        <v>1992</v>
      </c>
      <c r="G1132" s="38"/>
      <c r="H1132" s="38"/>
      <c r="I1132" s="192"/>
      <c r="J1132" s="38"/>
      <c r="K1132" s="38"/>
      <c r="L1132" s="41"/>
      <c r="M1132" s="193"/>
      <c r="N1132" s="194"/>
      <c r="O1132" s="66"/>
      <c r="P1132" s="66"/>
      <c r="Q1132" s="66"/>
      <c r="R1132" s="66"/>
      <c r="S1132" s="66"/>
      <c r="T1132" s="67"/>
      <c r="U1132" s="36"/>
      <c r="V1132" s="36"/>
      <c r="W1132" s="36"/>
      <c r="X1132" s="36"/>
      <c r="Y1132" s="36"/>
      <c r="Z1132" s="36"/>
      <c r="AA1132" s="36"/>
      <c r="AB1132" s="36"/>
      <c r="AC1132" s="36"/>
      <c r="AD1132" s="36"/>
      <c r="AE1132" s="36"/>
      <c r="AT1132" s="19" t="s">
        <v>214</v>
      </c>
      <c r="AU1132" s="19" t="s">
        <v>86</v>
      </c>
    </row>
    <row r="1133" spans="1:65" s="14" customFormat="1" ht="11.25">
      <c r="B1133" s="206"/>
      <c r="C1133" s="207"/>
      <c r="D1133" s="190" t="s">
        <v>216</v>
      </c>
      <c r="E1133" s="208" t="s">
        <v>19</v>
      </c>
      <c r="F1133" s="209" t="s">
        <v>2007</v>
      </c>
      <c r="G1133" s="207"/>
      <c r="H1133" s="210">
        <v>2</v>
      </c>
      <c r="I1133" s="211"/>
      <c r="J1133" s="207"/>
      <c r="K1133" s="207"/>
      <c r="L1133" s="212"/>
      <c r="M1133" s="213"/>
      <c r="N1133" s="214"/>
      <c r="O1133" s="214"/>
      <c r="P1133" s="214"/>
      <c r="Q1133" s="214"/>
      <c r="R1133" s="214"/>
      <c r="S1133" s="214"/>
      <c r="T1133" s="215"/>
      <c r="AT1133" s="216" t="s">
        <v>216</v>
      </c>
      <c r="AU1133" s="216" t="s">
        <v>86</v>
      </c>
      <c r="AV1133" s="14" t="s">
        <v>86</v>
      </c>
      <c r="AW1133" s="14" t="s">
        <v>37</v>
      </c>
      <c r="AX1133" s="14" t="s">
        <v>84</v>
      </c>
      <c r="AY1133" s="216" t="s">
        <v>202</v>
      </c>
    </row>
    <row r="1134" spans="1:65" s="2" customFormat="1" ht="14.45" customHeight="1">
      <c r="A1134" s="36"/>
      <c r="B1134" s="37"/>
      <c r="C1134" s="239" t="s">
        <v>1018</v>
      </c>
      <c r="D1134" s="239" t="s">
        <v>639</v>
      </c>
      <c r="E1134" s="240" t="s">
        <v>1107</v>
      </c>
      <c r="F1134" s="241" t="s">
        <v>1108</v>
      </c>
      <c r="G1134" s="242" t="s">
        <v>92</v>
      </c>
      <c r="H1134" s="243">
        <v>1</v>
      </c>
      <c r="I1134" s="244"/>
      <c r="J1134" s="245">
        <f>ROUND(I1134*H1134,2)</f>
        <v>0</v>
      </c>
      <c r="K1134" s="241" t="s">
        <v>19</v>
      </c>
      <c r="L1134" s="246"/>
      <c r="M1134" s="247" t="s">
        <v>19</v>
      </c>
      <c r="N1134" s="248" t="s">
        <v>47</v>
      </c>
      <c r="O1134" s="66"/>
      <c r="P1134" s="186">
        <f>O1134*H1134</f>
        <v>0</v>
      </c>
      <c r="Q1134" s="186">
        <v>1.65</v>
      </c>
      <c r="R1134" s="186">
        <f>Q1134*H1134</f>
        <v>1.65</v>
      </c>
      <c r="S1134" s="186">
        <v>0</v>
      </c>
      <c r="T1134" s="187">
        <f>S1134*H1134</f>
        <v>0</v>
      </c>
      <c r="U1134" s="36"/>
      <c r="V1134" s="36"/>
      <c r="W1134" s="36"/>
      <c r="X1134" s="36"/>
      <c r="Y1134" s="36"/>
      <c r="Z1134" s="36"/>
      <c r="AA1134" s="36"/>
      <c r="AB1134" s="36"/>
      <c r="AC1134" s="36"/>
      <c r="AD1134" s="36"/>
      <c r="AE1134" s="36"/>
      <c r="AR1134" s="188" t="s">
        <v>466</v>
      </c>
      <c r="AT1134" s="188" t="s">
        <v>639</v>
      </c>
      <c r="AU1134" s="188" t="s">
        <v>86</v>
      </c>
      <c r="AY1134" s="19" t="s">
        <v>202</v>
      </c>
      <c r="BE1134" s="189">
        <f>IF(N1134="základní",J1134,0)</f>
        <v>0</v>
      </c>
      <c r="BF1134" s="189">
        <f>IF(N1134="snížená",J1134,0)</f>
        <v>0</v>
      </c>
      <c r="BG1134" s="189">
        <f>IF(N1134="zákl. přenesená",J1134,0)</f>
        <v>0</v>
      </c>
      <c r="BH1134" s="189">
        <f>IF(N1134="sníž. přenesená",J1134,0)</f>
        <v>0</v>
      </c>
      <c r="BI1134" s="189">
        <f>IF(N1134="nulová",J1134,0)</f>
        <v>0</v>
      </c>
      <c r="BJ1134" s="19" t="s">
        <v>84</v>
      </c>
      <c r="BK1134" s="189">
        <f>ROUND(I1134*H1134,2)</f>
        <v>0</v>
      </c>
      <c r="BL1134" s="19" t="s">
        <v>208</v>
      </c>
      <c r="BM1134" s="188" t="s">
        <v>2008</v>
      </c>
    </row>
    <row r="1135" spans="1:65" s="2" customFormat="1" ht="11.25">
      <c r="A1135" s="36"/>
      <c r="B1135" s="37"/>
      <c r="C1135" s="38"/>
      <c r="D1135" s="190" t="s">
        <v>210</v>
      </c>
      <c r="E1135" s="38"/>
      <c r="F1135" s="191" t="s">
        <v>1108</v>
      </c>
      <c r="G1135" s="38"/>
      <c r="H1135" s="38"/>
      <c r="I1135" s="192"/>
      <c r="J1135" s="38"/>
      <c r="K1135" s="38"/>
      <c r="L1135" s="41"/>
      <c r="M1135" s="193"/>
      <c r="N1135" s="194"/>
      <c r="O1135" s="66"/>
      <c r="P1135" s="66"/>
      <c r="Q1135" s="66"/>
      <c r="R1135" s="66"/>
      <c r="S1135" s="66"/>
      <c r="T1135" s="67"/>
      <c r="U1135" s="36"/>
      <c r="V1135" s="36"/>
      <c r="W1135" s="36"/>
      <c r="X1135" s="36"/>
      <c r="Y1135" s="36"/>
      <c r="Z1135" s="36"/>
      <c r="AA1135" s="36"/>
      <c r="AB1135" s="36"/>
      <c r="AC1135" s="36"/>
      <c r="AD1135" s="36"/>
      <c r="AE1135" s="36"/>
      <c r="AT1135" s="19" t="s">
        <v>210</v>
      </c>
      <c r="AU1135" s="19" t="s">
        <v>86</v>
      </c>
    </row>
    <row r="1136" spans="1:65" s="2" customFormat="1" ht="58.5">
      <c r="A1136" s="36"/>
      <c r="B1136" s="37"/>
      <c r="C1136" s="38"/>
      <c r="D1136" s="190" t="s">
        <v>214</v>
      </c>
      <c r="E1136" s="38"/>
      <c r="F1136" s="195" t="s">
        <v>1992</v>
      </c>
      <c r="G1136" s="38"/>
      <c r="H1136" s="38"/>
      <c r="I1136" s="192"/>
      <c r="J1136" s="38"/>
      <c r="K1136" s="38"/>
      <c r="L1136" s="41"/>
      <c r="M1136" s="193"/>
      <c r="N1136" s="194"/>
      <c r="O1136" s="66"/>
      <c r="P1136" s="66"/>
      <c r="Q1136" s="66"/>
      <c r="R1136" s="66"/>
      <c r="S1136" s="66"/>
      <c r="T1136" s="67"/>
      <c r="U1136" s="36"/>
      <c r="V1136" s="36"/>
      <c r="W1136" s="36"/>
      <c r="X1136" s="36"/>
      <c r="Y1136" s="36"/>
      <c r="Z1136" s="36"/>
      <c r="AA1136" s="36"/>
      <c r="AB1136" s="36"/>
      <c r="AC1136" s="36"/>
      <c r="AD1136" s="36"/>
      <c r="AE1136" s="36"/>
      <c r="AT1136" s="19" t="s">
        <v>214</v>
      </c>
      <c r="AU1136" s="19" t="s">
        <v>86</v>
      </c>
    </row>
    <row r="1137" spans="1:65" s="14" customFormat="1" ht="11.25">
      <c r="B1137" s="206"/>
      <c r="C1137" s="207"/>
      <c r="D1137" s="190" t="s">
        <v>216</v>
      </c>
      <c r="E1137" s="208" t="s">
        <v>19</v>
      </c>
      <c r="F1137" s="209" t="s">
        <v>1993</v>
      </c>
      <c r="G1137" s="207"/>
      <c r="H1137" s="210">
        <v>1</v>
      </c>
      <c r="I1137" s="211"/>
      <c r="J1137" s="207"/>
      <c r="K1137" s="207"/>
      <c r="L1137" s="212"/>
      <c r="M1137" s="213"/>
      <c r="N1137" s="214"/>
      <c r="O1137" s="214"/>
      <c r="P1137" s="214"/>
      <c r="Q1137" s="214"/>
      <c r="R1137" s="214"/>
      <c r="S1137" s="214"/>
      <c r="T1137" s="215"/>
      <c r="AT1137" s="216" t="s">
        <v>216</v>
      </c>
      <c r="AU1137" s="216" t="s">
        <v>86</v>
      </c>
      <c r="AV1137" s="14" t="s">
        <v>86</v>
      </c>
      <c r="AW1137" s="14" t="s">
        <v>37</v>
      </c>
      <c r="AX1137" s="14" t="s">
        <v>84</v>
      </c>
      <c r="AY1137" s="216" t="s">
        <v>202</v>
      </c>
    </row>
    <row r="1138" spans="1:65" s="2" customFormat="1" ht="14.45" customHeight="1">
      <c r="A1138" s="36"/>
      <c r="B1138" s="37"/>
      <c r="C1138" s="239" t="s">
        <v>1023</v>
      </c>
      <c r="D1138" s="239" t="s">
        <v>639</v>
      </c>
      <c r="E1138" s="240" t="s">
        <v>2009</v>
      </c>
      <c r="F1138" s="241" t="s">
        <v>1116</v>
      </c>
      <c r="G1138" s="242" t="s">
        <v>92</v>
      </c>
      <c r="H1138" s="243">
        <v>6</v>
      </c>
      <c r="I1138" s="244"/>
      <c r="J1138" s="245">
        <f>ROUND(I1138*H1138,2)</f>
        <v>0</v>
      </c>
      <c r="K1138" s="241" t="s">
        <v>19</v>
      </c>
      <c r="L1138" s="246"/>
      <c r="M1138" s="247" t="s">
        <v>19</v>
      </c>
      <c r="N1138" s="248" t="s">
        <v>47</v>
      </c>
      <c r="O1138" s="66"/>
      <c r="P1138" s="186">
        <f>O1138*H1138</f>
        <v>0</v>
      </c>
      <c r="Q1138" s="186">
        <v>2.35</v>
      </c>
      <c r="R1138" s="186">
        <f>Q1138*H1138</f>
        <v>14.100000000000001</v>
      </c>
      <c r="S1138" s="186">
        <v>0</v>
      </c>
      <c r="T1138" s="187">
        <f>S1138*H1138</f>
        <v>0</v>
      </c>
      <c r="U1138" s="36"/>
      <c r="V1138" s="36"/>
      <c r="W1138" s="36"/>
      <c r="X1138" s="36"/>
      <c r="Y1138" s="36"/>
      <c r="Z1138" s="36"/>
      <c r="AA1138" s="36"/>
      <c r="AB1138" s="36"/>
      <c r="AC1138" s="36"/>
      <c r="AD1138" s="36"/>
      <c r="AE1138" s="36"/>
      <c r="AR1138" s="188" t="s">
        <v>466</v>
      </c>
      <c r="AT1138" s="188" t="s">
        <v>639</v>
      </c>
      <c r="AU1138" s="188" t="s">
        <v>86</v>
      </c>
      <c r="AY1138" s="19" t="s">
        <v>202</v>
      </c>
      <c r="BE1138" s="189">
        <f>IF(N1138="základní",J1138,0)</f>
        <v>0</v>
      </c>
      <c r="BF1138" s="189">
        <f>IF(N1138="snížená",J1138,0)</f>
        <v>0</v>
      </c>
      <c r="BG1138" s="189">
        <f>IF(N1138="zákl. přenesená",J1138,0)</f>
        <v>0</v>
      </c>
      <c r="BH1138" s="189">
        <f>IF(N1138="sníž. přenesená",J1138,0)</f>
        <v>0</v>
      </c>
      <c r="BI1138" s="189">
        <f>IF(N1138="nulová",J1138,0)</f>
        <v>0</v>
      </c>
      <c r="BJ1138" s="19" t="s">
        <v>84</v>
      </c>
      <c r="BK1138" s="189">
        <f>ROUND(I1138*H1138,2)</f>
        <v>0</v>
      </c>
      <c r="BL1138" s="19" t="s">
        <v>208</v>
      </c>
      <c r="BM1138" s="188" t="s">
        <v>2010</v>
      </c>
    </row>
    <row r="1139" spans="1:65" s="2" customFormat="1" ht="11.25">
      <c r="A1139" s="36"/>
      <c r="B1139" s="37"/>
      <c r="C1139" s="38"/>
      <c r="D1139" s="190" t="s">
        <v>210</v>
      </c>
      <c r="E1139" s="38"/>
      <c r="F1139" s="191" t="s">
        <v>1116</v>
      </c>
      <c r="G1139" s="38"/>
      <c r="H1139" s="38"/>
      <c r="I1139" s="192"/>
      <c r="J1139" s="38"/>
      <c r="K1139" s="38"/>
      <c r="L1139" s="41"/>
      <c r="M1139" s="193"/>
      <c r="N1139" s="194"/>
      <c r="O1139" s="66"/>
      <c r="P1139" s="66"/>
      <c r="Q1139" s="66"/>
      <c r="R1139" s="66"/>
      <c r="S1139" s="66"/>
      <c r="T1139" s="67"/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T1139" s="19" t="s">
        <v>210</v>
      </c>
      <c r="AU1139" s="19" t="s">
        <v>86</v>
      </c>
    </row>
    <row r="1140" spans="1:65" s="2" customFormat="1" ht="58.5">
      <c r="A1140" s="36"/>
      <c r="B1140" s="37"/>
      <c r="C1140" s="38"/>
      <c r="D1140" s="190" t="s">
        <v>214</v>
      </c>
      <c r="E1140" s="38"/>
      <c r="F1140" s="195" t="s">
        <v>1992</v>
      </c>
      <c r="G1140" s="38"/>
      <c r="H1140" s="38"/>
      <c r="I1140" s="192"/>
      <c r="J1140" s="38"/>
      <c r="K1140" s="38"/>
      <c r="L1140" s="41"/>
      <c r="M1140" s="193"/>
      <c r="N1140" s="194"/>
      <c r="O1140" s="66"/>
      <c r="P1140" s="66"/>
      <c r="Q1140" s="66"/>
      <c r="R1140" s="66"/>
      <c r="S1140" s="66"/>
      <c r="T1140" s="67"/>
      <c r="U1140" s="36"/>
      <c r="V1140" s="36"/>
      <c r="W1140" s="36"/>
      <c r="X1140" s="36"/>
      <c r="Y1140" s="36"/>
      <c r="Z1140" s="36"/>
      <c r="AA1140" s="36"/>
      <c r="AB1140" s="36"/>
      <c r="AC1140" s="36"/>
      <c r="AD1140" s="36"/>
      <c r="AE1140" s="36"/>
      <c r="AT1140" s="19" t="s">
        <v>214</v>
      </c>
      <c r="AU1140" s="19" t="s">
        <v>86</v>
      </c>
    </row>
    <row r="1141" spans="1:65" s="14" customFormat="1" ht="11.25">
      <c r="B1141" s="206"/>
      <c r="C1141" s="207"/>
      <c r="D1141" s="190" t="s">
        <v>216</v>
      </c>
      <c r="E1141" s="208" t="s">
        <v>19</v>
      </c>
      <c r="F1141" s="209" t="s">
        <v>2011</v>
      </c>
      <c r="G1141" s="207"/>
      <c r="H1141" s="210">
        <v>6</v>
      </c>
      <c r="I1141" s="211"/>
      <c r="J1141" s="207"/>
      <c r="K1141" s="207"/>
      <c r="L1141" s="212"/>
      <c r="M1141" s="213"/>
      <c r="N1141" s="214"/>
      <c r="O1141" s="214"/>
      <c r="P1141" s="214"/>
      <c r="Q1141" s="214"/>
      <c r="R1141" s="214"/>
      <c r="S1141" s="214"/>
      <c r="T1141" s="215"/>
      <c r="AT1141" s="216" t="s">
        <v>216</v>
      </c>
      <c r="AU1141" s="216" t="s">
        <v>86</v>
      </c>
      <c r="AV1141" s="14" t="s">
        <v>86</v>
      </c>
      <c r="AW1141" s="14" t="s">
        <v>37</v>
      </c>
      <c r="AX1141" s="14" t="s">
        <v>84</v>
      </c>
      <c r="AY1141" s="216" t="s">
        <v>202</v>
      </c>
    </row>
    <row r="1142" spans="1:65" s="2" customFormat="1" ht="14.45" customHeight="1">
      <c r="A1142" s="36"/>
      <c r="B1142" s="37"/>
      <c r="C1142" s="239" t="s">
        <v>1032</v>
      </c>
      <c r="D1142" s="239" t="s">
        <v>639</v>
      </c>
      <c r="E1142" s="240" t="s">
        <v>2012</v>
      </c>
      <c r="F1142" s="241" t="s">
        <v>2013</v>
      </c>
      <c r="G1142" s="242" t="s">
        <v>92</v>
      </c>
      <c r="H1142" s="243">
        <v>1</v>
      </c>
      <c r="I1142" s="244"/>
      <c r="J1142" s="245">
        <f>ROUND(I1142*H1142,2)</f>
        <v>0</v>
      </c>
      <c r="K1142" s="241" t="s">
        <v>19</v>
      </c>
      <c r="L1142" s="246"/>
      <c r="M1142" s="247" t="s">
        <v>19</v>
      </c>
      <c r="N1142" s="248" t="s">
        <v>47</v>
      </c>
      <c r="O1142" s="66"/>
      <c r="P1142" s="186">
        <f>O1142*H1142</f>
        <v>0</v>
      </c>
      <c r="Q1142" s="186">
        <v>2.38</v>
      </c>
      <c r="R1142" s="186">
        <f>Q1142*H1142</f>
        <v>2.38</v>
      </c>
      <c r="S1142" s="186">
        <v>0</v>
      </c>
      <c r="T1142" s="187">
        <f>S1142*H1142</f>
        <v>0</v>
      </c>
      <c r="U1142" s="36"/>
      <c r="V1142" s="36"/>
      <c r="W1142" s="36"/>
      <c r="X1142" s="36"/>
      <c r="Y1142" s="36"/>
      <c r="Z1142" s="36"/>
      <c r="AA1142" s="36"/>
      <c r="AB1142" s="36"/>
      <c r="AC1142" s="36"/>
      <c r="AD1142" s="36"/>
      <c r="AE1142" s="36"/>
      <c r="AR1142" s="188" t="s">
        <v>466</v>
      </c>
      <c r="AT1142" s="188" t="s">
        <v>639</v>
      </c>
      <c r="AU1142" s="188" t="s">
        <v>86</v>
      </c>
      <c r="AY1142" s="19" t="s">
        <v>202</v>
      </c>
      <c r="BE1142" s="189">
        <f>IF(N1142="základní",J1142,0)</f>
        <v>0</v>
      </c>
      <c r="BF1142" s="189">
        <f>IF(N1142="snížená",J1142,0)</f>
        <v>0</v>
      </c>
      <c r="BG1142" s="189">
        <f>IF(N1142="zákl. přenesená",J1142,0)</f>
        <v>0</v>
      </c>
      <c r="BH1142" s="189">
        <f>IF(N1142="sníž. přenesená",J1142,0)</f>
        <v>0</v>
      </c>
      <c r="BI1142" s="189">
        <f>IF(N1142="nulová",J1142,0)</f>
        <v>0</v>
      </c>
      <c r="BJ1142" s="19" t="s">
        <v>84</v>
      </c>
      <c r="BK1142" s="189">
        <f>ROUND(I1142*H1142,2)</f>
        <v>0</v>
      </c>
      <c r="BL1142" s="19" t="s">
        <v>208</v>
      </c>
      <c r="BM1142" s="188" t="s">
        <v>2014</v>
      </c>
    </row>
    <row r="1143" spans="1:65" s="2" customFormat="1" ht="11.25">
      <c r="A1143" s="36"/>
      <c r="B1143" s="37"/>
      <c r="C1143" s="38"/>
      <c r="D1143" s="190" t="s">
        <v>210</v>
      </c>
      <c r="E1143" s="38"/>
      <c r="F1143" s="191" t="s">
        <v>2013</v>
      </c>
      <c r="G1143" s="38"/>
      <c r="H1143" s="38"/>
      <c r="I1143" s="192"/>
      <c r="J1143" s="38"/>
      <c r="K1143" s="38"/>
      <c r="L1143" s="41"/>
      <c r="M1143" s="193"/>
      <c r="N1143" s="194"/>
      <c r="O1143" s="66"/>
      <c r="P1143" s="66"/>
      <c r="Q1143" s="66"/>
      <c r="R1143" s="66"/>
      <c r="S1143" s="66"/>
      <c r="T1143" s="67"/>
      <c r="U1143" s="36"/>
      <c r="V1143" s="36"/>
      <c r="W1143" s="36"/>
      <c r="X1143" s="36"/>
      <c r="Y1143" s="36"/>
      <c r="Z1143" s="36"/>
      <c r="AA1143" s="36"/>
      <c r="AB1143" s="36"/>
      <c r="AC1143" s="36"/>
      <c r="AD1143" s="36"/>
      <c r="AE1143" s="36"/>
      <c r="AT1143" s="19" t="s">
        <v>210</v>
      </c>
      <c r="AU1143" s="19" t="s">
        <v>86</v>
      </c>
    </row>
    <row r="1144" spans="1:65" s="2" customFormat="1" ht="58.5">
      <c r="A1144" s="36"/>
      <c r="B1144" s="37"/>
      <c r="C1144" s="38"/>
      <c r="D1144" s="190" t="s">
        <v>214</v>
      </c>
      <c r="E1144" s="38"/>
      <c r="F1144" s="195" t="s">
        <v>1992</v>
      </c>
      <c r="G1144" s="38"/>
      <c r="H1144" s="38"/>
      <c r="I1144" s="192"/>
      <c r="J1144" s="38"/>
      <c r="K1144" s="38"/>
      <c r="L1144" s="41"/>
      <c r="M1144" s="193"/>
      <c r="N1144" s="194"/>
      <c r="O1144" s="66"/>
      <c r="P1144" s="66"/>
      <c r="Q1144" s="66"/>
      <c r="R1144" s="66"/>
      <c r="S1144" s="66"/>
      <c r="T1144" s="67"/>
      <c r="U1144" s="36"/>
      <c r="V1144" s="36"/>
      <c r="W1144" s="36"/>
      <c r="X1144" s="36"/>
      <c r="Y1144" s="36"/>
      <c r="Z1144" s="36"/>
      <c r="AA1144" s="36"/>
      <c r="AB1144" s="36"/>
      <c r="AC1144" s="36"/>
      <c r="AD1144" s="36"/>
      <c r="AE1144" s="36"/>
      <c r="AT1144" s="19" t="s">
        <v>214</v>
      </c>
      <c r="AU1144" s="19" t="s">
        <v>86</v>
      </c>
    </row>
    <row r="1145" spans="1:65" s="14" customFormat="1" ht="11.25">
      <c r="B1145" s="206"/>
      <c r="C1145" s="207"/>
      <c r="D1145" s="190" t="s">
        <v>216</v>
      </c>
      <c r="E1145" s="208" t="s">
        <v>19</v>
      </c>
      <c r="F1145" s="209" t="s">
        <v>1993</v>
      </c>
      <c r="G1145" s="207"/>
      <c r="H1145" s="210">
        <v>1</v>
      </c>
      <c r="I1145" s="211"/>
      <c r="J1145" s="207"/>
      <c r="K1145" s="207"/>
      <c r="L1145" s="212"/>
      <c r="M1145" s="213"/>
      <c r="N1145" s="214"/>
      <c r="O1145" s="214"/>
      <c r="P1145" s="214"/>
      <c r="Q1145" s="214"/>
      <c r="R1145" s="214"/>
      <c r="S1145" s="214"/>
      <c r="T1145" s="215"/>
      <c r="AT1145" s="216" t="s">
        <v>216</v>
      </c>
      <c r="AU1145" s="216" t="s">
        <v>86</v>
      </c>
      <c r="AV1145" s="14" t="s">
        <v>86</v>
      </c>
      <c r="AW1145" s="14" t="s">
        <v>37</v>
      </c>
      <c r="AX1145" s="14" t="s">
        <v>84</v>
      </c>
      <c r="AY1145" s="216" t="s">
        <v>202</v>
      </c>
    </row>
    <row r="1146" spans="1:65" s="2" customFormat="1" ht="14.45" customHeight="1">
      <c r="A1146" s="36"/>
      <c r="B1146" s="37"/>
      <c r="C1146" s="239" t="s">
        <v>1056</v>
      </c>
      <c r="D1146" s="239" t="s">
        <v>639</v>
      </c>
      <c r="E1146" s="240" t="s">
        <v>1115</v>
      </c>
      <c r="F1146" s="241" t="s">
        <v>2015</v>
      </c>
      <c r="G1146" s="242" t="s">
        <v>92</v>
      </c>
      <c r="H1146" s="243">
        <v>1</v>
      </c>
      <c r="I1146" s="244"/>
      <c r="J1146" s="245">
        <f>ROUND(I1146*H1146,2)</f>
        <v>0</v>
      </c>
      <c r="K1146" s="241" t="s">
        <v>19</v>
      </c>
      <c r="L1146" s="246"/>
      <c r="M1146" s="247" t="s">
        <v>19</v>
      </c>
      <c r="N1146" s="248" t="s">
        <v>47</v>
      </c>
      <c r="O1146" s="66"/>
      <c r="P1146" s="186">
        <f>O1146*H1146</f>
        <v>0</v>
      </c>
      <c r="Q1146" s="186">
        <v>2.35</v>
      </c>
      <c r="R1146" s="186">
        <f>Q1146*H1146</f>
        <v>2.35</v>
      </c>
      <c r="S1146" s="186">
        <v>0</v>
      </c>
      <c r="T1146" s="187">
        <f>S1146*H1146</f>
        <v>0</v>
      </c>
      <c r="U1146" s="36"/>
      <c r="V1146" s="36"/>
      <c r="W1146" s="36"/>
      <c r="X1146" s="36"/>
      <c r="Y1146" s="36"/>
      <c r="Z1146" s="36"/>
      <c r="AA1146" s="36"/>
      <c r="AB1146" s="36"/>
      <c r="AC1146" s="36"/>
      <c r="AD1146" s="36"/>
      <c r="AE1146" s="36"/>
      <c r="AR1146" s="188" t="s">
        <v>466</v>
      </c>
      <c r="AT1146" s="188" t="s">
        <v>639</v>
      </c>
      <c r="AU1146" s="188" t="s">
        <v>86</v>
      </c>
      <c r="AY1146" s="19" t="s">
        <v>202</v>
      </c>
      <c r="BE1146" s="189">
        <f>IF(N1146="základní",J1146,0)</f>
        <v>0</v>
      </c>
      <c r="BF1146" s="189">
        <f>IF(N1146="snížená",J1146,0)</f>
        <v>0</v>
      </c>
      <c r="BG1146" s="189">
        <f>IF(N1146="zákl. přenesená",J1146,0)</f>
        <v>0</v>
      </c>
      <c r="BH1146" s="189">
        <f>IF(N1146="sníž. přenesená",J1146,0)</f>
        <v>0</v>
      </c>
      <c r="BI1146" s="189">
        <f>IF(N1146="nulová",J1146,0)</f>
        <v>0</v>
      </c>
      <c r="BJ1146" s="19" t="s">
        <v>84</v>
      </c>
      <c r="BK1146" s="189">
        <f>ROUND(I1146*H1146,2)</f>
        <v>0</v>
      </c>
      <c r="BL1146" s="19" t="s">
        <v>208</v>
      </c>
      <c r="BM1146" s="188" t="s">
        <v>2016</v>
      </c>
    </row>
    <row r="1147" spans="1:65" s="2" customFormat="1" ht="11.25">
      <c r="A1147" s="36"/>
      <c r="B1147" s="37"/>
      <c r="C1147" s="38"/>
      <c r="D1147" s="190" t="s">
        <v>210</v>
      </c>
      <c r="E1147" s="38"/>
      <c r="F1147" s="191" t="s">
        <v>2015</v>
      </c>
      <c r="G1147" s="38"/>
      <c r="H1147" s="38"/>
      <c r="I1147" s="192"/>
      <c r="J1147" s="38"/>
      <c r="K1147" s="38"/>
      <c r="L1147" s="41"/>
      <c r="M1147" s="193"/>
      <c r="N1147" s="194"/>
      <c r="O1147" s="66"/>
      <c r="P1147" s="66"/>
      <c r="Q1147" s="66"/>
      <c r="R1147" s="66"/>
      <c r="S1147" s="66"/>
      <c r="T1147" s="67"/>
      <c r="U1147" s="36"/>
      <c r="V1147" s="36"/>
      <c r="W1147" s="36"/>
      <c r="X1147" s="36"/>
      <c r="Y1147" s="36"/>
      <c r="Z1147" s="36"/>
      <c r="AA1147" s="36"/>
      <c r="AB1147" s="36"/>
      <c r="AC1147" s="36"/>
      <c r="AD1147" s="36"/>
      <c r="AE1147" s="36"/>
      <c r="AT1147" s="19" t="s">
        <v>210</v>
      </c>
      <c r="AU1147" s="19" t="s">
        <v>86</v>
      </c>
    </row>
    <row r="1148" spans="1:65" s="2" customFormat="1" ht="58.5">
      <c r="A1148" s="36"/>
      <c r="B1148" s="37"/>
      <c r="C1148" s="38"/>
      <c r="D1148" s="190" t="s">
        <v>214</v>
      </c>
      <c r="E1148" s="38"/>
      <c r="F1148" s="195" t="s">
        <v>1992</v>
      </c>
      <c r="G1148" s="38"/>
      <c r="H1148" s="38"/>
      <c r="I1148" s="192"/>
      <c r="J1148" s="38"/>
      <c r="K1148" s="38"/>
      <c r="L1148" s="41"/>
      <c r="M1148" s="193"/>
      <c r="N1148" s="194"/>
      <c r="O1148" s="66"/>
      <c r="P1148" s="66"/>
      <c r="Q1148" s="66"/>
      <c r="R1148" s="66"/>
      <c r="S1148" s="66"/>
      <c r="T1148" s="67"/>
      <c r="U1148" s="36"/>
      <c r="V1148" s="36"/>
      <c r="W1148" s="36"/>
      <c r="X1148" s="36"/>
      <c r="Y1148" s="36"/>
      <c r="Z1148" s="36"/>
      <c r="AA1148" s="36"/>
      <c r="AB1148" s="36"/>
      <c r="AC1148" s="36"/>
      <c r="AD1148" s="36"/>
      <c r="AE1148" s="36"/>
      <c r="AT1148" s="19" t="s">
        <v>214</v>
      </c>
      <c r="AU1148" s="19" t="s">
        <v>86</v>
      </c>
    </row>
    <row r="1149" spans="1:65" s="14" customFormat="1" ht="11.25">
      <c r="B1149" s="206"/>
      <c r="C1149" s="207"/>
      <c r="D1149" s="190" t="s">
        <v>216</v>
      </c>
      <c r="E1149" s="208" t="s">
        <v>19</v>
      </c>
      <c r="F1149" s="209" t="s">
        <v>1993</v>
      </c>
      <c r="G1149" s="207"/>
      <c r="H1149" s="210">
        <v>1</v>
      </c>
      <c r="I1149" s="211"/>
      <c r="J1149" s="207"/>
      <c r="K1149" s="207"/>
      <c r="L1149" s="212"/>
      <c r="M1149" s="213"/>
      <c r="N1149" s="214"/>
      <c r="O1149" s="214"/>
      <c r="P1149" s="214"/>
      <c r="Q1149" s="214"/>
      <c r="R1149" s="214"/>
      <c r="S1149" s="214"/>
      <c r="T1149" s="215"/>
      <c r="AT1149" s="216" t="s">
        <v>216</v>
      </c>
      <c r="AU1149" s="216" t="s">
        <v>86</v>
      </c>
      <c r="AV1149" s="14" t="s">
        <v>86</v>
      </c>
      <c r="AW1149" s="14" t="s">
        <v>37</v>
      </c>
      <c r="AX1149" s="14" t="s">
        <v>84</v>
      </c>
      <c r="AY1149" s="216" t="s">
        <v>202</v>
      </c>
    </row>
    <row r="1150" spans="1:65" s="2" customFormat="1" ht="14.45" customHeight="1">
      <c r="A1150" s="36"/>
      <c r="B1150" s="37"/>
      <c r="C1150" s="239" t="s">
        <v>1063</v>
      </c>
      <c r="D1150" s="239" t="s">
        <v>639</v>
      </c>
      <c r="E1150" s="240" t="s">
        <v>1119</v>
      </c>
      <c r="F1150" s="241" t="s">
        <v>2017</v>
      </c>
      <c r="G1150" s="242" t="s">
        <v>92</v>
      </c>
      <c r="H1150" s="243">
        <v>1</v>
      </c>
      <c r="I1150" s="244"/>
      <c r="J1150" s="245">
        <f>ROUND(I1150*H1150,2)</f>
        <v>0</v>
      </c>
      <c r="K1150" s="241" t="s">
        <v>19</v>
      </c>
      <c r="L1150" s="246"/>
      <c r="M1150" s="247" t="s">
        <v>19</v>
      </c>
      <c r="N1150" s="248" t="s">
        <v>47</v>
      </c>
      <c r="O1150" s="66"/>
      <c r="P1150" s="186">
        <f>O1150*H1150</f>
        <v>0</v>
      </c>
      <c r="Q1150" s="186">
        <v>2.59</v>
      </c>
      <c r="R1150" s="186">
        <f>Q1150*H1150</f>
        <v>2.59</v>
      </c>
      <c r="S1150" s="186">
        <v>0</v>
      </c>
      <c r="T1150" s="187">
        <f>S1150*H1150</f>
        <v>0</v>
      </c>
      <c r="U1150" s="36"/>
      <c r="V1150" s="36"/>
      <c r="W1150" s="36"/>
      <c r="X1150" s="36"/>
      <c r="Y1150" s="36"/>
      <c r="Z1150" s="36"/>
      <c r="AA1150" s="36"/>
      <c r="AB1150" s="36"/>
      <c r="AC1150" s="36"/>
      <c r="AD1150" s="36"/>
      <c r="AE1150" s="36"/>
      <c r="AR1150" s="188" t="s">
        <v>466</v>
      </c>
      <c r="AT1150" s="188" t="s">
        <v>639</v>
      </c>
      <c r="AU1150" s="188" t="s">
        <v>86</v>
      </c>
      <c r="AY1150" s="19" t="s">
        <v>202</v>
      </c>
      <c r="BE1150" s="189">
        <f>IF(N1150="základní",J1150,0)</f>
        <v>0</v>
      </c>
      <c r="BF1150" s="189">
        <f>IF(N1150="snížená",J1150,0)</f>
        <v>0</v>
      </c>
      <c r="BG1150" s="189">
        <f>IF(N1150="zákl. přenesená",J1150,0)</f>
        <v>0</v>
      </c>
      <c r="BH1150" s="189">
        <f>IF(N1150="sníž. přenesená",J1150,0)</f>
        <v>0</v>
      </c>
      <c r="BI1150" s="189">
        <f>IF(N1150="nulová",J1150,0)</f>
        <v>0</v>
      </c>
      <c r="BJ1150" s="19" t="s">
        <v>84</v>
      </c>
      <c r="BK1150" s="189">
        <f>ROUND(I1150*H1150,2)</f>
        <v>0</v>
      </c>
      <c r="BL1150" s="19" t="s">
        <v>208</v>
      </c>
      <c r="BM1150" s="188" t="s">
        <v>2018</v>
      </c>
    </row>
    <row r="1151" spans="1:65" s="2" customFormat="1" ht="11.25">
      <c r="A1151" s="36"/>
      <c r="B1151" s="37"/>
      <c r="C1151" s="38"/>
      <c r="D1151" s="190" t="s">
        <v>210</v>
      </c>
      <c r="E1151" s="38"/>
      <c r="F1151" s="191" t="s">
        <v>2017</v>
      </c>
      <c r="G1151" s="38"/>
      <c r="H1151" s="38"/>
      <c r="I1151" s="192"/>
      <c r="J1151" s="38"/>
      <c r="K1151" s="38"/>
      <c r="L1151" s="41"/>
      <c r="M1151" s="193"/>
      <c r="N1151" s="194"/>
      <c r="O1151" s="66"/>
      <c r="P1151" s="66"/>
      <c r="Q1151" s="66"/>
      <c r="R1151" s="66"/>
      <c r="S1151" s="66"/>
      <c r="T1151" s="67"/>
      <c r="U1151" s="36"/>
      <c r="V1151" s="36"/>
      <c r="W1151" s="36"/>
      <c r="X1151" s="36"/>
      <c r="Y1151" s="36"/>
      <c r="Z1151" s="36"/>
      <c r="AA1151" s="36"/>
      <c r="AB1151" s="36"/>
      <c r="AC1151" s="36"/>
      <c r="AD1151" s="36"/>
      <c r="AE1151" s="36"/>
      <c r="AT1151" s="19" t="s">
        <v>210</v>
      </c>
      <c r="AU1151" s="19" t="s">
        <v>86</v>
      </c>
    </row>
    <row r="1152" spans="1:65" s="2" customFormat="1" ht="58.5">
      <c r="A1152" s="36"/>
      <c r="B1152" s="37"/>
      <c r="C1152" s="38"/>
      <c r="D1152" s="190" t="s">
        <v>214</v>
      </c>
      <c r="E1152" s="38"/>
      <c r="F1152" s="195" t="s">
        <v>1992</v>
      </c>
      <c r="G1152" s="38"/>
      <c r="H1152" s="38"/>
      <c r="I1152" s="192"/>
      <c r="J1152" s="38"/>
      <c r="K1152" s="38"/>
      <c r="L1152" s="41"/>
      <c r="M1152" s="193"/>
      <c r="N1152" s="194"/>
      <c r="O1152" s="66"/>
      <c r="P1152" s="66"/>
      <c r="Q1152" s="66"/>
      <c r="R1152" s="66"/>
      <c r="S1152" s="66"/>
      <c r="T1152" s="67"/>
      <c r="U1152" s="36"/>
      <c r="V1152" s="36"/>
      <c r="W1152" s="36"/>
      <c r="X1152" s="36"/>
      <c r="Y1152" s="36"/>
      <c r="Z1152" s="36"/>
      <c r="AA1152" s="36"/>
      <c r="AB1152" s="36"/>
      <c r="AC1152" s="36"/>
      <c r="AD1152" s="36"/>
      <c r="AE1152" s="36"/>
      <c r="AT1152" s="19" t="s">
        <v>214</v>
      </c>
      <c r="AU1152" s="19" t="s">
        <v>86</v>
      </c>
    </row>
    <row r="1153" spans="1:65" s="14" customFormat="1" ht="11.25">
      <c r="B1153" s="206"/>
      <c r="C1153" s="207"/>
      <c r="D1153" s="190" t="s">
        <v>216</v>
      </c>
      <c r="E1153" s="208" t="s">
        <v>19</v>
      </c>
      <c r="F1153" s="209" t="s">
        <v>2019</v>
      </c>
      <c r="G1153" s="207"/>
      <c r="H1153" s="210">
        <v>1</v>
      </c>
      <c r="I1153" s="211"/>
      <c r="J1153" s="207"/>
      <c r="K1153" s="207"/>
      <c r="L1153" s="212"/>
      <c r="M1153" s="213"/>
      <c r="N1153" s="214"/>
      <c r="O1153" s="214"/>
      <c r="P1153" s="214"/>
      <c r="Q1153" s="214"/>
      <c r="R1153" s="214"/>
      <c r="S1153" s="214"/>
      <c r="T1153" s="215"/>
      <c r="AT1153" s="216" t="s">
        <v>216</v>
      </c>
      <c r="AU1153" s="216" t="s">
        <v>86</v>
      </c>
      <c r="AV1153" s="14" t="s">
        <v>86</v>
      </c>
      <c r="AW1153" s="14" t="s">
        <v>37</v>
      </c>
      <c r="AX1153" s="14" t="s">
        <v>84</v>
      </c>
      <c r="AY1153" s="216" t="s">
        <v>202</v>
      </c>
    </row>
    <row r="1154" spans="1:65" s="2" customFormat="1" ht="14.45" customHeight="1">
      <c r="A1154" s="36"/>
      <c r="B1154" s="37"/>
      <c r="C1154" s="239" t="s">
        <v>1069</v>
      </c>
      <c r="D1154" s="239" t="s">
        <v>639</v>
      </c>
      <c r="E1154" s="240" t="s">
        <v>1123</v>
      </c>
      <c r="F1154" s="241" t="s">
        <v>1132</v>
      </c>
      <c r="G1154" s="242" t="s">
        <v>92</v>
      </c>
      <c r="H1154" s="243">
        <v>4</v>
      </c>
      <c r="I1154" s="244"/>
      <c r="J1154" s="245">
        <f>ROUND(I1154*H1154,2)</f>
        <v>0</v>
      </c>
      <c r="K1154" s="241" t="s">
        <v>19</v>
      </c>
      <c r="L1154" s="246"/>
      <c r="M1154" s="247" t="s">
        <v>19</v>
      </c>
      <c r="N1154" s="248" t="s">
        <v>47</v>
      </c>
      <c r="O1154" s="66"/>
      <c r="P1154" s="186">
        <f>O1154*H1154</f>
        <v>0</v>
      </c>
      <c r="Q1154" s="186">
        <v>2.79</v>
      </c>
      <c r="R1154" s="186">
        <f>Q1154*H1154</f>
        <v>11.16</v>
      </c>
      <c r="S1154" s="186">
        <v>0</v>
      </c>
      <c r="T1154" s="187">
        <f>S1154*H1154</f>
        <v>0</v>
      </c>
      <c r="U1154" s="36"/>
      <c r="V1154" s="36"/>
      <c r="W1154" s="36"/>
      <c r="X1154" s="36"/>
      <c r="Y1154" s="36"/>
      <c r="Z1154" s="36"/>
      <c r="AA1154" s="36"/>
      <c r="AB1154" s="36"/>
      <c r="AC1154" s="36"/>
      <c r="AD1154" s="36"/>
      <c r="AE1154" s="36"/>
      <c r="AR1154" s="188" t="s">
        <v>466</v>
      </c>
      <c r="AT1154" s="188" t="s">
        <v>639</v>
      </c>
      <c r="AU1154" s="188" t="s">
        <v>86</v>
      </c>
      <c r="AY1154" s="19" t="s">
        <v>202</v>
      </c>
      <c r="BE1154" s="189">
        <f>IF(N1154="základní",J1154,0)</f>
        <v>0</v>
      </c>
      <c r="BF1154" s="189">
        <f>IF(N1154="snížená",J1154,0)</f>
        <v>0</v>
      </c>
      <c r="BG1154" s="189">
        <f>IF(N1154="zákl. přenesená",J1154,0)</f>
        <v>0</v>
      </c>
      <c r="BH1154" s="189">
        <f>IF(N1154="sníž. přenesená",J1154,0)</f>
        <v>0</v>
      </c>
      <c r="BI1154" s="189">
        <f>IF(N1154="nulová",J1154,0)</f>
        <v>0</v>
      </c>
      <c r="BJ1154" s="19" t="s">
        <v>84</v>
      </c>
      <c r="BK1154" s="189">
        <f>ROUND(I1154*H1154,2)</f>
        <v>0</v>
      </c>
      <c r="BL1154" s="19" t="s">
        <v>208</v>
      </c>
      <c r="BM1154" s="188" t="s">
        <v>2020</v>
      </c>
    </row>
    <row r="1155" spans="1:65" s="2" customFormat="1" ht="11.25">
      <c r="A1155" s="36"/>
      <c r="B1155" s="37"/>
      <c r="C1155" s="38"/>
      <c r="D1155" s="190" t="s">
        <v>210</v>
      </c>
      <c r="E1155" s="38"/>
      <c r="F1155" s="191" t="s">
        <v>1132</v>
      </c>
      <c r="G1155" s="38"/>
      <c r="H1155" s="38"/>
      <c r="I1155" s="192"/>
      <c r="J1155" s="38"/>
      <c r="K1155" s="38"/>
      <c r="L1155" s="41"/>
      <c r="M1155" s="193"/>
      <c r="N1155" s="194"/>
      <c r="O1155" s="66"/>
      <c r="P1155" s="66"/>
      <c r="Q1155" s="66"/>
      <c r="R1155" s="66"/>
      <c r="S1155" s="66"/>
      <c r="T1155" s="67"/>
      <c r="U1155" s="36"/>
      <c r="V1155" s="36"/>
      <c r="W1155" s="36"/>
      <c r="X1155" s="36"/>
      <c r="Y1155" s="36"/>
      <c r="Z1155" s="36"/>
      <c r="AA1155" s="36"/>
      <c r="AB1155" s="36"/>
      <c r="AC1155" s="36"/>
      <c r="AD1155" s="36"/>
      <c r="AE1155" s="36"/>
      <c r="AT1155" s="19" t="s">
        <v>210</v>
      </c>
      <c r="AU1155" s="19" t="s">
        <v>86</v>
      </c>
    </row>
    <row r="1156" spans="1:65" s="2" customFormat="1" ht="68.25">
      <c r="A1156" s="36"/>
      <c r="B1156" s="37"/>
      <c r="C1156" s="38"/>
      <c r="D1156" s="190" t="s">
        <v>214</v>
      </c>
      <c r="E1156" s="38"/>
      <c r="F1156" s="195" t="s">
        <v>2021</v>
      </c>
      <c r="G1156" s="38"/>
      <c r="H1156" s="38"/>
      <c r="I1156" s="192"/>
      <c r="J1156" s="38"/>
      <c r="K1156" s="38"/>
      <c r="L1156" s="41"/>
      <c r="M1156" s="193"/>
      <c r="N1156" s="194"/>
      <c r="O1156" s="66"/>
      <c r="P1156" s="66"/>
      <c r="Q1156" s="66"/>
      <c r="R1156" s="66"/>
      <c r="S1156" s="66"/>
      <c r="T1156" s="67"/>
      <c r="U1156" s="36"/>
      <c r="V1156" s="36"/>
      <c r="W1156" s="36"/>
      <c r="X1156" s="36"/>
      <c r="Y1156" s="36"/>
      <c r="Z1156" s="36"/>
      <c r="AA1156" s="36"/>
      <c r="AB1156" s="36"/>
      <c r="AC1156" s="36"/>
      <c r="AD1156" s="36"/>
      <c r="AE1156" s="36"/>
      <c r="AT1156" s="19" t="s">
        <v>214</v>
      </c>
      <c r="AU1156" s="19" t="s">
        <v>86</v>
      </c>
    </row>
    <row r="1157" spans="1:65" s="14" customFormat="1" ht="11.25">
      <c r="B1157" s="206"/>
      <c r="C1157" s="207"/>
      <c r="D1157" s="190" t="s">
        <v>216</v>
      </c>
      <c r="E1157" s="208" t="s">
        <v>19</v>
      </c>
      <c r="F1157" s="209" t="s">
        <v>2022</v>
      </c>
      <c r="G1157" s="207"/>
      <c r="H1157" s="210">
        <v>4</v>
      </c>
      <c r="I1157" s="211"/>
      <c r="J1157" s="207"/>
      <c r="K1157" s="207"/>
      <c r="L1157" s="212"/>
      <c r="M1157" s="213"/>
      <c r="N1157" s="214"/>
      <c r="O1157" s="214"/>
      <c r="P1157" s="214"/>
      <c r="Q1157" s="214"/>
      <c r="R1157" s="214"/>
      <c r="S1157" s="214"/>
      <c r="T1157" s="215"/>
      <c r="AT1157" s="216" t="s">
        <v>216</v>
      </c>
      <c r="AU1157" s="216" t="s">
        <v>86</v>
      </c>
      <c r="AV1157" s="14" t="s">
        <v>86</v>
      </c>
      <c r="AW1157" s="14" t="s">
        <v>37</v>
      </c>
      <c r="AX1157" s="14" t="s">
        <v>84</v>
      </c>
      <c r="AY1157" s="216" t="s">
        <v>202</v>
      </c>
    </row>
    <row r="1158" spans="1:65" s="2" customFormat="1" ht="14.45" customHeight="1">
      <c r="A1158" s="36"/>
      <c r="B1158" s="37"/>
      <c r="C1158" s="239" t="s">
        <v>1075</v>
      </c>
      <c r="D1158" s="239" t="s">
        <v>639</v>
      </c>
      <c r="E1158" s="240" t="s">
        <v>1127</v>
      </c>
      <c r="F1158" s="241" t="s">
        <v>2023</v>
      </c>
      <c r="G1158" s="242" t="s">
        <v>92</v>
      </c>
      <c r="H1158" s="243">
        <v>1</v>
      </c>
      <c r="I1158" s="244"/>
      <c r="J1158" s="245">
        <f>ROUND(I1158*H1158,2)</f>
        <v>0</v>
      </c>
      <c r="K1158" s="241" t="s">
        <v>19</v>
      </c>
      <c r="L1158" s="246"/>
      <c r="M1158" s="247" t="s">
        <v>19</v>
      </c>
      <c r="N1158" s="248" t="s">
        <v>47</v>
      </c>
      <c r="O1158" s="66"/>
      <c r="P1158" s="186">
        <f>O1158*H1158</f>
        <v>0</v>
      </c>
      <c r="Q1158" s="186">
        <v>2.6</v>
      </c>
      <c r="R1158" s="186">
        <f>Q1158*H1158</f>
        <v>2.6</v>
      </c>
      <c r="S1158" s="186">
        <v>0</v>
      </c>
      <c r="T1158" s="187">
        <f>S1158*H1158</f>
        <v>0</v>
      </c>
      <c r="U1158" s="36"/>
      <c r="V1158" s="36"/>
      <c r="W1158" s="36"/>
      <c r="X1158" s="36"/>
      <c r="Y1158" s="36"/>
      <c r="Z1158" s="36"/>
      <c r="AA1158" s="36"/>
      <c r="AB1158" s="36"/>
      <c r="AC1158" s="36"/>
      <c r="AD1158" s="36"/>
      <c r="AE1158" s="36"/>
      <c r="AR1158" s="188" t="s">
        <v>466</v>
      </c>
      <c r="AT1158" s="188" t="s">
        <v>639</v>
      </c>
      <c r="AU1158" s="188" t="s">
        <v>86</v>
      </c>
      <c r="AY1158" s="19" t="s">
        <v>202</v>
      </c>
      <c r="BE1158" s="189">
        <f>IF(N1158="základní",J1158,0)</f>
        <v>0</v>
      </c>
      <c r="BF1158" s="189">
        <f>IF(N1158="snížená",J1158,0)</f>
        <v>0</v>
      </c>
      <c r="BG1158" s="189">
        <f>IF(N1158="zákl. přenesená",J1158,0)</f>
        <v>0</v>
      </c>
      <c r="BH1158" s="189">
        <f>IF(N1158="sníž. přenesená",J1158,0)</f>
        <v>0</v>
      </c>
      <c r="BI1158" s="189">
        <f>IF(N1158="nulová",J1158,0)</f>
        <v>0</v>
      </c>
      <c r="BJ1158" s="19" t="s">
        <v>84</v>
      </c>
      <c r="BK1158" s="189">
        <f>ROUND(I1158*H1158,2)</f>
        <v>0</v>
      </c>
      <c r="BL1158" s="19" t="s">
        <v>208</v>
      </c>
      <c r="BM1158" s="188" t="s">
        <v>2024</v>
      </c>
    </row>
    <row r="1159" spans="1:65" s="2" customFormat="1" ht="11.25">
      <c r="A1159" s="36"/>
      <c r="B1159" s="37"/>
      <c r="C1159" s="38"/>
      <c r="D1159" s="190" t="s">
        <v>210</v>
      </c>
      <c r="E1159" s="38"/>
      <c r="F1159" s="191" t="s">
        <v>2023</v>
      </c>
      <c r="G1159" s="38"/>
      <c r="H1159" s="38"/>
      <c r="I1159" s="192"/>
      <c r="J1159" s="38"/>
      <c r="K1159" s="38"/>
      <c r="L1159" s="41"/>
      <c r="M1159" s="193"/>
      <c r="N1159" s="194"/>
      <c r="O1159" s="66"/>
      <c r="P1159" s="66"/>
      <c r="Q1159" s="66"/>
      <c r="R1159" s="66"/>
      <c r="S1159" s="66"/>
      <c r="T1159" s="67"/>
      <c r="U1159" s="36"/>
      <c r="V1159" s="36"/>
      <c r="W1159" s="36"/>
      <c r="X1159" s="36"/>
      <c r="Y1159" s="36"/>
      <c r="Z1159" s="36"/>
      <c r="AA1159" s="36"/>
      <c r="AB1159" s="36"/>
      <c r="AC1159" s="36"/>
      <c r="AD1159" s="36"/>
      <c r="AE1159" s="36"/>
      <c r="AT1159" s="19" t="s">
        <v>210</v>
      </c>
      <c r="AU1159" s="19" t="s">
        <v>86</v>
      </c>
    </row>
    <row r="1160" spans="1:65" s="2" customFormat="1" ht="58.5">
      <c r="A1160" s="36"/>
      <c r="B1160" s="37"/>
      <c r="C1160" s="38"/>
      <c r="D1160" s="190" t="s">
        <v>214</v>
      </c>
      <c r="E1160" s="38"/>
      <c r="F1160" s="195" t="s">
        <v>1992</v>
      </c>
      <c r="G1160" s="38"/>
      <c r="H1160" s="38"/>
      <c r="I1160" s="192"/>
      <c r="J1160" s="38"/>
      <c r="K1160" s="38"/>
      <c r="L1160" s="41"/>
      <c r="M1160" s="193"/>
      <c r="N1160" s="194"/>
      <c r="O1160" s="66"/>
      <c r="P1160" s="66"/>
      <c r="Q1160" s="66"/>
      <c r="R1160" s="66"/>
      <c r="S1160" s="66"/>
      <c r="T1160" s="67"/>
      <c r="U1160" s="36"/>
      <c r="V1160" s="36"/>
      <c r="W1160" s="36"/>
      <c r="X1160" s="36"/>
      <c r="Y1160" s="36"/>
      <c r="Z1160" s="36"/>
      <c r="AA1160" s="36"/>
      <c r="AB1160" s="36"/>
      <c r="AC1160" s="36"/>
      <c r="AD1160" s="36"/>
      <c r="AE1160" s="36"/>
      <c r="AT1160" s="19" t="s">
        <v>214</v>
      </c>
      <c r="AU1160" s="19" t="s">
        <v>86</v>
      </c>
    </row>
    <row r="1161" spans="1:65" s="14" customFormat="1" ht="11.25">
      <c r="B1161" s="206"/>
      <c r="C1161" s="207"/>
      <c r="D1161" s="190" t="s">
        <v>216</v>
      </c>
      <c r="E1161" s="208" t="s">
        <v>19</v>
      </c>
      <c r="F1161" s="209" t="s">
        <v>1993</v>
      </c>
      <c r="G1161" s="207"/>
      <c r="H1161" s="210">
        <v>1</v>
      </c>
      <c r="I1161" s="211"/>
      <c r="J1161" s="207"/>
      <c r="K1161" s="207"/>
      <c r="L1161" s="212"/>
      <c r="M1161" s="213"/>
      <c r="N1161" s="214"/>
      <c r="O1161" s="214"/>
      <c r="P1161" s="214"/>
      <c r="Q1161" s="214"/>
      <c r="R1161" s="214"/>
      <c r="S1161" s="214"/>
      <c r="T1161" s="215"/>
      <c r="AT1161" s="216" t="s">
        <v>216</v>
      </c>
      <c r="AU1161" s="216" t="s">
        <v>86</v>
      </c>
      <c r="AV1161" s="14" t="s">
        <v>86</v>
      </c>
      <c r="AW1161" s="14" t="s">
        <v>37</v>
      </c>
      <c r="AX1161" s="14" t="s">
        <v>84</v>
      </c>
      <c r="AY1161" s="216" t="s">
        <v>202</v>
      </c>
    </row>
    <row r="1162" spans="1:65" s="2" customFormat="1" ht="14.45" customHeight="1">
      <c r="A1162" s="36"/>
      <c r="B1162" s="37"/>
      <c r="C1162" s="239" t="s">
        <v>1081</v>
      </c>
      <c r="D1162" s="239" t="s">
        <v>639</v>
      </c>
      <c r="E1162" s="240" t="s">
        <v>1149</v>
      </c>
      <c r="F1162" s="241" t="s">
        <v>1150</v>
      </c>
      <c r="G1162" s="242" t="s">
        <v>92</v>
      </c>
      <c r="H1162" s="243">
        <v>32</v>
      </c>
      <c r="I1162" s="244"/>
      <c r="J1162" s="245">
        <f>ROUND(I1162*H1162,2)</f>
        <v>0</v>
      </c>
      <c r="K1162" s="241" t="s">
        <v>207</v>
      </c>
      <c r="L1162" s="246"/>
      <c r="M1162" s="247" t="s">
        <v>19</v>
      </c>
      <c r="N1162" s="248" t="s">
        <v>47</v>
      </c>
      <c r="O1162" s="66"/>
      <c r="P1162" s="186">
        <f>O1162*H1162</f>
        <v>0</v>
      </c>
      <c r="Q1162" s="186">
        <v>0.254</v>
      </c>
      <c r="R1162" s="186">
        <f>Q1162*H1162</f>
        <v>8.1280000000000001</v>
      </c>
      <c r="S1162" s="186">
        <v>0</v>
      </c>
      <c r="T1162" s="187">
        <f>S1162*H1162</f>
        <v>0</v>
      </c>
      <c r="U1162" s="36"/>
      <c r="V1162" s="36"/>
      <c r="W1162" s="36"/>
      <c r="X1162" s="36"/>
      <c r="Y1162" s="36"/>
      <c r="Z1162" s="36"/>
      <c r="AA1162" s="36"/>
      <c r="AB1162" s="36"/>
      <c r="AC1162" s="36"/>
      <c r="AD1162" s="36"/>
      <c r="AE1162" s="36"/>
      <c r="AR1162" s="188" t="s">
        <v>466</v>
      </c>
      <c r="AT1162" s="188" t="s">
        <v>639</v>
      </c>
      <c r="AU1162" s="188" t="s">
        <v>86</v>
      </c>
      <c r="AY1162" s="19" t="s">
        <v>202</v>
      </c>
      <c r="BE1162" s="189">
        <f>IF(N1162="základní",J1162,0)</f>
        <v>0</v>
      </c>
      <c r="BF1162" s="189">
        <f>IF(N1162="snížená",J1162,0)</f>
        <v>0</v>
      </c>
      <c r="BG1162" s="189">
        <f>IF(N1162="zákl. přenesená",J1162,0)</f>
        <v>0</v>
      </c>
      <c r="BH1162" s="189">
        <f>IF(N1162="sníž. přenesená",J1162,0)</f>
        <v>0</v>
      </c>
      <c r="BI1162" s="189">
        <f>IF(N1162="nulová",J1162,0)</f>
        <v>0</v>
      </c>
      <c r="BJ1162" s="19" t="s">
        <v>84</v>
      </c>
      <c r="BK1162" s="189">
        <f>ROUND(I1162*H1162,2)</f>
        <v>0</v>
      </c>
      <c r="BL1162" s="19" t="s">
        <v>208</v>
      </c>
      <c r="BM1162" s="188" t="s">
        <v>2025</v>
      </c>
    </row>
    <row r="1163" spans="1:65" s="2" customFormat="1" ht="11.25">
      <c r="A1163" s="36"/>
      <c r="B1163" s="37"/>
      <c r="C1163" s="38"/>
      <c r="D1163" s="190" t="s">
        <v>210</v>
      </c>
      <c r="E1163" s="38"/>
      <c r="F1163" s="191" t="s">
        <v>1150</v>
      </c>
      <c r="G1163" s="38"/>
      <c r="H1163" s="38"/>
      <c r="I1163" s="192"/>
      <c r="J1163" s="38"/>
      <c r="K1163" s="38"/>
      <c r="L1163" s="41"/>
      <c r="M1163" s="193"/>
      <c r="N1163" s="194"/>
      <c r="O1163" s="66"/>
      <c r="P1163" s="66"/>
      <c r="Q1163" s="66"/>
      <c r="R1163" s="66"/>
      <c r="S1163" s="66"/>
      <c r="T1163" s="67"/>
      <c r="U1163" s="36"/>
      <c r="V1163" s="36"/>
      <c r="W1163" s="36"/>
      <c r="X1163" s="36"/>
      <c r="Y1163" s="36"/>
      <c r="Z1163" s="36"/>
      <c r="AA1163" s="36"/>
      <c r="AB1163" s="36"/>
      <c r="AC1163" s="36"/>
      <c r="AD1163" s="36"/>
      <c r="AE1163" s="36"/>
      <c r="AT1163" s="19" t="s">
        <v>210</v>
      </c>
      <c r="AU1163" s="19" t="s">
        <v>86</v>
      </c>
    </row>
    <row r="1164" spans="1:65" s="2" customFormat="1" ht="19.5">
      <c r="A1164" s="36"/>
      <c r="B1164" s="37"/>
      <c r="C1164" s="38"/>
      <c r="D1164" s="190" t="s">
        <v>214</v>
      </c>
      <c r="E1164" s="38"/>
      <c r="F1164" s="195" t="s">
        <v>1152</v>
      </c>
      <c r="G1164" s="38"/>
      <c r="H1164" s="38"/>
      <c r="I1164" s="192"/>
      <c r="J1164" s="38"/>
      <c r="K1164" s="38"/>
      <c r="L1164" s="41"/>
      <c r="M1164" s="193"/>
      <c r="N1164" s="194"/>
      <c r="O1164" s="66"/>
      <c r="P1164" s="66"/>
      <c r="Q1164" s="66"/>
      <c r="R1164" s="66"/>
      <c r="S1164" s="66"/>
      <c r="T1164" s="67"/>
      <c r="U1164" s="36"/>
      <c r="V1164" s="36"/>
      <c r="W1164" s="36"/>
      <c r="X1164" s="36"/>
      <c r="Y1164" s="36"/>
      <c r="Z1164" s="36"/>
      <c r="AA1164" s="36"/>
      <c r="AB1164" s="36"/>
      <c r="AC1164" s="36"/>
      <c r="AD1164" s="36"/>
      <c r="AE1164" s="36"/>
      <c r="AT1164" s="19" t="s">
        <v>214</v>
      </c>
      <c r="AU1164" s="19" t="s">
        <v>86</v>
      </c>
    </row>
    <row r="1165" spans="1:65" s="14" customFormat="1" ht="11.25">
      <c r="B1165" s="206"/>
      <c r="C1165" s="207"/>
      <c r="D1165" s="190" t="s">
        <v>216</v>
      </c>
      <c r="E1165" s="208" t="s">
        <v>19</v>
      </c>
      <c r="F1165" s="209" t="s">
        <v>2026</v>
      </c>
      <c r="G1165" s="207"/>
      <c r="H1165" s="210">
        <v>32</v>
      </c>
      <c r="I1165" s="211"/>
      <c r="J1165" s="207"/>
      <c r="K1165" s="207"/>
      <c r="L1165" s="212"/>
      <c r="M1165" s="213"/>
      <c r="N1165" s="214"/>
      <c r="O1165" s="214"/>
      <c r="P1165" s="214"/>
      <c r="Q1165" s="214"/>
      <c r="R1165" s="214"/>
      <c r="S1165" s="214"/>
      <c r="T1165" s="215"/>
      <c r="AT1165" s="216" t="s">
        <v>216</v>
      </c>
      <c r="AU1165" s="216" t="s">
        <v>86</v>
      </c>
      <c r="AV1165" s="14" t="s">
        <v>86</v>
      </c>
      <c r="AW1165" s="14" t="s">
        <v>37</v>
      </c>
      <c r="AX1165" s="14" t="s">
        <v>84</v>
      </c>
      <c r="AY1165" s="216" t="s">
        <v>202</v>
      </c>
    </row>
    <row r="1166" spans="1:65" s="2" customFormat="1" ht="14.45" customHeight="1">
      <c r="A1166" s="36"/>
      <c r="B1166" s="37"/>
      <c r="C1166" s="239" t="s">
        <v>1087</v>
      </c>
      <c r="D1166" s="239" t="s">
        <v>639</v>
      </c>
      <c r="E1166" s="240" t="s">
        <v>1155</v>
      </c>
      <c r="F1166" s="241" t="s">
        <v>1156</v>
      </c>
      <c r="G1166" s="242" t="s">
        <v>92</v>
      </c>
      <c r="H1166" s="243">
        <v>15</v>
      </c>
      <c r="I1166" s="244"/>
      <c r="J1166" s="245">
        <f>ROUND(I1166*H1166,2)</f>
        <v>0</v>
      </c>
      <c r="K1166" s="241" t="s">
        <v>207</v>
      </c>
      <c r="L1166" s="246"/>
      <c r="M1166" s="247" t="s">
        <v>19</v>
      </c>
      <c r="N1166" s="248" t="s">
        <v>47</v>
      </c>
      <c r="O1166" s="66"/>
      <c r="P1166" s="186">
        <f>O1166*H1166</f>
        <v>0</v>
      </c>
      <c r="Q1166" s="186">
        <v>0.50600000000000001</v>
      </c>
      <c r="R1166" s="186">
        <f>Q1166*H1166</f>
        <v>7.59</v>
      </c>
      <c r="S1166" s="186">
        <v>0</v>
      </c>
      <c r="T1166" s="187">
        <f>S1166*H1166</f>
        <v>0</v>
      </c>
      <c r="U1166" s="36"/>
      <c r="V1166" s="36"/>
      <c r="W1166" s="36"/>
      <c r="X1166" s="36"/>
      <c r="Y1166" s="36"/>
      <c r="Z1166" s="36"/>
      <c r="AA1166" s="36"/>
      <c r="AB1166" s="36"/>
      <c r="AC1166" s="36"/>
      <c r="AD1166" s="36"/>
      <c r="AE1166" s="36"/>
      <c r="AR1166" s="188" t="s">
        <v>466</v>
      </c>
      <c r="AT1166" s="188" t="s">
        <v>639</v>
      </c>
      <c r="AU1166" s="188" t="s">
        <v>86</v>
      </c>
      <c r="AY1166" s="19" t="s">
        <v>202</v>
      </c>
      <c r="BE1166" s="189">
        <f>IF(N1166="základní",J1166,0)</f>
        <v>0</v>
      </c>
      <c r="BF1166" s="189">
        <f>IF(N1166="snížená",J1166,0)</f>
        <v>0</v>
      </c>
      <c r="BG1166" s="189">
        <f>IF(N1166="zákl. přenesená",J1166,0)</f>
        <v>0</v>
      </c>
      <c r="BH1166" s="189">
        <f>IF(N1166="sníž. přenesená",J1166,0)</f>
        <v>0</v>
      </c>
      <c r="BI1166" s="189">
        <f>IF(N1166="nulová",J1166,0)</f>
        <v>0</v>
      </c>
      <c r="BJ1166" s="19" t="s">
        <v>84</v>
      </c>
      <c r="BK1166" s="189">
        <f>ROUND(I1166*H1166,2)</f>
        <v>0</v>
      </c>
      <c r="BL1166" s="19" t="s">
        <v>208</v>
      </c>
      <c r="BM1166" s="188" t="s">
        <v>2027</v>
      </c>
    </row>
    <row r="1167" spans="1:65" s="2" customFormat="1" ht="11.25">
      <c r="A1167" s="36"/>
      <c r="B1167" s="37"/>
      <c r="C1167" s="38"/>
      <c r="D1167" s="190" t="s">
        <v>210</v>
      </c>
      <c r="E1167" s="38"/>
      <c r="F1167" s="191" t="s">
        <v>1156</v>
      </c>
      <c r="G1167" s="38"/>
      <c r="H1167" s="38"/>
      <c r="I1167" s="192"/>
      <c r="J1167" s="38"/>
      <c r="K1167" s="38"/>
      <c r="L1167" s="41"/>
      <c r="M1167" s="193"/>
      <c r="N1167" s="194"/>
      <c r="O1167" s="66"/>
      <c r="P1167" s="66"/>
      <c r="Q1167" s="66"/>
      <c r="R1167" s="66"/>
      <c r="S1167" s="66"/>
      <c r="T1167" s="67"/>
      <c r="U1167" s="36"/>
      <c r="V1167" s="36"/>
      <c r="W1167" s="36"/>
      <c r="X1167" s="36"/>
      <c r="Y1167" s="36"/>
      <c r="Z1167" s="36"/>
      <c r="AA1167" s="36"/>
      <c r="AB1167" s="36"/>
      <c r="AC1167" s="36"/>
      <c r="AD1167" s="36"/>
      <c r="AE1167" s="36"/>
      <c r="AT1167" s="19" t="s">
        <v>210</v>
      </c>
      <c r="AU1167" s="19" t="s">
        <v>86</v>
      </c>
    </row>
    <row r="1168" spans="1:65" s="2" customFormat="1" ht="19.5">
      <c r="A1168" s="36"/>
      <c r="B1168" s="37"/>
      <c r="C1168" s="38"/>
      <c r="D1168" s="190" t="s">
        <v>214</v>
      </c>
      <c r="E1168" s="38"/>
      <c r="F1168" s="195" t="s">
        <v>1152</v>
      </c>
      <c r="G1168" s="38"/>
      <c r="H1168" s="38"/>
      <c r="I1168" s="192"/>
      <c r="J1168" s="38"/>
      <c r="K1168" s="38"/>
      <c r="L1168" s="41"/>
      <c r="M1168" s="193"/>
      <c r="N1168" s="194"/>
      <c r="O1168" s="66"/>
      <c r="P1168" s="66"/>
      <c r="Q1168" s="66"/>
      <c r="R1168" s="66"/>
      <c r="S1168" s="66"/>
      <c r="T1168" s="67"/>
      <c r="U1168" s="36"/>
      <c r="V1168" s="36"/>
      <c r="W1168" s="36"/>
      <c r="X1168" s="36"/>
      <c r="Y1168" s="36"/>
      <c r="Z1168" s="36"/>
      <c r="AA1168" s="36"/>
      <c r="AB1168" s="36"/>
      <c r="AC1168" s="36"/>
      <c r="AD1168" s="36"/>
      <c r="AE1168" s="36"/>
      <c r="AT1168" s="19" t="s">
        <v>214</v>
      </c>
      <c r="AU1168" s="19" t="s">
        <v>86</v>
      </c>
    </row>
    <row r="1169" spans="1:65" s="14" customFormat="1" ht="11.25">
      <c r="B1169" s="206"/>
      <c r="C1169" s="207"/>
      <c r="D1169" s="190" t="s">
        <v>216</v>
      </c>
      <c r="E1169" s="208" t="s">
        <v>19</v>
      </c>
      <c r="F1169" s="209" t="s">
        <v>2000</v>
      </c>
      <c r="G1169" s="207"/>
      <c r="H1169" s="210">
        <v>15</v>
      </c>
      <c r="I1169" s="211"/>
      <c r="J1169" s="207"/>
      <c r="K1169" s="207"/>
      <c r="L1169" s="212"/>
      <c r="M1169" s="213"/>
      <c r="N1169" s="214"/>
      <c r="O1169" s="214"/>
      <c r="P1169" s="214"/>
      <c r="Q1169" s="214"/>
      <c r="R1169" s="214"/>
      <c r="S1169" s="214"/>
      <c r="T1169" s="215"/>
      <c r="AT1169" s="216" t="s">
        <v>216</v>
      </c>
      <c r="AU1169" s="216" t="s">
        <v>86</v>
      </c>
      <c r="AV1169" s="14" t="s">
        <v>86</v>
      </c>
      <c r="AW1169" s="14" t="s">
        <v>37</v>
      </c>
      <c r="AX1169" s="14" t="s">
        <v>84</v>
      </c>
      <c r="AY1169" s="216" t="s">
        <v>202</v>
      </c>
    </row>
    <row r="1170" spans="1:65" s="2" customFormat="1" ht="14.45" customHeight="1">
      <c r="A1170" s="36"/>
      <c r="B1170" s="37"/>
      <c r="C1170" s="239" t="s">
        <v>1092</v>
      </c>
      <c r="D1170" s="239" t="s">
        <v>639</v>
      </c>
      <c r="E1170" s="240" t="s">
        <v>1160</v>
      </c>
      <c r="F1170" s="241" t="s">
        <v>1161</v>
      </c>
      <c r="G1170" s="242" t="s">
        <v>92</v>
      </c>
      <c r="H1170" s="243">
        <v>5</v>
      </c>
      <c r="I1170" s="244"/>
      <c r="J1170" s="245">
        <f>ROUND(I1170*H1170,2)</f>
        <v>0</v>
      </c>
      <c r="K1170" s="241" t="s">
        <v>207</v>
      </c>
      <c r="L1170" s="246"/>
      <c r="M1170" s="247" t="s">
        <v>19</v>
      </c>
      <c r="N1170" s="248" t="s">
        <v>47</v>
      </c>
      <c r="O1170" s="66"/>
      <c r="P1170" s="186">
        <f>O1170*H1170</f>
        <v>0</v>
      </c>
      <c r="Q1170" s="186">
        <v>1.0129999999999999</v>
      </c>
      <c r="R1170" s="186">
        <f>Q1170*H1170</f>
        <v>5.0649999999999995</v>
      </c>
      <c r="S1170" s="186">
        <v>0</v>
      </c>
      <c r="T1170" s="187">
        <f>S1170*H1170</f>
        <v>0</v>
      </c>
      <c r="U1170" s="36"/>
      <c r="V1170" s="36"/>
      <c r="W1170" s="36"/>
      <c r="X1170" s="36"/>
      <c r="Y1170" s="36"/>
      <c r="Z1170" s="36"/>
      <c r="AA1170" s="36"/>
      <c r="AB1170" s="36"/>
      <c r="AC1170" s="36"/>
      <c r="AD1170" s="36"/>
      <c r="AE1170" s="36"/>
      <c r="AR1170" s="188" t="s">
        <v>466</v>
      </c>
      <c r="AT1170" s="188" t="s">
        <v>639</v>
      </c>
      <c r="AU1170" s="188" t="s">
        <v>86</v>
      </c>
      <c r="AY1170" s="19" t="s">
        <v>202</v>
      </c>
      <c r="BE1170" s="189">
        <f>IF(N1170="základní",J1170,0)</f>
        <v>0</v>
      </c>
      <c r="BF1170" s="189">
        <f>IF(N1170="snížená",J1170,0)</f>
        <v>0</v>
      </c>
      <c r="BG1170" s="189">
        <f>IF(N1170="zákl. přenesená",J1170,0)</f>
        <v>0</v>
      </c>
      <c r="BH1170" s="189">
        <f>IF(N1170="sníž. přenesená",J1170,0)</f>
        <v>0</v>
      </c>
      <c r="BI1170" s="189">
        <f>IF(N1170="nulová",J1170,0)</f>
        <v>0</v>
      </c>
      <c r="BJ1170" s="19" t="s">
        <v>84</v>
      </c>
      <c r="BK1170" s="189">
        <f>ROUND(I1170*H1170,2)</f>
        <v>0</v>
      </c>
      <c r="BL1170" s="19" t="s">
        <v>208</v>
      </c>
      <c r="BM1170" s="188" t="s">
        <v>2028</v>
      </c>
    </row>
    <row r="1171" spans="1:65" s="2" customFormat="1" ht="11.25">
      <c r="A1171" s="36"/>
      <c r="B1171" s="37"/>
      <c r="C1171" s="38"/>
      <c r="D1171" s="190" t="s">
        <v>210</v>
      </c>
      <c r="E1171" s="38"/>
      <c r="F1171" s="191" t="s">
        <v>1161</v>
      </c>
      <c r="G1171" s="38"/>
      <c r="H1171" s="38"/>
      <c r="I1171" s="192"/>
      <c r="J1171" s="38"/>
      <c r="K1171" s="38"/>
      <c r="L1171" s="41"/>
      <c r="M1171" s="193"/>
      <c r="N1171" s="194"/>
      <c r="O1171" s="66"/>
      <c r="P1171" s="66"/>
      <c r="Q1171" s="66"/>
      <c r="R1171" s="66"/>
      <c r="S1171" s="66"/>
      <c r="T1171" s="67"/>
      <c r="U1171" s="36"/>
      <c r="V1171" s="36"/>
      <c r="W1171" s="36"/>
      <c r="X1171" s="36"/>
      <c r="Y1171" s="36"/>
      <c r="Z1171" s="36"/>
      <c r="AA1171" s="36"/>
      <c r="AB1171" s="36"/>
      <c r="AC1171" s="36"/>
      <c r="AD1171" s="36"/>
      <c r="AE1171" s="36"/>
      <c r="AT1171" s="19" t="s">
        <v>210</v>
      </c>
      <c r="AU1171" s="19" t="s">
        <v>86</v>
      </c>
    </row>
    <row r="1172" spans="1:65" s="2" customFormat="1" ht="19.5">
      <c r="A1172" s="36"/>
      <c r="B1172" s="37"/>
      <c r="C1172" s="38"/>
      <c r="D1172" s="190" t="s">
        <v>214</v>
      </c>
      <c r="E1172" s="38"/>
      <c r="F1172" s="195" t="s">
        <v>1152</v>
      </c>
      <c r="G1172" s="38"/>
      <c r="H1172" s="38"/>
      <c r="I1172" s="192"/>
      <c r="J1172" s="38"/>
      <c r="K1172" s="38"/>
      <c r="L1172" s="41"/>
      <c r="M1172" s="193"/>
      <c r="N1172" s="194"/>
      <c r="O1172" s="66"/>
      <c r="P1172" s="66"/>
      <c r="Q1172" s="66"/>
      <c r="R1172" s="66"/>
      <c r="S1172" s="66"/>
      <c r="T1172" s="67"/>
      <c r="U1172" s="36"/>
      <c r="V1172" s="36"/>
      <c r="W1172" s="36"/>
      <c r="X1172" s="36"/>
      <c r="Y1172" s="36"/>
      <c r="Z1172" s="36"/>
      <c r="AA1172" s="36"/>
      <c r="AB1172" s="36"/>
      <c r="AC1172" s="36"/>
      <c r="AD1172" s="36"/>
      <c r="AE1172" s="36"/>
      <c r="AT1172" s="19" t="s">
        <v>214</v>
      </c>
      <c r="AU1172" s="19" t="s">
        <v>86</v>
      </c>
    </row>
    <row r="1173" spans="1:65" s="14" customFormat="1" ht="11.25">
      <c r="B1173" s="206"/>
      <c r="C1173" s="207"/>
      <c r="D1173" s="190" t="s">
        <v>216</v>
      </c>
      <c r="E1173" s="208" t="s">
        <v>19</v>
      </c>
      <c r="F1173" s="209" t="s">
        <v>2029</v>
      </c>
      <c r="G1173" s="207"/>
      <c r="H1173" s="210">
        <v>5</v>
      </c>
      <c r="I1173" s="211"/>
      <c r="J1173" s="207"/>
      <c r="K1173" s="207"/>
      <c r="L1173" s="212"/>
      <c r="M1173" s="213"/>
      <c r="N1173" s="214"/>
      <c r="O1173" s="214"/>
      <c r="P1173" s="214"/>
      <c r="Q1173" s="214"/>
      <c r="R1173" s="214"/>
      <c r="S1173" s="214"/>
      <c r="T1173" s="215"/>
      <c r="AT1173" s="216" t="s">
        <v>216</v>
      </c>
      <c r="AU1173" s="216" t="s">
        <v>86</v>
      </c>
      <c r="AV1173" s="14" t="s">
        <v>86</v>
      </c>
      <c r="AW1173" s="14" t="s">
        <v>37</v>
      </c>
      <c r="AX1173" s="14" t="s">
        <v>84</v>
      </c>
      <c r="AY1173" s="216" t="s">
        <v>202</v>
      </c>
    </row>
    <row r="1174" spans="1:65" s="2" customFormat="1" ht="14.45" customHeight="1">
      <c r="A1174" s="36"/>
      <c r="B1174" s="37"/>
      <c r="C1174" s="239" t="s">
        <v>1097</v>
      </c>
      <c r="D1174" s="239" t="s">
        <v>639</v>
      </c>
      <c r="E1174" s="240" t="s">
        <v>1164</v>
      </c>
      <c r="F1174" s="241" t="s">
        <v>1165</v>
      </c>
      <c r="G1174" s="242" t="s">
        <v>92</v>
      </c>
      <c r="H1174" s="243">
        <v>65</v>
      </c>
      <c r="I1174" s="244"/>
      <c r="J1174" s="245">
        <f>ROUND(I1174*H1174,2)</f>
        <v>0</v>
      </c>
      <c r="K1174" s="241" t="s">
        <v>19</v>
      </c>
      <c r="L1174" s="246"/>
      <c r="M1174" s="247" t="s">
        <v>19</v>
      </c>
      <c r="N1174" s="248" t="s">
        <v>47</v>
      </c>
      <c r="O1174" s="66"/>
      <c r="P1174" s="186">
        <f>O1174*H1174</f>
        <v>0</v>
      </c>
      <c r="Q1174" s="186">
        <v>0.52100000000000002</v>
      </c>
      <c r="R1174" s="186">
        <f>Q1174*H1174</f>
        <v>33.865000000000002</v>
      </c>
      <c r="S1174" s="186">
        <v>0</v>
      </c>
      <c r="T1174" s="187">
        <f>S1174*H1174</f>
        <v>0</v>
      </c>
      <c r="U1174" s="36"/>
      <c r="V1174" s="36"/>
      <c r="W1174" s="36"/>
      <c r="X1174" s="36"/>
      <c r="Y1174" s="36"/>
      <c r="Z1174" s="36"/>
      <c r="AA1174" s="36"/>
      <c r="AB1174" s="36"/>
      <c r="AC1174" s="36"/>
      <c r="AD1174" s="36"/>
      <c r="AE1174" s="36"/>
      <c r="AR1174" s="188" t="s">
        <v>466</v>
      </c>
      <c r="AT1174" s="188" t="s">
        <v>639</v>
      </c>
      <c r="AU1174" s="188" t="s">
        <v>86</v>
      </c>
      <c r="AY1174" s="19" t="s">
        <v>202</v>
      </c>
      <c r="BE1174" s="189">
        <f>IF(N1174="základní",J1174,0)</f>
        <v>0</v>
      </c>
      <c r="BF1174" s="189">
        <f>IF(N1174="snížená",J1174,0)</f>
        <v>0</v>
      </c>
      <c r="BG1174" s="189">
        <f>IF(N1174="zákl. přenesená",J1174,0)</f>
        <v>0</v>
      </c>
      <c r="BH1174" s="189">
        <f>IF(N1174="sníž. přenesená",J1174,0)</f>
        <v>0</v>
      </c>
      <c r="BI1174" s="189">
        <f>IF(N1174="nulová",J1174,0)</f>
        <v>0</v>
      </c>
      <c r="BJ1174" s="19" t="s">
        <v>84</v>
      </c>
      <c r="BK1174" s="189">
        <f>ROUND(I1174*H1174,2)</f>
        <v>0</v>
      </c>
      <c r="BL1174" s="19" t="s">
        <v>208</v>
      </c>
      <c r="BM1174" s="188" t="s">
        <v>2030</v>
      </c>
    </row>
    <row r="1175" spans="1:65" s="2" customFormat="1" ht="11.25">
      <c r="A1175" s="36"/>
      <c r="B1175" s="37"/>
      <c r="C1175" s="38"/>
      <c r="D1175" s="190" t="s">
        <v>210</v>
      </c>
      <c r="E1175" s="38"/>
      <c r="F1175" s="191" t="s">
        <v>1165</v>
      </c>
      <c r="G1175" s="38"/>
      <c r="H1175" s="38"/>
      <c r="I1175" s="192"/>
      <c r="J1175" s="38"/>
      <c r="K1175" s="38"/>
      <c r="L1175" s="41"/>
      <c r="M1175" s="193"/>
      <c r="N1175" s="194"/>
      <c r="O1175" s="66"/>
      <c r="P1175" s="66"/>
      <c r="Q1175" s="66"/>
      <c r="R1175" s="66"/>
      <c r="S1175" s="66"/>
      <c r="T1175" s="67"/>
      <c r="U1175" s="36"/>
      <c r="V1175" s="36"/>
      <c r="W1175" s="36"/>
      <c r="X1175" s="36"/>
      <c r="Y1175" s="36"/>
      <c r="Z1175" s="36"/>
      <c r="AA1175" s="36"/>
      <c r="AB1175" s="36"/>
      <c r="AC1175" s="36"/>
      <c r="AD1175" s="36"/>
      <c r="AE1175" s="36"/>
      <c r="AT1175" s="19" t="s">
        <v>210</v>
      </c>
      <c r="AU1175" s="19" t="s">
        <v>86</v>
      </c>
    </row>
    <row r="1176" spans="1:65" s="14" customFormat="1" ht="11.25">
      <c r="B1176" s="206"/>
      <c r="C1176" s="207"/>
      <c r="D1176" s="190" t="s">
        <v>216</v>
      </c>
      <c r="E1176" s="208" t="s">
        <v>19</v>
      </c>
      <c r="F1176" s="209" t="s">
        <v>2031</v>
      </c>
      <c r="G1176" s="207"/>
      <c r="H1176" s="210">
        <v>65</v>
      </c>
      <c r="I1176" s="211"/>
      <c r="J1176" s="207"/>
      <c r="K1176" s="207"/>
      <c r="L1176" s="212"/>
      <c r="M1176" s="213"/>
      <c r="N1176" s="214"/>
      <c r="O1176" s="214"/>
      <c r="P1176" s="214"/>
      <c r="Q1176" s="214"/>
      <c r="R1176" s="214"/>
      <c r="S1176" s="214"/>
      <c r="T1176" s="215"/>
      <c r="AT1176" s="216" t="s">
        <v>216</v>
      </c>
      <c r="AU1176" s="216" t="s">
        <v>86</v>
      </c>
      <c r="AV1176" s="14" t="s">
        <v>86</v>
      </c>
      <c r="AW1176" s="14" t="s">
        <v>37</v>
      </c>
      <c r="AX1176" s="14" t="s">
        <v>84</v>
      </c>
      <c r="AY1176" s="216" t="s">
        <v>202</v>
      </c>
    </row>
    <row r="1177" spans="1:65" s="2" customFormat="1" ht="14.45" customHeight="1">
      <c r="A1177" s="36"/>
      <c r="B1177" s="37"/>
      <c r="C1177" s="239" t="s">
        <v>1102</v>
      </c>
      <c r="D1177" s="239" t="s">
        <v>639</v>
      </c>
      <c r="E1177" s="240" t="s">
        <v>1173</v>
      </c>
      <c r="F1177" s="241" t="s">
        <v>1174</v>
      </c>
      <c r="G1177" s="242" t="s">
        <v>92</v>
      </c>
      <c r="H1177" s="243">
        <v>117</v>
      </c>
      <c r="I1177" s="244"/>
      <c r="J1177" s="245">
        <f>ROUND(I1177*H1177,2)</f>
        <v>0</v>
      </c>
      <c r="K1177" s="241" t="s">
        <v>207</v>
      </c>
      <c r="L1177" s="246"/>
      <c r="M1177" s="247" t="s">
        <v>19</v>
      </c>
      <c r="N1177" s="248" t="s">
        <v>47</v>
      </c>
      <c r="O1177" s="66"/>
      <c r="P1177" s="186">
        <f>O1177*H1177</f>
        <v>0</v>
      </c>
      <c r="Q1177" s="186">
        <v>2E-3</v>
      </c>
      <c r="R1177" s="186">
        <f>Q1177*H1177</f>
        <v>0.23400000000000001</v>
      </c>
      <c r="S1177" s="186">
        <v>0</v>
      </c>
      <c r="T1177" s="187">
        <f>S1177*H1177</f>
        <v>0</v>
      </c>
      <c r="U1177" s="36"/>
      <c r="V1177" s="36"/>
      <c r="W1177" s="36"/>
      <c r="X1177" s="36"/>
      <c r="Y1177" s="36"/>
      <c r="Z1177" s="36"/>
      <c r="AA1177" s="36"/>
      <c r="AB1177" s="36"/>
      <c r="AC1177" s="36"/>
      <c r="AD1177" s="36"/>
      <c r="AE1177" s="36"/>
      <c r="AR1177" s="188" t="s">
        <v>466</v>
      </c>
      <c r="AT1177" s="188" t="s">
        <v>639</v>
      </c>
      <c r="AU1177" s="188" t="s">
        <v>86</v>
      </c>
      <c r="AY1177" s="19" t="s">
        <v>202</v>
      </c>
      <c r="BE1177" s="189">
        <f>IF(N1177="základní",J1177,0)</f>
        <v>0</v>
      </c>
      <c r="BF1177" s="189">
        <f>IF(N1177="snížená",J1177,0)</f>
        <v>0</v>
      </c>
      <c r="BG1177" s="189">
        <f>IF(N1177="zákl. přenesená",J1177,0)</f>
        <v>0</v>
      </c>
      <c r="BH1177" s="189">
        <f>IF(N1177="sníž. přenesená",J1177,0)</f>
        <v>0</v>
      </c>
      <c r="BI1177" s="189">
        <f>IF(N1177="nulová",J1177,0)</f>
        <v>0</v>
      </c>
      <c r="BJ1177" s="19" t="s">
        <v>84</v>
      </c>
      <c r="BK1177" s="189">
        <f>ROUND(I1177*H1177,2)</f>
        <v>0</v>
      </c>
      <c r="BL1177" s="19" t="s">
        <v>208</v>
      </c>
      <c r="BM1177" s="188" t="s">
        <v>2032</v>
      </c>
    </row>
    <row r="1178" spans="1:65" s="2" customFormat="1" ht="11.25">
      <c r="A1178" s="36"/>
      <c r="B1178" s="37"/>
      <c r="C1178" s="38"/>
      <c r="D1178" s="190" t="s">
        <v>210</v>
      </c>
      <c r="E1178" s="38"/>
      <c r="F1178" s="191" t="s">
        <v>1174</v>
      </c>
      <c r="G1178" s="38"/>
      <c r="H1178" s="38"/>
      <c r="I1178" s="192"/>
      <c r="J1178" s="38"/>
      <c r="K1178" s="38"/>
      <c r="L1178" s="41"/>
      <c r="M1178" s="193"/>
      <c r="N1178" s="194"/>
      <c r="O1178" s="66"/>
      <c r="P1178" s="66"/>
      <c r="Q1178" s="66"/>
      <c r="R1178" s="66"/>
      <c r="S1178" s="66"/>
      <c r="T1178" s="67"/>
      <c r="U1178" s="36"/>
      <c r="V1178" s="36"/>
      <c r="W1178" s="36"/>
      <c r="X1178" s="36"/>
      <c r="Y1178" s="36"/>
      <c r="Z1178" s="36"/>
      <c r="AA1178" s="36"/>
      <c r="AB1178" s="36"/>
      <c r="AC1178" s="36"/>
      <c r="AD1178" s="36"/>
      <c r="AE1178" s="36"/>
      <c r="AT1178" s="19" t="s">
        <v>210</v>
      </c>
      <c r="AU1178" s="19" t="s">
        <v>86</v>
      </c>
    </row>
    <row r="1179" spans="1:65" s="14" customFormat="1" ht="11.25">
      <c r="B1179" s="206"/>
      <c r="C1179" s="207"/>
      <c r="D1179" s="190" t="s">
        <v>216</v>
      </c>
      <c r="E1179" s="208" t="s">
        <v>19</v>
      </c>
      <c r="F1179" s="209" t="s">
        <v>2033</v>
      </c>
      <c r="G1179" s="207"/>
      <c r="H1179" s="210">
        <v>117</v>
      </c>
      <c r="I1179" s="211"/>
      <c r="J1179" s="207"/>
      <c r="K1179" s="207"/>
      <c r="L1179" s="212"/>
      <c r="M1179" s="213"/>
      <c r="N1179" s="214"/>
      <c r="O1179" s="214"/>
      <c r="P1179" s="214"/>
      <c r="Q1179" s="214"/>
      <c r="R1179" s="214"/>
      <c r="S1179" s="214"/>
      <c r="T1179" s="215"/>
      <c r="AT1179" s="216" t="s">
        <v>216</v>
      </c>
      <c r="AU1179" s="216" t="s">
        <v>86</v>
      </c>
      <c r="AV1179" s="14" t="s">
        <v>86</v>
      </c>
      <c r="AW1179" s="14" t="s">
        <v>37</v>
      </c>
      <c r="AX1179" s="14" t="s">
        <v>84</v>
      </c>
      <c r="AY1179" s="216" t="s">
        <v>202</v>
      </c>
    </row>
    <row r="1180" spans="1:65" s="2" customFormat="1" ht="14.45" customHeight="1">
      <c r="A1180" s="36"/>
      <c r="B1180" s="37"/>
      <c r="C1180" s="177" t="s">
        <v>1106</v>
      </c>
      <c r="D1180" s="177" t="s">
        <v>204</v>
      </c>
      <c r="E1180" s="178" t="s">
        <v>1188</v>
      </c>
      <c r="F1180" s="179" t="s">
        <v>1189</v>
      </c>
      <c r="G1180" s="180" t="s">
        <v>92</v>
      </c>
      <c r="H1180" s="181">
        <v>65</v>
      </c>
      <c r="I1180" s="182"/>
      <c r="J1180" s="183">
        <f>ROUND(I1180*H1180,2)</f>
        <v>0</v>
      </c>
      <c r="K1180" s="179" t="s">
        <v>207</v>
      </c>
      <c r="L1180" s="41"/>
      <c r="M1180" s="184" t="s">
        <v>19</v>
      </c>
      <c r="N1180" s="185" t="s">
        <v>47</v>
      </c>
      <c r="O1180" s="66"/>
      <c r="P1180" s="186">
        <f>O1180*H1180</f>
        <v>0</v>
      </c>
      <c r="Q1180" s="186">
        <v>0.21734000000000001</v>
      </c>
      <c r="R1180" s="186">
        <f>Q1180*H1180</f>
        <v>14.1271</v>
      </c>
      <c r="S1180" s="186">
        <v>0</v>
      </c>
      <c r="T1180" s="187">
        <f>S1180*H1180</f>
        <v>0</v>
      </c>
      <c r="U1180" s="36"/>
      <c r="V1180" s="36"/>
      <c r="W1180" s="36"/>
      <c r="X1180" s="36"/>
      <c r="Y1180" s="36"/>
      <c r="Z1180" s="36"/>
      <c r="AA1180" s="36"/>
      <c r="AB1180" s="36"/>
      <c r="AC1180" s="36"/>
      <c r="AD1180" s="36"/>
      <c r="AE1180" s="36"/>
      <c r="AR1180" s="188" t="s">
        <v>208</v>
      </c>
      <c r="AT1180" s="188" t="s">
        <v>204</v>
      </c>
      <c r="AU1180" s="188" t="s">
        <v>86</v>
      </c>
      <c r="AY1180" s="19" t="s">
        <v>202</v>
      </c>
      <c r="BE1180" s="189">
        <f>IF(N1180="základní",J1180,0)</f>
        <v>0</v>
      </c>
      <c r="BF1180" s="189">
        <f>IF(N1180="snížená",J1180,0)</f>
        <v>0</v>
      </c>
      <c r="BG1180" s="189">
        <f>IF(N1180="zákl. přenesená",J1180,0)</f>
        <v>0</v>
      </c>
      <c r="BH1180" s="189">
        <f>IF(N1180="sníž. přenesená",J1180,0)</f>
        <v>0</v>
      </c>
      <c r="BI1180" s="189">
        <f>IF(N1180="nulová",J1180,0)</f>
        <v>0</v>
      </c>
      <c r="BJ1180" s="19" t="s">
        <v>84</v>
      </c>
      <c r="BK1180" s="189">
        <f>ROUND(I1180*H1180,2)</f>
        <v>0</v>
      </c>
      <c r="BL1180" s="19" t="s">
        <v>208</v>
      </c>
      <c r="BM1180" s="188" t="s">
        <v>2034</v>
      </c>
    </row>
    <row r="1181" spans="1:65" s="2" customFormat="1" ht="11.25">
      <c r="A1181" s="36"/>
      <c r="B1181" s="37"/>
      <c r="C1181" s="38"/>
      <c r="D1181" s="190" t="s">
        <v>210</v>
      </c>
      <c r="E1181" s="38"/>
      <c r="F1181" s="191" t="s">
        <v>1191</v>
      </c>
      <c r="G1181" s="38"/>
      <c r="H1181" s="38"/>
      <c r="I1181" s="192"/>
      <c r="J1181" s="38"/>
      <c r="K1181" s="38"/>
      <c r="L1181" s="41"/>
      <c r="M1181" s="193"/>
      <c r="N1181" s="194"/>
      <c r="O1181" s="66"/>
      <c r="P1181" s="66"/>
      <c r="Q1181" s="66"/>
      <c r="R1181" s="66"/>
      <c r="S1181" s="66"/>
      <c r="T1181" s="67"/>
      <c r="U1181" s="36"/>
      <c r="V1181" s="36"/>
      <c r="W1181" s="36"/>
      <c r="X1181" s="36"/>
      <c r="Y1181" s="36"/>
      <c r="Z1181" s="36"/>
      <c r="AA1181" s="36"/>
      <c r="AB1181" s="36"/>
      <c r="AC1181" s="36"/>
      <c r="AD1181" s="36"/>
      <c r="AE1181" s="36"/>
      <c r="AT1181" s="19" t="s">
        <v>210</v>
      </c>
      <c r="AU1181" s="19" t="s">
        <v>86</v>
      </c>
    </row>
    <row r="1182" spans="1:65" s="2" customFormat="1" ht="136.5">
      <c r="A1182" s="36"/>
      <c r="B1182" s="37"/>
      <c r="C1182" s="38"/>
      <c r="D1182" s="190" t="s">
        <v>212</v>
      </c>
      <c r="E1182" s="38"/>
      <c r="F1182" s="195" t="s">
        <v>1182</v>
      </c>
      <c r="G1182" s="38"/>
      <c r="H1182" s="38"/>
      <c r="I1182" s="192"/>
      <c r="J1182" s="38"/>
      <c r="K1182" s="38"/>
      <c r="L1182" s="41"/>
      <c r="M1182" s="193"/>
      <c r="N1182" s="194"/>
      <c r="O1182" s="66"/>
      <c r="P1182" s="66"/>
      <c r="Q1182" s="66"/>
      <c r="R1182" s="66"/>
      <c r="S1182" s="66"/>
      <c r="T1182" s="67"/>
      <c r="U1182" s="36"/>
      <c r="V1182" s="36"/>
      <c r="W1182" s="36"/>
      <c r="X1182" s="36"/>
      <c r="Y1182" s="36"/>
      <c r="Z1182" s="36"/>
      <c r="AA1182" s="36"/>
      <c r="AB1182" s="36"/>
      <c r="AC1182" s="36"/>
      <c r="AD1182" s="36"/>
      <c r="AE1182" s="36"/>
      <c r="AT1182" s="19" t="s">
        <v>212</v>
      </c>
      <c r="AU1182" s="19" t="s">
        <v>86</v>
      </c>
    </row>
    <row r="1183" spans="1:65" s="14" customFormat="1" ht="11.25">
      <c r="B1183" s="206"/>
      <c r="C1183" s="207"/>
      <c r="D1183" s="190" t="s">
        <v>216</v>
      </c>
      <c r="E1183" s="208" t="s">
        <v>19</v>
      </c>
      <c r="F1183" s="209" t="s">
        <v>2031</v>
      </c>
      <c r="G1183" s="207"/>
      <c r="H1183" s="210">
        <v>65</v>
      </c>
      <c r="I1183" s="211"/>
      <c r="J1183" s="207"/>
      <c r="K1183" s="207"/>
      <c r="L1183" s="212"/>
      <c r="M1183" s="213"/>
      <c r="N1183" s="214"/>
      <c r="O1183" s="214"/>
      <c r="P1183" s="214"/>
      <c r="Q1183" s="214"/>
      <c r="R1183" s="214"/>
      <c r="S1183" s="214"/>
      <c r="T1183" s="215"/>
      <c r="AT1183" s="216" t="s">
        <v>216</v>
      </c>
      <c r="AU1183" s="216" t="s">
        <v>86</v>
      </c>
      <c r="AV1183" s="14" t="s">
        <v>86</v>
      </c>
      <c r="AW1183" s="14" t="s">
        <v>37</v>
      </c>
      <c r="AX1183" s="14" t="s">
        <v>84</v>
      </c>
      <c r="AY1183" s="216" t="s">
        <v>202</v>
      </c>
    </row>
    <row r="1184" spans="1:65" s="2" customFormat="1" ht="14.45" customHeight="1">
      <c r="A1184" s="36"/>
      <c r="B1184" s="37"/>
      <c r="C1184" s="239" t="s">
        <v>1110</v>
      </c>
      <c r="D1184" s="239" t="s">
        <v>639</v>
      </c>
      <c r="E1184" s="240" t="s">
        <v>1193</v>
      </c>
      <c r="F1184" s="241" t="s">
        <v>1194</v>
      </c>
      <c r="G1184" s="242" t="s">
        <v>92</v>
      </c>
      <c r="H1184" s="243">
        <v>65</v>
      </c>
      <c r="I1184" s="244"/>
      <c r="J1184" s="245">
        <f>ROUND(I1184*H1184,2)</f>
        <v>0</v>
      </c>
      <c r="K1184" s="241" t="s">
        <v>207</v>
      </c>
      <c r="L1184" s="246"/>
      <c r="M1184" s="247" t="s">
        <v>19</v>
      </c>
      <c r="N1184" s="248" t="s">
        <v>47</v>
      </c>
      <c r="O1184" s="66"/>
      <c r="P1184" s="186">
        <f>O1184*H1184</f>
        <v>0</v>
      </c>
      <c r="Q1184" s="186">
        <v>0.16500000000000001</v>
      </c>
      <c r="R1184" s="186">
        <f>Q1184*H1184</f>
        <v>10.725</v>
      </c>
      <c r="S1184" s="186">
        <v>0</v>
      </c>
      <c r="T1184" s="187">
        <f>S1184*H1184</f>
        <v>0</v>
      </c>
      <c r="U1184" s="36"/>
      <c r="V1184" s="36"/>
      <c r="W1184" s="36"/>
      <c r="X1184" s="36"/>
      <c r="Y1184" s="36"/>
      <c r="Z1184" s="36"/>
      <c r="AA1184" s="36"/>
      <c r="AB1184" s="36"/>
      <c r="AC1184" s="36"/>
      <c r="AD1184" s="36"/>
      <c r="AE1184" s="36"/>
      <c r="AR1184" s="188" t="s">
        <v>466</v>
      </c>
      <c r="AT1184" s="188" t="s">
        <v>639</v>
      </c>
      <c r="AU1184" s="188" t="s">
        <v>86</v>
      </c>
      <c r="AY1184" s="19" t="s">
        <v>202</v>
      </c>
      <c r="BE1184" s="189">
        <f>IF(N1184="základní",J1184,0)</f>
        <v>0</v>
      </c>
      <c r="BF1184" s="189">
        <f>IF(N1184="snížená",J1184,0)</f>
        <v>0</v>
      </c>
      <c r="BG1184" s="189">
        <f>IF(N1184="zákl. přenesená",J1184,0)</f>
        <v>0</v>
      </c>
      <c r="BH1184" s="189">
        <f>IF(N1184="sníž. přenesená",J1184,0)</f>
        <v>0</v>
      </c>
      <c r="BI1184" s="189">
        <f>IF(N1184="nulová",J1184,0)</f>
        <v>0</v>
      </c>
      <c r="BJ1184" s="19" t="s">
        <v>84</v>
      </c>
      <c r="BK1184" s="189">
        <f>ROUND(I1184*H1184,2)</f>
        <v>0</v>
      </c>
      <c r="BL1184" s="19" t="s">
        <v>208</v>
      </c>
      <c r="BM1184" s="188" t="s">
        <v>2035</v>
      </c>
    </row>
    <row r="1185" spans="1:65" s="2" customFormat="1" ht="11.25">
      <c r="A1185" s="36"/>
      <c r="B1185" s="37"/>
      <c r="C1185" s="38"/>
      <c r="D1185" s="190" t="s">
        <v>210</v>
      </c>
      <c r="E1185" s="38"/>
      <c r="F1185" s="191" t="s">
        <v>1194</v>
      </c>
      <c r="G1185" s="38"/>
      <c r="H1185" s="38"/>
      <c r="I1185" s="192"/>
      <c r="J1185" s="38"/>
      <c r="K1185" s="38"/>
      <c r="L1185" s="41"/>
      <c r="M1185" s="193"/>
      <c r="N1185" s="194"/>
      <c r="O1185" s="66"/>
      <c r="P1185" s="66"/>
      <c r="Q1185" s="66"/>
      <c r="R1185" s="66"/>
      <c r="S1185" s="66"/>
      <c r="T1185" s="67"/>
      <c r="U1185" s="36"/>
      <c r="V1185" s="36"/>
      <c r="W1185" s="36"/>
      <c r="X1185" s="36"/>
      <c r="Y1185" s="36"/>
      <c r="Z1185" s="36"/>
      <c r="AA1185" s="36"/>
      <c r="AB1185" s="36"/>
      <c r="AC1185" s="36"/>
      <c r="AD1185" s="36"/>
      <c r="AE1185" s="36"/>
      <c r="AT1185" s="19" t="s">
        <v>210</v>
      </c>
      <c r="AU1185" s="19" t="s">
        <v>86</v>
      </c>
    </row>
    <row r="1186" spans="1:65" s="2" customFormat="1" ht="14.45" customHeight="1">
      <c r="A1186" s="36"/>
      <c r="B1186" s="37"/>
      <c r="C1186" s="177" t="s">
        <v>1114</v>
      </c>
      <c r="D1186" s="177" t="s">
        <v>204</v>
      </c>
      <c r="E1186" s="178" t="s">
        <v>1197</v>
      </c>
      <c r="F1186" s="179" t="s">
        <v>1198</v>
      </c>
      <c r="G1186" s="180" t="s">
        <v>100</v>
      </c>
      <c r="H1186" s="181">
        <v>1774.5</v>
      </c>
      <c r="I1186" s="182"/>
      <c r="J1186" s="183">
        <f>ROUND(I1186*H1186,2)</f>
        <v>0</v>
      </c>
      <c r="K1186" s="179" t="s">
        <v>207</v>
      </c>
      <c r="L1186" s="41"/>
      <c r="M1186" s="184" t="s">
        <v>19</v>
      </c>
      <c r="N1186" s="185" t="s">
        <v>47</v>
      </c>
      <c r="O1186" s="66"/>
      <c r="P1186" s="186">
        <f>O1186*H1186</f>
        <v>0</v>
      </c>
      <c r="Q1186" s="186">
        <v>6.9999999999999994E-5</v>
      </c>
      <c r="R1186" s="186">
        <f>Q1186*H1186</f>
        <v>0.12421499999999999</v>
      </c>
      <c r="S1186" s="186">
        <v>0</v>
      </c>
      <c r="T1186" s="187">
        <f>S1186*H1186</f>
        <v>0</v>
      </c>
      <c r="U1186" s="36"/>
      <c r="V1186" s="36"/>
      <c r="W1186" s="36"/>
      <c r="X1186" s="36"/>
      <c r="Y1186" s="36"/>
      <c r="Z1186" s="36"/>
      <c r="AA1186" s="36"/>
      <c r="AB1186" s="36"/>
      <c r="AC1186" s="36"/>
      <c r="AD1186" s="36"/>
      <c r="AE1186" s="36"/>
      <c r="AR1186" s="188" t="s">
        <v>208</v>
      </c>
      <c r="AT1186" s="188" t="s">
        <v>204</v>
      </c>
      <c r="AU1186" s="188" t="s">
        <v>86</v>
      </c>
      <c r="AY1186" s="19" t="s">
        <v>202</v>
      </c>
      <c r="BE1186" s="189">
        <f>IF(N1186="základní",J1186,0)</f>
        <v>0</v>
      </c>
      <c r="BF1186" s="189">
        <f>IF(N1186="snížená",J1186,0)</f>
        <v>0</v>
      </c>
      <c r="BG1186" s="189">
        <f>IF(N1186="zákl. přenesená",J1186,0)</f>
        <v>0</v>
      </c>
      <c r="BH1186" s="189">
        <f>IF(N1186="sníž. přenesená",J1186,0)</f>
        <v>0</v>
      </c>
      <c r="BI1186" s="189">
        <f>IF(N1186="nulová",J1186,0)</f>
        <v>0</v>
      </c>
      <c r="BJ1186" s="19" t="s">
        <v>84</v>
      </c>
      <c r="BK1186" s="189">
        <f>ROUND(I1186*H1186,2)</f>
        <v>0</v>
      </c>
      <c r="BL1186" s="19" t="s">
        <v>208</v>
      </c>
      <c r="BM1186" s="188" t="s">
        <v>2036</v>
      </c>
    </row>
    <row r="1187" spans="1:65" s="2" customFormat="1" ht="11.25">
      <c r="A1187" s="36"/>
      <c r="B1187" s="37"/>
      <c r="C1187" s="38"/>
      <c r="D1187" s="190" t="s">
        <v>210</v>
      </c>
      <c r="E1187" s="38"/>
      <c r="F1187" s="191" t="s">
        <v>1200</v>
      </c>
      <c r="G1187" s="38"/>
      <c r="H1187" s="38"/>
      <c r="I1187" s="192"/>
      <c r="J1187" s="38"/>
      <c r="K1187" s="38"/>
      <c r="L1187" s="41"/>
      <c r="M1187" s="193"/>
      <c r="N1187" s="194"/>
      <c r="O1187" s="66"/>
      <c r="P1187" s="66"/>
      <c r="Q1187" s="66"/>
      <c r="R1187" s="66"/>
      <c r="S1187" s="66"/>
      <c r="T1187" s="67"/>
      <c r="U1187" s="36"/>
      <c r="V1187" s="36"/>
      <c r="W1187" s="36"/>
      <c r="X1187" s="36"/>
      <c r="Y1187" s="36"/>
      <c r="Z1187" s="36"/>
      <c r="AA1187" s="36"/>
      <c r="AB1187" s="36"/>
      <c r="AC1187" s="36"/>
      <c r="AD1187" s="36"/>
      <c r="AE1187" s="36"/>
      <c r="AT1187" s="19" t="s">
        <v>210</v>
      </c>
      <c r="AU1187" s="19" t="s">
        <v>86</v>
      </c>
    </row>
    <row r="1188" spans="1:65" s="2" customFormat="1" ht="19.5">
      <c r="A1188" s="36"/>
      <c r="B1188" s="37"/>
      <c r="C1188" s="38"/>
      <c r="D1188" s="190" t="s">
        <v>214</v>
      </c>
      <c r="E1188" s="38"/>
      <c r="F1188" s="195" t="s">
        <v>1201</v>
      </c>
      <c r="G1188" s="38"/>
      <c r="H1188" s="38"/>
      <c r="I1188" s="192"/>
      <c r="J1188" s="38"/>
      <c r="K1188" s="38"/>
      <c r="L1188" s="41"/>
      <c r="M1188" s="193"/>
      <c r="N1188" s="194"/>
      <c r="O1188" s="66"/>
      <c r="P1188" s="66"/>
      <c r="Q1188" s="66"/>
      <c r="R1188" s="66"/>
      <c r="S1188" s="66"/>
      <c r="T1188" s="67"/>
      <c r="U1188" s="36"/>
      <c r="V1188" s="36"/>
      <c r="W1188" s="36"/>
      <c r="X1188" s="36"/>
      <c r="Y1188" s="36"/>
      <c r="Z1188" s="36"/>
      <c r="AA1188" s="36"/>
      <c r="AB1188" s="36"/>
      <c r="AC1188" s="36"/>
      <c r="AD1188" s="36"/>
      <c r="AE1188" s="36"/>
      <c r="AT1188" s="19" t="s">
        <v>214</v>
      </c>
      <c r="AU1188" s="19" t="s">
        <v>86</v>
      </c>
    </row>
    <row r="1189" spans="1:65" s="14" customFormat="1" ht="11.25">
      <c r="B1189" s="206"/>
      <c r="C1189" s="207"/>
      <c r="D1189" s="190" t="s">
        <v>216</v>
      </c>
      <c r="E1189" s="208" t="s">
        <v>19</v>
      </c>
      <c r="F1189" s="209" t="s">
        <v>138</v>
      </c>
      <c r="G1189" s="207"/>
      <c r="H1189" s="210">
        <v>232.6</v>
      </c>
      <c r="I1189" s="211"/>
      <c r="J1189" s="207"/>
      <c r="K1189" s="207"/>
      <c r="L1189" s="212"/>
      <c r="M1189" s="213"/>
      <c r="N1189" s="214"/>
      <c r="O1189" s="214"/>
      <c r="P1189" s="214"/>
      <c r="Q1189" s="214"/>
      <c r="R1189" s="214"/>
      <c r="S1189" s="214"/>
      <c r="T1189" s="215"/>
      <c r="AT1189" s="216" t="s">
        <v>216</v>
      </c>
      <c r="AU1189" s="216" t="s">
        <v>86</v>
      </c>
      <c r="AV1189" s="14" t="s">
        <v>86</v>
      </c>
      <c r="AW1189" s="14" t="s">
        <v>37</v>
      </c>
      <c r="AX1189" s="14" t="s">
        <v>76</v>
      </c>
      <c r="AY1189" s="216" t="s">
        <v>202</v>
      </c>
    </row>
    <row r="1190" spans="1:65" s="14" customFormat="1" ht="11.25">
      <c r="B1190" s="206"/>
      <c r="C1190" s="207"/>
      <c r="D1190" s="190" t="s">
        <v>216</v>
      </c>
      <c r="E1190" s="208" t="s">
        <v>19</v>
      </c>
      <c r="F1190" s="209" t="s">
        <v>141</v>
      </c>
      <c r="G1190" s="207"/>
      <c r="H1190" s="210">
        <v>645.4</v>
      </c>
      <c r="I1190" s="211"/>
      <c r="J1190" s="207"/>
      <c r="K1190" s="207"/>
      <c r="L1190" s="212"/>
      <c r="M1190" s="213"/>
      <c r="N1190" s="214"/>
      <c r="O1190" s="214"/>
      <c r="P1190" s="214"/>
      <c r="Q1190" s="214"/>
      <c r="R1190" s="214"/>
      <c r="S1190" s="214"/>
      <c r="T1190" s="215"/>
      <c r="AT1190" s="216" t="s">
        <v>216</v>
      </c>
      <c r="AU1190" s="216" t="s">
        <v>86</v>
      </c>
      <c r="AV1190" s="14" t="s">
        <v>86</v>
      </c>
      <c r="AW1190" s="14" t="s">
        <v>37</v>
      </c>
      <c r="AX1190" s="14" t="s">
        <v>76</v>
      </c>
      <c r="AY1190" s="216" t="s">
        <v>202</v>
      </c>
    </row>
    <row r="1191" spans="1:65" s="14" customFormat="1" ht="11.25">
      <c r="B1191" s="206"/>
      <c r="C1191" s="207"/>
      <c r="D1191" s="190" t="s">
        <v>216</v>
      </c>
      <c r="E1191" s="208" t="s">
        <v>19</v>
      </c>
      <c r="F1191" s="209" t="s">
        <v>144</v>
      </c>
      <c r="G1191" s="207"/>
      <c r="H1191" s="210">
        <v>391.5</v>
      </c>
      <c r="I1191" s="211"/>
      <c r="J1191" s="207"/>
      <c r="K1191" s="207"/>
      <c r="L1191" s="212"/>
      <c r="M1191" s="213"/>
      <c r="N1191" s="214"/>
      <c r="O1191" s="214"/>
      <c r="P1191" s="214"/>
      <c r="Q1191" s="214"/>
      <c r="R1191" s="214"/>
      <c r="S1191" s="214"/>
      <c r="T1191" s="215"/>
      <c r="AT1191" s="216" t="s">
        <v>216</v>
      </c>
      <c r="AU1191" s="216" t="s">
        <v>86</v>
      </c>
      <c r="AV1191" s="14" t="s">
        <v>86</v>
      </c>
      <c r="AW1191" s="14" t="s">
        <v>37</v>
      </c>
      <c r="AX1191" s="14" t="s">
        <v>76</v>
      </c>
      <c r="AY1191" s="216" t="s">
        <v>202</v>
      </c>
    </row>
    <row r="1192" spans="1:65" s="14" customFormat="1" ht="11.25">
      <c r="B1192" s="206"/>
      <c r="C1192" s="207"/>
      <c r="D1192" s="190" t="s">
        <v>216</v>
      </c>
      <c r="E1192" s="208" t="s">
        <v>19</v>
      </c>
      <c r="F1192" s="209" t="s">
        <v>147</v>
      </c>
      <c r="G1192" s="207"/>
      <c r="H1192" s="210">
        <v>505</v>
      </c>
      <c r="I1192" s="211"/>
      <c r="J1192" s="207"/>
      <c r="K1192" s="207"/>
      <c r="L1192" s="212"/>
      <c r="M1192" s="213"/>
      <c r="N1192" s="214"/>
      <c r="O1192" s="214"/>
      <c r="P1192" s="214"/>
      <c r="Q1192" s="214"/>
      <c r="R1192" s="214"/>
      <c r="S1192" s="214"/>
      <c r="T1192" s="215"/>
      <c r="AT1192" s="216" t="s">
        <v>216</v>
      </c>
      <c r="AU1192" s="216" t="s">
        <v>86</v>
      </c>
      <c r="AV1192" s="14" t="s">
        <v>86</v>
      </c>
      <c r="AW1192" s="14" t="s">
        <v>37</v>
      </c>
      <c r="AX1192" s="14" t="s">
        <v>76</v>
      </c>
      <c r="AY1192" s="216" t="s">
        <v>202</v>
      </c>
    </row>
    <row r="1193" spans="1:65" s="16" customFormat="1" ht="11.25">
      <c r="B1193" s="228"/>
      <c r="C1193" s="229"/>
      <c r="D1193" s="190" t="s">
        <v>216</v>
      </c>
      <c r="E1193" s="230" t="s">
        <v>19</v>
      </c>
      <c r="F1193" s="231" t="s">
        <v>235</v>
      </c>
      <c r="G1193" s="229"/>
      <c r="H1193" s="232">
        <v>1774.5</v>
      </c>
      <c r="I1193" s="233"/>
      <c r="J1193" s="229"/>
      <c r="K1193" s="229"/>
      <c r="L1193" s="234"/>
      <c r="M1193" s="235"/>
      <c r="N1193" s="236"/>
      <c r="O1193" s="236"/>
      <c r="P1193" s="236"/>
      <c r="Q1193" s="236"/>
      <c r="R1193" s="236"/>
      <c r="S1193" s="236"/>
      <c r="T1193" s="237"/>
      <c r="AT1193" s="238" t="s">
        <v>216</v>
      </c>
      <c r="AU1193" s="238" t="s">
        <v>86</v>
      </c>
      <c r="AV1193" s="16" t="s">
        <v>208</v>
      </c>
      <c r="AW1193" s="16" t="s">
        <v>37</v>
      </c>
      <c r="AX1193" s="16" t="s">
        <v>84</v>
      </c>
      <c r="AY1193" s="238" t="s">
        <v>202</v>
      </c>
    </row>
    <row r="1194" spans="1:65" s="2" customFormat="1" ht="14.45" customHeight="1">
      <c r="A1194" s="36"/>
      <c r="B1194" s="37"/>
      <c r="C1194" s="177" t="s">
        <v>1118</v>
      </c>
      <c r="D1194" s="177" t="s">
        <v>204</v>
      </c>
      <c r="E1194" s="178" t="s">
        <v>1203</v>
      </c>
      <c r="F1194" s="179" t="s">
        <v>1204</v>
      </c>
      <c r="G1194" s="180" t="s">
        <v>92</v>
      </c>
      <c r="H1194" s="181">
        <v>63</v>
      </c>
      <c r="I1194" s="182"/>
      <c r="J1194" s="183">
        <f>ROUND(I1194*H1194,2)</f>
        <v>0</v>
      </c>
      <c r="K1194" s="179" t="s">
        <v>19</v>
      </c>
      <c r="L1194" s="41"/>
      <c r="M1194" s="184" t="s">
        <v>19</v>
      </c>
      <c r="N1194" s="185" t="s">
        <v>47</v>
      </c>
      <c r="O1194" s="66"/>
      <c r="P1194" s="186">
        <f>O1194*H1194</f>
        <v>0</v>
      </c>
      <c r="Q1194" s="186">
        <v>0</v>
      </c>
      <c r="R1194" s="186">
        <f>Q1194*H1194</f>
        <v>0</v>
      </c>
      <c r="S1194" s="186">
        <v>0</v>
      </c>
      <c r="T1194" s="187">
        <f>S1194*H1194</f>
        <v>0</v>
      </c>
      <c r="U1194" s="36"/>
      <c r="V1194" s="36"/>
      <c r="W1194" s="36"/>
      <c r="X1194" s="36"/>
      <c r="Y1194" s="36"/>
      <c r="Z1194" s="36"/>
      <c r="AA1194" s="36"/>
      <c r="AB1194" s="36"/>
      <c r="AC1194" s="36"/>
      <c r="AD1194" s="36"/>
      <c r="AE1194" s="36"/>
      <c r="AR1194" s="188" t="s">
        <v>208</v>
      </c>
      <c r="AT1194" s="188" t="s">
        <v>204</v>
      </c>
      <c r="AU1194" s="188" t="s">
        <v>86</v>
      </c>
      <c r="AY1194" s="19" t="s">
        <v>202</v>
      </c>
      <c r="BE1194" s="189">
        <f>IF(N1194="základní",J1194,0)</f>
        <v>0</v>
      </c>
      <c r="BF1194" s="189">
        <f>IF(N1194="snížená",J1194,0)</f>
        <v>0</v>
      </c>
      <c r="BG1194" s="189">
        <f>IF(N1194="zákl. přenesená",J1194,0)</f>
        <v>0</v>
      </c>
      <c r="BH1194" s="189">
        <f>IF(N1194="sníž. přenesená",J1194,0)</f>
        <v>0</v>
      </c>
      <c r="BI1194" s="189">
        <f>IF(N1194="nulová",J1194,0)</f>
        <v>0</v>
      </c>
      <c r="BJ1194" s="19" t="s">
        <v>84</v>
      </c>
      <c r="BK1194" s="189">
        <f>ROUND(I1194*H1194,2)</f>
        <v>0</v>
      </c>
      <c r="BL1194" s="19" t="s">
        <v>208</v>
      </c>
      <c r="BM1194" s="188" t="s">
        <v>2037</v>
      </c>
    </row>
    <row r="1195" spans="1:65" s="2" customFormat="1" ht="11.25">
      <c r="A1195" s="36"/>
      <c r="B1195" s="37"/>
      <c r="C1195" s="38"/>
      <c r="D1195" s="190" t="s">
        <v>210</v>
      </c>
      <c r="E1195" s="38"/>
      <c r="F1195" s="191" t="s">
        <v>1204</v>
      </c>
      <c r="G1195" s="38"/>
      <c r="H1195" s="38"/>
      <c r="I1195" s="192"/>
      <c r="J1195" s="38"/>
      <c r="K1195" s="38"/>
      <c r="L1195" s="41"/>
      <c r="M1195" s="193"/>
      <c r="N1195" s="194"/>
      <c r="O1195" s="66"/>
      <c r="P1195" s="66"/>
      <c r="Q1195" s="66"/>
      <c r="R1195" s="66"/>
      <c r="S1195" s="66"/>
      <c r="T1195" s="67"/>
      <c r="U1195" s="36"/>
      <c r="V1195" s="36"/>
      <c r="W1195" s="36"/>
      <c r="X1195" s="36"/>
      <c r="Y1195" s="36"/>
      <c r="Z1195" s="36"/>
      <c r="AA1195" s="36"/>
      <c r="AB1195" s="36"/>
      <c r="AC1195" s="36"/>
      <c r="AD1195" s="36"/>
      <c r="AE1195" s="36"/>
      <c r="AT1195" s="19" t="s">
        <v>210</v>
      </c>
      <c r="AU1195" s="19" t="s">
        <v>86</v>
      </c>
    </row>
    <row r="1196" spans="1:65" s="13" customFormat="1" ht="11.25">
      <c r="B1196" s="196"/>
      <c r="C1196" s="197"/>
      <c r="D1196" s="190" t="s">
        <v>216</v>
      </c>
      <c r="E1196" s="198" t="s">
        <v>19</v>
      </c>
      <c r="F1196" s="199" t="s">
        <v>2038</v>
      </c>
      <c r="G1196" s="197"/>
      <c r="H1196" s="198" t="s">
        <v>19</v>
      </c>
      <c r="I1196" s="200"/>
      <c r="J1196" s="197"/>
      <c r="K1196" s="197"/>
      <c r="L1196" s="201"/>
      <c r="M1196" s="202"/>
      <c r="N1196" s="203"/>
      <c r="O1196" s="203"/>
      <c r="P1196" s="203"/>
      <c r="Q1196" s="203"/>
      <c r="R1196" s="203"/>
      <c r="S1196" s="203"/>
      <c r="T1196" s="204"/>
      <c r="AT1196" s="205" t="s">
        <v>216</v>
      </c>
      <c r="AU1196" s="205" t="s">
        <v>86</v>
      </c>
      <c r="AV1196" s="13" t="s">
        <v>84</v>
      </c>
      <c r="AW1196" s="13" t="s">
        <v>37</v>
      </c>
      <c r="AX1196" s="13" t="s">
        <v>76</v>
      </c>
      <c r="AY1196" s="205" t="s">
        <v>202</v>
      </c>
    </row>
    <row r="1197" spans="1:65" s="14" customFormat="1" ht="11.25">
      <c r="B1197" s="206"/>
      <c r="C1197" s="207"/>
      <c r="D1197" s="190" t="s">
        <v>216</v>
      </c>
      <c r="E1197" s="208" t="s">
        <v>19</v>
      </c>
      <c r="F1197" s="209" t="s">
        <v>2039</v>
      </c>
      <c r="G1197" s="207"/>
      <c r="H1197" s="210">
        <v>7</v>
      </c>
      <c r="I1197" s="211"/>
      <c r="J1197" s="207"/>
      <c r="K1197" s="207"/>
      <c r="L1197" s="212"/>
      <c r="M1197" s="213"/>
      <c r="N1197" s="214"/>
      <c r="O1197" s="214"/>
      <c r="P1197" s="214"/>
      <c r="Q1197" s="214"/>
      <c r="R1197" s="214"/>
      <c r="S1197" s="214"/>
      <c r="T1197" s="215"/>
      <c r="AT1197" s="216" t="s">
        <v>216</v>
      </c>
      <c r="AU1197" s="216" t="s">
        <v>86</v>
      </c>
      <c r="AV1197" s="14" t="s">
        <v>86</v>
      </c>
      <c r="AW1197" s="14" t="s">
        <v>37</v>
      </c>
      <c r="AX1197" s="14" t="s">
        <v>76</v>
      </c>
      <c r="AY1197" s="216" t="s">
        <v>202</v>
      </c>
    </row>
    <row r="1198" spans="1:65" s="14" customFormat="1" ht="11.25">
      <c r="B1198" s="206"/>
      <c r="C1198" s="207"/>
      <c r="D1198" s="190" t="s">
        <v>216</v>
      </c>
      <c r="E1198" s="208" t="s">
        <v>19</v>
      </c>
      <c r="F1198" s="209" t="s">
        <v>2040</v>
      </c>
      <c r="G1198" s="207"/>
      <c r="H1198" s="210">
        <v>7</v>
      </c>
      <c r="I1198" s="211"/>
      <c r="J1198" s="207"/>
      <c r="K1198" s="207"/>
      <c r="L1198" s="212"/>
      <c r="M1198" s="213"/>
      <c r="N1198" s="214"/>
      <c r="O1198" s="214"/>
      <c r="P1198" s="214"/>
      <c r="Q1198" s="214"/>
      <c r="R1198" s="214"/>
      <c r="S1198" s="214"/>
      <c r="T1198" s="215"/>
      <c r="AT1198" s="216" t="s">
        <v>216</v>
      </c>
      <c r="AU1198" s="216" t="s">
        <v>86</v>
      </c>
      <c r="AV1198" s="14" t="s">
        <v>86</v>
      </c>
      <c r="AW1198" s="14" t="s">
        <v>37</v>
      </c>
      <c r="AX1198" s="14" t="s">
        <v>76</v>
      </c>
      <c r="AY1198" s="216" t="s">
        <v>202</v>
      </c>
    </row>
    <row r="1199" spans="1:65" s="14" customFormat="1" ht="11.25">
      <c r="B1199" s="206"/>
      <c r="C1199" s="207"/>
      <c r="D1199" s="190" t="s">
        <v>216</v>
      </c>
      <c r="E1199" s="208" t="s">
        <v>19</v>
      </c>
      <c r="F1199" s="209" t="s">
        <v>2041</v>
      </c>
      <c r="G1199" s="207"/>
      <c r="H1199" s="210">
        <v>6</v>
      </c>
      <c r="I1199" s="211"/>
      <c r="J1199" s="207"/>
      <c r="K1199" s="207"/>
      <c r="L1199" s="212"/>
      <c r="M1199" s="213"/>
      <c r="N1199" s="214"/>
      <c r="O1199" s="214"/>
      <c r="P1199" s="214"/>
      <c r="Q1199" s="214"/>
      <c r="R1199" s="214"/>
      <c r="S1199" s="214"/>
      <c r="T1199" s="215"/>
      <c r="AT1199" s="216" t="s">
        <v>216</v>
      </c>
      <c r="AU1199" s="216" t="s">
        <v>86</v>
      </c>
      <c r="AV1199" s="14" t="s">
        <v>86</v>
      </c>
      <c r="AW1199" s="14" t="s">
        <v>37</v>
      </c>
      <c r="AX1199" s="14" t="s">
        <v>76</v>
      </c>
      <c r="AY1199" s="216" t="s">
        <v>202</v>
      </c>
    </row>
    <row r="1200" spans="1:65" s="14" customFormat="1" ht="11.25">
      <c r="B1200" s="206"/>
      <c r="C1200" s="207"/>
      <c r="D1200" s="190" t="s">
        <v>216</v>
      </c>
      <c r="E1200" s="208" t="s">
        <v>19</v>
      </c>
      <c r="F1200" s="209" t="s">
        <v>2042</v>
      </c>
      <c r="G1200" s="207"/>
      <c r="H1200" s="210">
        <v>3</v>
      </c>
      <c r="I1200" s="211"/>
      <c r="J1200" s="207"/>
      <c r="K1200" s="207"/>
      <c r="L1200" s="212"/>
      <c r="M1200" s="213"/>
      <c r="N1200" s="214"/>
      <c r="O1200" s="214"/>
      <c r="P1200" s="214"/>
      <c r="Q1200" s="214"/>
      <c r="R1200" s="214"/>
      <c r="S1200" s="214"/>
      <c r="T1200" s="215"/>
      <c r="AT1200" s="216" t="s">
        <v>216</v>
      </c>
      <c r="AU1200" s="216" t="s">
        <v>86</v>
      </c>
      <c r="AV1200" s="14" t="s">
        <v>86</v>
      </c>
      <c r="AW1200" s="14" t="s">
        <v>37</v>
      </c>
      <c r="AX1200" s="14" t="s">
        <v>76</v>
      </c>
      <c r="AY1200" s="216" t="s">
        <v>202</v>
      </c>
    </row>
    <row r="1201" spans="1:65" s="14" customFormat="1" ht="11.25">
      <c r="B1201" s="206"/>
      <c r="C1201" s="207"/>
      <c r="D1201" s="190" t="s">
        <v>216</v>
      </c>
      <c r="E1201" s="208" t="s">
        <v>19</v>
      </c>
      <c r="F1201" s="209" t="s">
        <v>2043</v>
      </c>
      <c r="G1201" s="207"/>
      <c r="H1201" s="210">
        <v>6</v>
      </c>
      <c r="I1201" s="211"/>
      <c r="J1201" s="207"/>
      <c r="K1201" s="207"/>
      <c r="L1201" s="212"/>
      <c r="M1201" s="213"/>
      <c r="N1201" s="214"/>
      <c r="O1201" s="214"/>
      <c r="P1201" s="214"/>
      <c r="Q1201" s="214"/>
      <c r="R1201" s="214"/>
      <c r="S1201" s="214"/>
      <c r="T1201" s="215"/>
      <c r="AT1201" s="216" t="s">
        <v>216</v>
      </c>
      <c r="AU1201" s="216" t="s">
        <v>86</v>
      </c>
      <c r="AV1201" s="14" t="s">
        <v>86</v>
      </c>
      <c r="AW1201" s="14" t="s">
        <v>37</v>
      </c>
      <c r="AX1201" s="14" t="s">
        <v>76</v>
      </c>
      <c r="AY1201" s="216" t="s">
        <v>202</v>
      </c>
    </row>
    <row r="1202" spans="1:65" s="14" customFormat="1" ht="11.25">
      <c r="B1202" s="206"/>
      <c r="C1202" s="207"/>
      <c r="D1202" s="190" t="s">
        <v>216</v>
      </c>
      <c r="E1202" s="208" t="s">
        <v>19</v>
      </c>
      <c r="F1202" s="209" t="s">
        <v>2044</v>
      </c>
      <c r="G1202" s="207"/>
      <c r="H1202" s="210">
        <v>9</v>
      </c>
      <c r="I1202" s="211"/>
      <c r="J1202" s="207"/>
      <c r="K1202" s="207"/>
      <c r="L1202" s="212"/>
      <c r="M1202" s="213"/>
      <c r="N1202" s="214"/>
      <c r="O1202" s="214"/>
      <c r="P1202" s="214"/>
      <c r="Q1202" s="214"/>
      <c r="R1202" s="214"/>
      <c r="S1202" s="214"/>
      <c r="T1202" s="215"/>
      <c r="AT1202" s="216" t="s">
        <v>216</v>
      </c>
      <c r="AU1202" s="216" t="s">
        <v>86</v>
      </c>
      <c r="AV1202" s="14" t="s">
        <v>86</v>
      </c>
      <c r="AW1202" s="14" t="s">
        <v>37</v>
      </c>
      <c r="AX1202" s="14" t="s">
        <v>76</v>
      </c>
      <c r="AY1202" s="216" t="s">
        <v>202</v>
      </c>
    </row>
    <row r="1203" spans="1:65" s="14" customFormat="1" ht="11.25">
      <c r="B1203" s="206"/>
      <c r="C1203" s="207"/>
      <c r="D1203" s="190" t="s">
        <v>216</v>
      </c>
      <c r="E1203" s="208" t="s">
        <v>19</v>
      </c>
      <c r="F1203" s="209" t="s">
        <v>2045</v>
      </c>
      <c r="G1203" s="207"/>
      <c r="H1203" s="210">
        <v>11</v>
      </c>
      <c r="I1203" s="211"/>
      <c r="J1203" s="207"/>
      <c r="K1203" s="207"/>
      <c r="L1203" s="212"/>
      <c r="M1203" s="213"/>
      <c r="N1203" s="214"/>
      <c r="O1203" s="214"/>
      <c r="P1203" s="214"/>
      <c r="Q1203" s="214"/>
      <c r="R1203" s="214"/>
      <c r="S1203" s="214"/>
      <c r="T1203" s="215"/>
      <c r="AT1203" s="216" t="s">
        <v>216</v>
      </c>
      <c r="AU1203" s="216" t="s">
        <v>86</v>
      </c>
      <c r="AV1203" s="14" t="s">
        <v>86</v>
      </c>
      <c r="AW1203" s="14" t="s">
        <v>37</v>
      </c>
      <c r="AX1203" s="14" t="s">
        <v>76</v>
      </c>
      <c r="AY1203" s="216" t="s">
        <v>202</v>
      </c>
    </row>
    <row r="1204" spans="1:65" s="14" customFormat="1" ht="11.25">
      <c r="B1204" s="206"/>
      <c r="C1204" s="207"/>
      <c r="D1204" s="190" t="s">
        <v>216</v>
      </c>
      <c r="E1204" s="208" t="s">
        <v>19</v>
      </c>
      <c r="F1204" s="209" t="s">
        <v>2046</v>
      </c>
      <c r="G1204" s="207"/>
      <c r="H1204" s="210">
        <v>2</v>
      </c>
      <c r="I1204" s="211"/>
      <c r="J1204" s="207"/>
      <c r="K1204" s="207"/>
      <c r="L1204" s="212"/>
      <c r="M1204" s="213"/>
      <c r="N1204" s="214"/>
      <c r="O1204" s="214"/>
      <c r="P1204" s="214"/>
      <c r="Q1204" s="214"/>
      <c r="R1204" s="214"/>
      <c r="S1204" s="214"/>
      <c r="T1204" s="215"/>
      <c r="AT1204" s="216" t="s">
        <v>216</v>
      </c>
      <c r="AU1204" s="216" t="s">
        <v>86</v>
      </c>
      <c r="AV1204" s="14" t="s">
        <v>86</v>
      </c>
      <c r="AW1204" s="14" t="s">
        <v>37</v>
      </c>
      <c r="AX1204" s="14" t="s">
        <v>76</v>
      </c>
      <c r="AY1204" s="216" t="s">
        <v>202</v>
      </c>
    </row>
    <row r="1205" spans="1:65" s="14" customFormat="1" ht="11.25">
      <c r="B1205" s="206"/>
      <c r="C1205" s="207"/>
      <c r="D1205" s="190" t="s">
        <v>216</v>
      </c>
      <c r="E1205" s="208" t="s">
        <v>19</v>
      </c>
      <c r="F1205" s="209" t="s">
        <v>2047</v>
      </c>
      <c r="G1205" s="207"/>
      <c r="H1205" s="210">
        <v>3</v>
      </c>
      <c r="I1205" s="211"/>
      <c r="J1205" s="207"/>
      <c r="K1205" s="207"/>
      <c r="L1205" s="212"/>
      <c r="M1205" s="213"/>
      <c r="N1205" s="214"/>
      <c r="O1205" s="214"/>
      <c r="P1205" s="214"/>
      <c r="Q1205" s="214"/>
      <c r="R1205" s="214"/>
      <c r="S1205" s="214"/>
      <c r="T1205" s="215"/>
      <c r="AT1205" s="216" t="s">
        <v>216</v>
      </c>
      <c r="AU1205" s="216" t="s">
        <v>86</v>
      </c>
      <c r="AV1205" s="14" t="s">
        <v>86</v>
      </c>
      <c r="AW1205" s="14" t="s">
        <v>37</v>
      </c>
      <c r="AX1205" s="14" t="s">
        <v>76</v>
      </c>
      <c r="AY1205" s="216" t="s">
        <v>202</v>
      </c>
    </row>
    <row r="1206" spans="1:65" s="14" customFormat="1" ht="11.25">
      <c r="B1206" s="206"/>
      <c r="C1206" s="207"/>
      <c r="D1206" s="190" t="s">
        <v>216</v>
      </c>
      <c r="E1206" s="208" t="s">
        <v>19</v>
      </c>
      <c r="F1206" s="209" t="s">
        <v>2048</v>
      </c>
      <c r="G1206" s="207"/>
      <c r="H1206" s="210">
        <v>4</v>
      </c>
      <c r="I1206" s="211"/>
      <c r="J1206" s="207"/>
      <c r="K1206" s="207"/>
      <c r="L1206" s="212"/>
      <c r="M1206" s="213"/>
      <c r="N1206" s="214"/>
      <c r="O1206" s="214"/>
      <c r="P1206" s="214"/>
      <c r="Q1206" s="214"/>
      <c r="R1206" s="214"/>
      <c r="S1206" s="214"/>
      <c r="T1206" s="215"/>
      <c r="AT1206" s="216" t="s">
        <v>216</v>
      </c>
      <c r="AU1206" s="216" t="s">
        <v>86</v>
      </c>
      <c r="AV1206" s="14" t="s">
        <v>86</v>
      </c>
      <c r="AW1206" s="14" t="s">
        <v>37</v>
      </c>
      <c r="AX1206" s="14" t="s">
        <v>76</v>
      </c>
      <c r="AY1206" s="216" t="s">
        <v>202</v>
      </c>
    </row>
    <row r="1207" spans="1:65" s="14" customFormat="1" ht="11.25">
      <c r="B1207" s="206"/>
      <c r="C1207" s="207"/>
      <c r="D1207" s="190" t="s">
        <v>216</v>
      </c>
      <c r="E1207" s="208" t="s">
        <v>19</v>
      </c>
      <c r="F1207" s="209" t="s">
        <v>2049</v>
      </c>
      <c r="G1207" s="207"/>
      <c r="H1207" s="210">
        <v>5</v>
      </c>
      <c r="I1207" s="211"/>
      <c r="J1207" s="207"/>
      <c r="K1207" s="207"/>
      <c r="L1207" s="212"/>
      <c r="M1207" s="213"/>
      <c r="N1207" s="214"/>
      <c r="O1207" s="214"/>
      <c r="P1207" s="214"/>
      <c r="Q1207" s="214"/>
      <c r="R1207" s="214"/>
      <c r="S1207" s="214"/>
      <c r="T1207" s="215"/>
      <c r="AT1207" s="216" t="s">
        <v>216</v>
      </c>
      <c r="AU1207" s="216" t="s">
        <v>86</v>
      </c>
      <c r="AV1207" s="14" t="s">
        <v>86</v>
      </c>
      <c r="AW1207" s="14" t="s">
        <v>37</v>
      </c>
      <c r="AX1207" s="14" t="s">
        <v>76</v>
      </c>
      <c r="AY1207" s="216" t="s">
        <v>202</v>
      </c>
    </row>
    <row r="1208" spans="1:65" s="16" customFormat="1" ht="11.25">
      <c r="B1208" s="228"/>
      <c r="C1208" s="229"/>
      <c r="D1208" s="190" t="s">
        <v>216</v>
      </c>
      <c r="E1208" s="230" t="s">
        <v>19</v>
      </c>
      <c r="F1208" s="231" t="s">
        <v>235</v>
      </c>
      <c r="G1208" s="229"/>
      <c r="H1208" s="232">
        <v>63</v>
      </c>
      <c r="I1208" s="233"/>
      <c r="J1208" s="229"/>
      <c r="K1208" s="229"/>
      <c r="L1208" s="234"/>
      <c r="M1208" s="235"/>
      <c r="N1208" s="236"/>
      <c r="O1208" s="236"/>
      <c r="P1208" s="236"/>
      <c r="Q1208" s="236"/>
      <c r="R1208" s="236"/>
      <c r="S1208" s="236"/>
      <c r="T1208" s="237"/>
      <c r="AT1208" s="238" t="s">
        <v>216</v>
      </c>
      <c r="AU1208" s="238" t="s">
        <v>86</v>
      </c>
      <c r="AV1208" s="16" t="s">
        <v>208</v>
      </c>
      <c r="AW1208" s="16" t="s">
        <v>37</v>
      </c>
      <c r="AX1208" s="16" t="s">
        <v>84</v>
      </c>
      <c r="AY1208" s="238" t="s">
        <v>202</v>
      </c>
    </row>
    <row r="1209" spans="1:65" s="2" customFormat="1" ht="14.45" customHeight="1">
      <c r="A1209" s="36"/>
      <c r="B1209" s="37"/>
      <c r="C1209" s="177" t="s">
        <v>1122</v>
      </c>
      <c r="D1209" s="177" t="s">
        <v>204</v>
      </c>
      <c r="E1209" s="178" t="s">
        <v>1218</v>
      </c>
      <c r="F1209" s="179" t="s">
        <v>1219</v>
      </c>
      <c r="G1209" s="180" t="s">
        <v>92</v>
      </c>
      <c r="H1209" s="181">
        <v>43</v>
      </c>
      <c r="I1209" s="182"/>
      <c r="J1209" s="183">
        <f>ROUND(I1209*H1209,2)</f>
        <v>0</v>
      </c>
      <c r="K1209" s="179" t="s">
        <v>19</v>
      </c>
      <c r="L1209" s="41"/>
      <c r="M1209" s="184" t="s">
        <v>19</v>
      </c>
      <c r="N1209" s="185" t="s">
        <v>47</v>
      </c>
      <c r="O1209" s="66"/>
      <c r="P1209" s="186">
        <f>O1209*H1209</f>
        <v>0</v>
      </c>
      <c r="Q1209" s="186">
        <v>0</v>
      </c>
      <c r="R1209" s="186">
        <f>Q1209*H1209</f>
        <v>0</v>
      </c>
      <c r="S1209" s="186">
        <v>0</v>
      </c>
      <c r="T1209" s="187">
        <f>S1209*H1209</f>
        <v>0</v>
      </c>
      <c r="U1209" s="36"/>
      <c r="V1209" s="36"/>
      <c r="W1209" s="36"/>
      <c r="X1209" s="36"/>
      <c r="Y1209" s="36"/>
      <c r="Z1209" s="36"/>
      <c r="AA1209" s="36"/>
      <c r="AB1209" s="36"/>
      <c r="AC1209" s="36"/>
      <c r="AD1209" s="36"/>
      <c r="AE1209" s="36"/>
      <c r="AR1209" s="188" t="s">
        <v>208</v>
      </c>
      <c r="AT1209" s="188" t="s">
        <v>204</v>
      </c>
      <c r="AU1209" s="188" t="s">
        <v>86</v>
      </c>
      <c r="AY1209" s="19" t="s">
        <v>202</v>
      </c>
      <c r="BE1209" s="189">
        <f>IF(N1209="základní",J1209,0)</f>
        <v>0</v>
      </c>
      <c r="BF1209" s="189">
        <f>IF(N1209="snížená",J1209,0)</f>
        <v>0</v>
      </c>
      <c r="BG1209" s="189">
        <f>IF(N1209="zákl. přenesená",J1209,0)</f>
        <v>0</v>
      </c>
      <c r="BH1209" s="189">
        <f>IF(N1209="sníž. přenesená",J1209,0)</f>
        <v>0</v>
      </c>
      <c r="BI1209" s="189">
        <f>IF(N1209="nulová",J1209,0)</f>
        <v>0</v>
      </c>
      <c r="BJ1209" s="19" t="s">
        <v>84</v>
      </c>
      <c r="BK1209" s="189">
        <f>ROUND(I1209*H1209,2)</f>
        <v>0</v>
      </c>
      <c r="BL1209" s="19" t="s">
        <v>208</v>
      </c>
      <c r="BM1209" s="188" t="s">
        <v>2050</v>
      </c>
    </row>
    <row r="1210" spans="1:65" s="2" customFormat="1" ht="11.25">
      <c r="A1210" s="36"/>
      <c r="B1210" s="37"/>
      <c r="C1210" s="38"/>
      <c r="D1210" s="190" t="s">
        <v>210</v>
      </c>
      <c r="E1210" s="38"/>
      <c r="F1210" s="191" t="s">
        <v>1219</v>
      </c>
      <c r="G1210" s="38"/>
      <c r="H1210" s="38"/>
      <c r="I1210" s="192"/>
      <c r="J1210" s="38"/>
      <c r="K1210" s="38"/>
      <c r="L1210" s="41"/>
      <c r="M1210" s="193"/>
      <c r="N1210" s="194"/>
      <c r="O1210" s="66"/>
      <c r="P1210" s="66"/>
      <c r="Q1210" s="66"/>
      <c r="R1210" s="66"/>
      <c r="S1210" s="66"/>
      <c r="T1210" s="67"/>
      <c r="U1210" s="36"/>
      <c r="V1210" s="36"/>
      <c r="W1210" s="36"/>
      <c r="X1210" s="36"/>
      <c r="Y1210" s="36"/>
      <c r="Z1210" s="36"/>
      <c r="AA1210" s="36"/>
      <c r="AB1210" s="36"/>
      <c r="AC1210" s="36"/>
      <c r="AD1210" s="36"/>
      <c r="AE1210" s="36"/>
      <c r="AT1210" s="19" t="s">
        <v>210</v>
      </c>
      <c r="AU1210" s="19" t="s">
        <v>86</v>
      </c>
    </row>
    <row r="1211" spans="1:65" s="13" customFormat="1" ht="11.25">
      <c r="B1211" s="196"/>
      <c r="C1211" s="197"/>
      <c r="D1211" s="190" t="s">
        <v>216</v>
      </c>
      <c r="E1211" s="198" t="s">
        <v>19</v>
      </c>
      <c r="F1211" s="199" t="s">
        <v>2038</v>
      </c>
      <c r="G1211" s="197"/>
      <c r="H1211" s="198" t="s">
        <v>19</v>
      </c>
      <c r="I1211" s="200"/>
      <c r="J1211" s="197"/>
      <c r="K1211" s="197"/>
      <c r="L1211" s="201"/>
      <c r="M1211" s="202"/>
      <c r="N1211" s="203"/>
      <c r="O1211" s="203"/>
      <c r="P1211" s="203"/>
      <c r="Q1211" s="203"/>
      <c r="R1211" s="203"/>
      <c r="S1211" s="203"/>
      <c r="T1211" s="204"/>
      <c r="AT1211" s="205" t="s">
        <v>216</v>
      </c>
      <c r="AU1211" s="205" t="s">
        <v>86</v>
      </c>
      <c r="AV1211" s="13" t="s">
        <v>84</v>
      </c>
      <c r="AW1211" s="13" t="s">
        <v>37</v>
      </c>
      <c r="AX1211" s="13" t="s">
        <v>76</v>
      </c>
      <c r="AY1211" s="205" t="s">
        <v>202</v>
      </c>
    </row>
    <row r="1212" spans="1:65" s="14" customFormat="1" ht="11.25">
      <c r="B1212" s="206"/>
      <c r="C1212" s="207"/>
      <c r="D1212" s="190" t="s">
        <v>216</v>
      </c>
      <c r="E1212" s="208" t="s">
        <v>19</v>
      </c>
      <c r="F1212" s="209" t="s">
        <v>2051</v>
      </c>
      <c r="G1212" s="207"/>
      <c r="H1212" s="210">
        <v>65</v>
      </c>
      <c r="I1212" s="211"/>
      <c r="J1212" s="207"/>
      <c r="K1212" s="207"/>
      <c r="L1212" s="212"/>
      <c r="M1212" s="213"/>
      <c r="N1212" s="214"/>
      <c r="O1212" s="214"/>
      <c r="P1212" s="214"/>
      <c r="Q1212" s="214"/>
      <c r="R1212" s="214"/>
      <c r="S1212" s="214"/>
      <c r="T1212" s="215"/>
      <c r="AT1212" s="216" t="s">
        <v>216</v>
      </c>
      <c r="AU1212" s="216" t="s">
        <v>86</v>
      </c>
      <c r="AV1212" s="14" t="s">
        <v>86</v>
      </c>
      <c r="AW1212" s="14" t="s">
        <v>37</v>
      </c>
      <c r="AX1212" s="14" t="s">
        <v>76</v>
      </c>
      <c r="AY1212" s="216" t="s">
        <v>202</v>
      </c>
    </row>
    <row r="1213" spans="1:65" s="14" customFormat="1" ht="11.25">
      <c r="B1213" s="206"/>
      <c r="C1213" s="207"/>
      <c r="D1213" s="190" t="s">
        <v>216</v>
      </c>
      <c r="E1213" s="208" t="s">
        <v>19</v>
      </c>
      <c r="F1213" s="209" t="s">
        <v>2052</v>
      </c>
      <c r="G1213" s="207"/>
      <c r="H1213" s="210">
        <v>-22</v>
      </c>
      <c r="I1213" s="211"/>
      <c r="J1213" s="207"/>
      <c r="K1213" s="207"/>
      <c r="L1213" s="212"/>
      <c r="M1213" s="213"/>
      <c r="N1213" s="214"/>
      <c r="O1213" s="214"/>
      <c r="P1213" s="214"/>
      <c r="Q1213" s="214"/>
      <c r="R1213" s="214"/>
      <c r="S1213" s="214"/>
      <c r="T1213" s="215"/>
      <c r="AT1213" s="216" t="s">
        <v>216</v>
      </c>
      <c r="AU1213" s="216" t="s">
        <v>86</v>
      </c>
      <c r="AV1213" s="14" t="s">
        <v>86</v>
      </c>
      <c r="AW1213" s="14" t="s">
        <v>37</v>
      </c>
      <c r="AX1213" s="14" t="s">
        <v>76</v>
      </c>
      <c r="AY1213" s="216" t="s">
        <v>202</v>
      </c>
    </row>
    <row r="1214" spans="1:65" s="16" customFormat="1" ht="11.25">
      <c r="B1214" s="228"/>
      <c r="C1214" s="229"/>
      <c r="D1214" s="190" t="s">
        <v>216</v>
      </c>
      <c r="E1214" s="230" t="s">
        <v>19</v>
      </c>
      <c r="F1214" s="231" t="s">
        <v>235</v>
      </c>
      <c r="G1214" s="229"/>
      <c r="H1214" s="232">
        <v>43</v>
      </c>
      <c r="I1214" s="233"/>
      <c r="J1214" s="229"/>
      <c r="K1214" s="229"/>
      <c r="L1214" s="234"/>
      <c r="M1214" s="235"/>
      <c r="N1214" s="236"/>
      <c r="O1214" s="236"/>
      <c r="P1214" s="236"/>
      <c r="Q1214" s="236"/>
      <c r="R1214" s="236"/>
      <c r="S1214" s="236"/>
      <c r="T1214" s="237"/>
      <c r="AT1214" s="238" t="s">
        <v>216</v>
      </c>
      <c r="AU1214" s="238" t="s">
        <v>86</v>
      </c>
      <c r="AV1214" s="16" t="s">
        <v>208</v>
      </c>
      <c r="AW1214" s="16" t="s">
        <v>37</v>
      </c>
      <c r="AX1214" s="16" t="s">
        <v>84</v>
      </c>
      <c r="AY1214" s="238" t="s">
        <v>202</v>
      </c>
    </row>
    <row r="1215" spans="1:65" s="2" customFormat="1" ht="14.45" customHeight="1">
      <c r="A1215" s="36"/>
      <c r="B1215" s="37"/>
      <c r="C1215" s="177" t="s">
        <v>1126</v>
      </c>
      <c r="D1215" s="177" t="s">
        <v>204</v>
      </c>
      <c r="E1215" s="178" t="s">
        <v>1224</v>
      </c>
      <c r="F1215" s="179" t="s">
        <v>1225</v>
      </c>
      <c r="G1215" s="180" t="s">
        <v>100</v>
      </c>
      <c r="H1215" s="181">
        <v>24</v>
      </c>
      <c r="I1215" s="182"/>
      <c r="J1215" s="183">
        <f>ROUND(I1215*H1215,2)</f>
        <v>0</v>
      </c>
      <c r="K1215" s="179" t="s">
        <v>19</v>
      </c>
      <c r="L1215" s="41"/>
      <c r="M1215" s="184" t="s">
        <v>19</v>
      </c>
      <c r="N1215" s="185" t="s">
        <v>47</v>
      </c>
      <c r="O1215" s="66"/>
      <c r="P1215" s="186">
        <f>O1215*H1215</f>
        <v>0</v>
      </c>
      <c r="Q1215" s="186">
        <v>0</v>
      </c>
      <c r="R1215" s="186">
        <f>Q1215*H1215</f>
        <v>0</v>
      </c>
      <c r="S1215" s="186">
        <v>0</v>
      </c>
      <c r="T1215" s="187">
        <f>S1215*H1215</f>
        <v>0</v>
      </c>
      <c r="U1215" s="36"/>
      <c r="V1215" s="36"/>
      <c r="W1215" s="36"/>
      <c r="X1215" s="36"/>
      <c r="Y1215" s="36"/>
      <c r="Z1215" s="36"/>
      <c r="AA1215" s="36"/>
      <c r="AB1215" s="36"/>
      <c r="AC1215" s="36"/>
      <c r="AD1215" s="36"/>
      <c r="AE1215" s="36"/>
      <c r="AR1215" s="188" t="s">
        <v>208</v>
      </c>
      <c r="AT1215" s="188" t="s">
        <v>204</v>
      </c>
      <c r="AU1215" s="188" t="s">
        <v>86</v>
      </c>
      <c r="AY1215" s="19" t="s">
        <v>202</v>
      </c>
      <c r="BE1215" s="189">
        <f>IF(N1215="základní",J1215,0)</f>
        <v>0</v>
      </c>
      <c r="BF1215" s="189">
        <f>IF(N1215="snížená",J1215,0)</f>
        <v>0</v>
      </c>
      <c r="BG1215" s="189">
        <f>IF(N1215="zákl. přenesená",J1215,0)</f>
        <v>0</v>
      </c>
      <c r="BH1215" s="189">
        <f>IF(N1215="sníž. přenesená",J1215,0)</f>
        <v>0</v>
      </c>
      <c r="BI1215" s="189">
        <f>IF(N1215="nulová",J1215,0)</f>
        <v>0</v>
      </c>
      <c r="BJ1215" s="19" t="s">
        <v>84</v>
      </c>
      <c r="BK1215" s="189">
        <f>ROUND(I1215*H1215,2)</f>
        <v>0</v>
      </c>
      <c r="BL1215" s="19" t="s">
        <v>208</v>
      </c>
      <c r="BM1215" s="188" t="s">
        <v>2053</v>
      </c>
    </row>
    <row r="1216" spans="1:65" s="2" customFormat="1" ht="11.25">
      <c r="A1216" s="36"/>
      <c r="B1216" s="37"/>
      <c r="C1216" s="38"/>
      <c r="D1216" s="190" t="s">
        <v>210</v>
      </c>
      <c r="E1216" s="38"/>
      <c r="F1216" s="191" t="s">
        <v>1225</v>
      </c>
      <c r="G1216" s="38"/>
      <c r="H1216" s="38"/>
      <c r="I1216" s="192"/>
      <c r="J1216" s="38"/>
      <c r="K1216" s="38"/>
      <c r="L1216" s="41"/>
      <c r="M1216" s="193"/>
      <c r="N1216" s="194"/>
      <c r="O1216" s="66"/>
      <c r="P1216" s="66"/>
      <c r="Q1216" s="66"/>
      <c r="R1216" s="66"/>
      <c r="S1216" s="66"/>
      <c r="T1216" s="67"/>
      <c r="U1216" s="36"/>
      <c r="V1216" s="36"/>
      <c r="W1216" s="36"/>
      <c r="X1216" s="36"/>
      <c r="Y1216" s="36"/>
      <c r="Z1216" s="36"/>
      <c r="AA1216" s="36"/>
      <c r="AB1216" s="36"/>
      <c r="AC1216" s="36"/>
      <c r="AD1216" s="36"/>
      <c r="AE1216" s="36"/>
      <c r="AT1216" s="19" t="s">
        <v>210</v>
      </c>
      <c r="AU1216" s="19" t="s">
        <v>86</v>
      </c>
    </row>
    <row r="1217" spans="1:65" s="14" customFormat="1" ht="11.25">
      <c r="B1217" s="206"/>
      <c r="C1217" s="207"/>
      <c r="D1217" s="190" t="s">
        <v>216</v>
      </c>
      <c r="E1217" s="208" t="s">
        <v>19</v>
      </c>
      <c r="F1217" s="209" t="s">
        <v>2054</v>
      </c>
      <c r="G1217" s="207"/>
      <c r="H1217" s="210">
        <v>24</v>
      </c>
      <c r="I1217" s="211"/>
      <c r="J1217" s="207"/>
      <c r="K1217" s="207"/>
      <c r="L1217" s="212"/>
      <c r="M1217" s="213"/>
      <c r="N1217" s="214"/>
      <c r="O1217" s="214"/>
      <c r="P1217" s="214"/>
      <c r="Q1217" s="214"/>
      <c r="R1217" s="214"/>
      <c r="S1217" s="214"/>
      <c r="T1217" s="215"/>
      <c r="AT1217" s="216" t="s">
        <v>216</v>
      </c>
      <c r="AU1217" s="216" t="s">
        <v>86</v>
      </c>
      <c r="AV1217" s="14" t="s">
        <v>86</v>
      </c>
      <c r="AW1217" s="14" t="s">
        <v>37</v>
      </c>
      <c r="AX1217" s="14" t="s">
        <v>84</v>
      </c>
      <c r="AY1217" s="216" t="s">
        <v>202</v>
      </c>
    </row>
    <row r="1218" spans="1:65" s="12" customFormat="1" ht="22.9" customHeight="1">
      <c r="B1218" s="161"/>
      <c r="C1218" s="162"/>
      <c r="D1218" s="163" t="s">
        <v>75</v>
      </c>
      <c r="E1218" s="175" t="s">
        <v>119</v>
      </c>
      <c r="F1218" s="175" t="s">
        <v>1228</v>
      </c>
      <c r="G1218" s="162"/>
      <c r="H1218" s="162"/>
      <c r="I1218" s="165"/>
      <c r="J1218" s="176">
        <f>BK1218</f>
        <v>0</v>
      </c>
      <c r="K1218" s="162"/>
      <c r="L1218" s="167"/>
      <c r="M1218" s="168"/>
      <c r="N1218" s="169"/>
      <c r="O1218" s="169"/>
      <c r="P1218" s="170">
        <f>SUM(P1219:P1234)</f>
        <v>0</v>
      </c>
      <c r="Q1218" s="169"/>
      <c r="R1218" s="170">
        <f>SUM(R1219:R1234)</f>
        <v>6.816E-3</v>
      </c>
      <c r="S1218" s="169"/>
      <c r="T1218" s="171">
        <f>SUM(T1219:T1234)</f>
        <v>0.38159999999999999</v>
      </c>
      <c r="AR1218" s="172" t="s">
        <v>84</v>
      </c>
      <c r="AT1218" s="173" t="s">
        <v>75</v>
      </c>
      <c r="AU1218" s="173" t="s">
        <v>84</v>
      </c>
      <c r="AY1218" s="172" t="s">
        <v>202</v>
      </c>
      <c r="BK1218" s="174">
        <f>SUM(BK1219:BK1234)</f>
        <v>0</v>
      </c>
    </row>
    <row r="1219" spans="1:65" s="2" customFormat="1" ht="14.45" customHeight="1">
      <c r="A1219" s="36"/>
      <c r="B1219" s="37"/>
      <c r="C1219" s="177" t="s">
        <v>1130</v>
      </c>
      <c r="D1219" s="177" t="s">
        <v>204</v>
      </c>
      <c r="E1219" s="178" t="s">
        <v>1239</v>
      </c>
      <c r="F1219" s="179" t="s">
        <v>1240</v>
      </c>
      <c r="G1219" s="180" t="s">
        <v>100</v>
      </c>
      <c r="H1219" s="181">
        <v>2.4</v>
      </c>
      <c r="I1219" s="182"/>
      <c r="J1219" s="183">
        <f>ROUND(I1219*H1219,2)</f>
        <v>0</v>
      </c>
      <c r="K1219" s="179" t="s">
        <v>207</v>
      </c>
      <c r="L1219" s="41"/>
      <c r="M1219" s="184" t="s">
        <v>19</v>
      </c>
      <c r="N1219" s="185" t="s">
        <v>47</v>
      </c>
      <c r="O1219" s="66"/>
      <c r="P1219" s="186">
        <f>O1219*H1219</f>
        <v>0</v>
      </c>
      <c r="Q1219" s="186">
        <v>2.8400000000000001E-3</v>
      </c>
      <c r="R1219" s="186">
        <f>Q1219*H1219</f>
        <v>6.816E-3</v>
      </c>
      <c r="S1219" s="186">
        <v>0.159</v>
      </c>
      <c r="T1219" s="187">
        <f>S1219*H1219</f>
        <v>0.38159999999999999</v>
      </c>
      <c r="U1219" s="36"/>
      <c r="V1219" s="36"/>
      <c r="W1219" s="36"/>
      <c r="X1219" s="36"/>
      <c r="Y1219" s="36"/>
      <c r="Z1219" s="36"/>
      <c r="AA1219" s="36"/>
      <c r="AB1219" s="36"/>
      <c r="AC1219" s="36"/>
      <c r="AD1219" s="36"/>
      <c r="AE1219" s="36"/>
      <c r="AR1219" s="188" t="s">
        <v>208</v>
      </c>
      <c r="AT1219" s="188" t="s">
        <v>204</v>
      </c>
      <c r="AU1219" s="188" t="s">
        <v>86</v>
      </c>
      <c r="AY1219" s="19" t="s">
        <v>202</v>
      </c>
      <c r="BE1219" s="189">
        <f>IF(N1219="základní",J1219,0)</f>
        <v>0</v>
      </c>
      <c r="BF1219" s="189">
        <f>IF(N1219="snížená",J1219,0)</f>
        <v>0</v>
      </c>
      <c r="BG1219" s="189">
        <f>IF(N1219="zákl. přenesená",J1219,0)</f>
        <v>0</v>
      </c>
      <c r="BH1219" s="189">
        <f>IF(N1219="sníž. přenesená",J1219,0)</f>
        <v>0</v>
      </c>
      <c r="BI1219" s="189">
        <f>IF(N1219="nulová",J1219,0)</f>
        <v>0</v>
      </c>
      <c r="BJ1219" s="19" t="s">
        <v>84</v>
      </c>
      <c r="BK1219" s="189">
        <f>ROUND(I1219*H1219,2)</f>
        <v>0</v>
      </c>
      <c r="BL1219" s="19" t="s">
        <v>208</v>
      </c>
      <c r="BM1219" s="188" t="s">
        <v>2055</v>
      </c>
    </row>
    <row r="1220" spans="1:65" s="2" customFormat="1" ht="19.5">
      <c r="A1220" s="36"/>
      <c r="B1220" s="37"/>
      <c r="C1220" s="38"/>
      <c r="D1220" s="190" t="s">
        <v>210</v>
      </c>
      <c r="E1220" s="38"/>
      <c r="F1220" s="191" t="s">
        <v>1242</v>
      </c>
      <c r="G1220" s="38"/>
      <c r="H1220" s="38"/>
      <c r="I1220" s="192"/>
      <c r="J1220" s="38"/>
      <c r="K1220" s="38"/>
      <c r="L1220" s="41"/>
      <c r="M1220" s="193"/>
      <c r="N1220" s="194"/>
      <c r="O1220" s="66"/>
      <c r="P1220" s="66"/>
      <c r="Q1220" s="66"/>
      <c r="R1220" s="66"/>
      <c r="S1220" s="66"/>
      <c r="T1220" s="67"/>
      <c r="U1220" s="36"/>
      <c r="V1220" s="36"/>
      <c r="W1220" s="36"/>
      <c r="X1220" s="36"/>
      <c r="Y1220" s="36"/>
      <c r="Z1220" s="36"/>
      <c r="AA1220" s="36"/>
      <c r="AB1220" s="36"/>
      <c r="AC1220" s="36"/>
      <c r="AD1220" s="36"/>
      <c r="AE1220" s="36"/>
      <c r="AT1220" s="19" t="s">
        <v>210</v>
      </c>
      <c r="AU1220" s="19" t="s">
        <v>86</v>
      </c>
    </row>
    <row r="1221" spans="1:65" s="2" customFormat="1" ht="48.75">
      <c r="A1221" s="36"/>
      <c r="B1221" s="37"/>
      <c r="C1221" s="38"/>
      <c r="D1221" s="190" t="s">
        <v>212</v>
      </c>
      <c r="E1221" s="38"/>
      <c r="F1221" s="195" t="s">
        <v>1243</v>
      </c>
      <c r="G1221" s="38"/>
      <c r="H1221" s="38"/>
      <c r="I1221" s="192"/>
      <c r="J1221" s="38"/>
      <c r="K1221" s="38"/>
      <c r="L1221" s="41"/>
      <c r="M1221" s="193"/>
      <c r="N1221" s="194"/>
      <c r="O1221" s="66"/>
      <c r="P1221" s="66"/>
      <c r="Q1221" s="66"/>
      <c r="R1221" s="66"/>
      <c r="S1221" s="66"/>
      <c r="T1221" s="67"/>
      <c r="U1221" s="36"/>
      <c r="V1221" s="36"/>
      <c r="W1221" s="36"/>
      <c r="X1221" s="36"/>
      <c r="Y1221" s="36"/>
      <c r="Z1221" s="36"/>
      <c r="AA1221" s="36"/>
      <c r="AB1221" s="36"/>
      <c r="AC1221" s="36"/>
      <c r="AD1221" s="36"/>
      <c r="AE1221" s="36"/>
      <c r="AT1221" s="19" t="s">
        <v>212</v>
      </c>
      <c r="AU1221" s="19" t="s">
        <v>86</v>
      </c>
    </row>
    <row r="1222" spans="1:65" s="13" customFormat="1" ht="11.25">
      <c r="B1222" s="196"/>
      <c r="C1222" s="197"/>
      <c r="D1222" s="190" t="s">
        <v>216</v>
      </c>
      <c r="E1222" s="198" t="s">
        <v>19</v>
      </c>
      <c r="F1222" s="199" t="s">
        <v>2056</v>
      </c>
      <c r="G1222" s="197"/>
      <c r="H1222" s="198" t="s">
        <v>19</v>
      </c>
      <c r="I1222" s="200"/>
      <c r="J1222" s="197"/>
      <c r="K1222" s="197"/>
      <c r="L1222" s="201"/>
      <c r="M1222" s="202"/>
      <c r="N1222" s="203"/>
      <c r="O1222" s="203"/>
      <c r="P1222" s="203"/>
      <c r="Q1222" s="203"/>
      <c r="R1222" s="203"/>
      <c r="S1222" s="203"/>
      <c r="T1222" s="204"/>
      <c r="AT1222" s="205" t="s">
        <v>216</v>
      </c>
      <c r="AU1222" s="205" t="s">
        <v>86</v>
      </c>
      <c r="AV1222" s="13" t="s">
        <v>84</v>
      </c>
      <c r="AW1222" s="13" t="s">
        <v>37</v>
      </c>
      <c r="AX1222" s="13" t="s">
        <v>76</v>
      </c>
      <c r="AY1222" s="205" t="s">
        <v>202</v>
      </c>
    </row>
    <row r="1223" spans="1:65" s="14" customFormat="1" ht="11.25">
      <c r="B1223" s="206"/>
      <c r="C1223" s="207"/>
      <c r="D1223" s="190" t="s">
        <v>216</v>
      </c>
      <c r="E1223" s="208" t="s">
        <v>19</v>
      </c>
      <c r="F1223" s="209" t="s">
        <v>2057</v>
      </c>
      <c r="G1223" s="207"/>
      <c r="H1223" s="210">
        <v>0.3</v>
      </c>
      <c r="I1223" s="211"/>
      <c r="J1223" s="207"/>
      <c r="K1223" s="207"/>
      <c r="L1223" s="212"/>
      <c r="M1223" s="213"/>
      <c r="N1223" s="214"/>
      <c r="O1223" s="214"/>
      <c r="P1223" s="214"/>
      <c r="Q1223" s="214"/>
      <c r="R1223" s="214"/>
      <c r="S1223" s="214"/>
      <c r="T1223" s="215"/>
      <c r="AT1223" s="216" t="s">
        <v>216</v>
      </c>
      <c r="AU1223" s="216" t="s">
        <v>86</v>
      </c>
      <c r="AV1223" s="14" t="s">
        <v>86</v>
      </c>
      <c r="AW1223" s="14" t="s">
        <v>37</v>
      </c>
      <c r="AX1223" s="14" t="s">
        <v>76</v>
      </c>
      <c r="AY1223" s="216" t="s">
        <v>202</v>
      </c>
    </row>
    <row r="1224" spans="1:65" s="14" customFormat="1" ht="11.25">
      <c r="B1224" s="206"/>
      <c r="C1224" s="207"/>
      <c r="D1224" s="190" t="s">
        <v>216</v>
      </c>
      <c r="E1224" s="208" t="s">
        <v>19</v>
      </c>
      <c r="F1224" s="209" t="s">
        <v>2058</v>
      </c>
      <c r="G1224" s="207"/>
      <c r="H1224" s="210">
        <v>0.3</v>
      </c>
      <c r="I1224" s="211"/>
      <c r="J1224" s="207"/>
      <c r="K1224" s="207"/>
      <c r="L1224" s="212"/>
      <c r="M1224" s="213"/>
      <c r="N1224" s="214"/>
      <c r="O1224" s="214"/>
      <c r="P1224" s="214"/>
      <c r="Q1224" s="214"/>
      <c r="R1224" s="214"/>
      <c r="S1224" s="214"/>
      <c r="T1224" s="215"/>
      <c r="AT1224" s="216" t="s">
        <v>216</v>
      </c>
      <c r="AU1224" s="216" t="s">
        <v>86</v>
      </c>
      <c r="AV1224" s="14" t="s">
        <v>86</v>
      </c>
      <c r="AW1224" s="14" t="s">
        <v>37</v>
      </c>
      <c r="AX1224" s="14" t="s">
        <v>76</v>
      </c>
      <c r="AY1224" s="216" t="s">
        <v>202</v>
      </c>
    </row>
    <row r="1225" spans="1:65" s="14" customFormat="1" ht="11.25">
      <c r="B1225" s="206"/>
      <c r="C1225" s="207"/>
      <c r="D1225" s="190" t="s">
        <v>216</v>
      </c>
      <c r="E1225" s="208" t="s">
        <v>19</v>
      </c>
      <c r="F1225" s="209" t="s">
        <v>2059</v>
      </c>
      <c r="G1225" s="207"/>
      <c r="H1225" s="210">
        <v>0.3</v>
      </c>
      <c r="I1225" s="211"/>
      <c r="J1225" s="207"/>
      <c r="K1225" s="207"/>
      <c r="L1225" s="212"/>
      <c r="M1225" s="213"/>
      <c r="N1225" s="214"/>
      <c r="O1225" s="214"/>
      <c r="P1225" s="214"/>
      <c r="Q1225" s="214"/>
      <c r="R1225" s="214"/>
      <c r="S1225" s="214"/>
      <c r="T1225" s="215"/>
      <c r="AT1225" s="216" t="s">
        <v>216</v>
      </c>
      <c r="AU1225" s="216" t="s">
        <v>86</v>
      </c>
      <c r="AV1225" s="14" t="s">
        <v>86</v>
      </c>
      <c r="AW1225" s="14" t="s">
        <v>37</v>
      </c>
      <c r="AX1225" s="14" t="s">
        <v>76</v>
      </c>
      <c r="AY1225" s="216" t="s">
        <v>202</v>
      </c>
    </row>
    <row r="1226" spans="1:65" s="14" customFormat="1" ht="11.25">
      <c r="B1226" s="206"/>
      <c r="C1226" s="207"/>
      <c r="D1226" s="190" t="s">
        <v>216</v>
      </c>
      <c r="E1226" s="208" t="s">
        <v>19</v>
      </c>
      <c r="F1226" s="209" t="s">
        <v>2060</v>
      </c>
      <c r="G1226" s="207"/>
      <c r="H1226" s="210">
        <v>0.3</v>
      </c>
      <c r="I1226" s="211"/>
      <c r="J1226" s="207"/>
      <c r="K1226" s="207"/>
      <c r="L1226" s="212"/>
      <c r="M1226" s="213"/>
      <c r="N1226" s="214"/>
      <c r="O1226" s="214"/>
      <c r="P1226" s="214"/>
      <c r="Q1226" s="214"/>
      <c r="R1226" s="214"/>
      <c r="S1226" s="214"/>
      <c r="T1226" s="215"/>
      <c r="AT1226" s="216" t="s">
        <v>216</v>
      </c>
      <c r="AU1226" s="216" t="s">
        <v>86</v>
      </c>
      <c r="AV1226" s="14" t="s">
        <v>86</v>
      </c>
      <c r="AW1226" s="14" t="s">
        <v>37</v>
      </c>
      <c r="AX1226" s="14" t="s">
        <v>76</v>
      </c>
      <c r="AY1226" s="216" t="s">
        <v>202</v>
      </c>
    </row>
    <row r="1227" spans="1:65" s="14" customFormat="1" ht="11.25">
      <c r="B1227" s="206"/>
      <c r="C1227" s="207"/>
      <c r="D1227" s="190" t="s">
        <v>216</v>
      </c>
      <c r="E1227" s="208" t="s">
        <v>19</v>
      </c>
      <c r="F1227" s="209" t="s">
        <v>2061</v>
      </c>
      <c r="G1227" s="207"/>
      <c r="H1227" s="210">
        <v>0.3</v>
      </c>
      <c r="I1227" s="211"/>
      <c r="J1227" s="207"/>
      <c r="K1227" s="207"/>
      <c r="L1227" s="212"/>
      <c r="M1227" s="213"/>
      <c r="N1227" s="214"/>
      <c r="O1227" s="214"/>
      <c r="P1227" s="214"/>
      <c r="Q1227" s="214"/>
      <c r="R1227" s="214"/>
      <c r="S1227" s="214"/>
      <c r="T1227" s="215"/>
      <c r="AT1227" s="216" t="s">
        <v>216</v>
      </c>
      <c r="AU1227" s="216" t="s">
        <v>86</v>
      </c>
      <c r="AV1227" s="14" t="s">
        <v>86</v>
      </c>
      <c r="AW1227" s="14" t="s">
        <v>37</v>
      </c>
      <c r="AX1227" s="14" t="s">
        <v>76</v>
      </c>
      <c r="AY1227" s="216" t="s">
        <v>202</v>
      </c>
    </row>
    <row r="1228" spans="1:65" s="14" customFormat="1" ht="11.25">
      <c r="B1228" s="206"/>
      <c r="C1228" s="207"/>
      <c r="D1228" s="190" t="s">
        <v>216</v>
      </c>
      <c r="E1228" s="208" t="s">
        <v>19</v>
      </c>
      <c r="F1228" s="209" t="s">
        <v>2062</v>
      </c>
      <c r="G1228" s="207"/>
      <c r="H1228" s="210">
        <v>0.6</v>
      </c>
      <c r="I1228" s="211"/>
      <c r="J1228" s="207"/>
      <c r="K1228" s="207"/>
      <c r="L1228" s="212"/>
      <c r="M1228" s="213"/>
      <c r="N1228" s="214"/>
      <c r="O1228" s="214"/>
      <c r="P1228" s="214"/>
      <c r="Q1228" s="214"/>
      <c r="R1228" s="214"/>
      <c r="S1228" s="214"/>
      <c r="T1228" s="215"/>
      <c r="AT1228" s="216" t="s">
        <v>216</v>
      </c>
      <c r="AU1228" s="216" t="s">
        <v>86</v>
      </c>
      <c r="AV1228" s="14" t="s">
        <v>86</v>
      </c>
      <c r="AW1228" s="14" t="s">
        <v>37</v>
      </c>
      <c r="AX1228" s="14" t="s">
        <v>76</v>
      </c>
      <c r="AY1228" s="216" t="s">
        <v>202</v>
      </c>
    </row>
    <row r="1229" spans="1:65" s="14" customFormat="1" ht="11.25">
      <c r="B1229" s="206"/>
      <c r="C1229" s="207"/>
      <c r="D1229" s="190" t="s">
        <v>216</v>
      </c>
      <c r="E1229" s="208" t="s">
        <v>19</v>
      </c>
      <c r="F1229" s="209" t="s">
        <v>2063</v>
      </c>
      <c r="G1229" s="207"/>
      <c r="H1229" s="210">
        <v>0.3</v>
      </c>
      <c r="I1229" s="211"/>
      <c r="J1229" s="207"/>
      <c r="K1229" s="207"/>
      <c r="L1229" s="212"/>
      <c r="M1229" s="213"/>
      <c r="N1229" s="214"/>
      <c r="O1229" s="214"/>
      <c r="P1229" s="214"/>
      <c r="Q1229" s="214"/>
      <c r="R1229" s="214"/>
      <c r="S1229" s="214"/>
      <c r="T1229" s="215"/>
      <c r="AT1229" s="216" t="s">
        <v>216</v>
      </c>
      <c r="AU1229" s="216" t="s">
        <v>86</v>
      </c>
      <c r="AV1229" s="14" t="s">
        <v>86</v>
      </c>
      <c r="AW1229" s="14" t="s">
        <v>37</v>
      </c>
      <c r="AX1229" s="14" t="s">
        <v>76</v>
      </c>
      <c r="AY1229" s="216" t="s">
        <v>202</v>
      </c>
    </row>
    <row r="1230" spans="1:65" s="16" customFormat="1" ht="11.25">
      <c r="B1230" s="228"/>
      <c r="C1230" s="229"/>
      <c r="D1230" s="190" t="s">
        <v>216</v>
      </c>
      <c r="E1230" s="230" t="s">
        <v>19</v>
      </c>
      <c r="F1230" s="231" t="s">
        <v>235</v>
      </c>
      <c r="G1230" s="229"/>
      <c r="H1230" s="232">
        <v>2.4</v>
      </c>
      <c r="I1230" s="233"/>
      <c r="J1230" s="229"/>
      <c r="K1230" s="229"/>
      <c r="L1230" s="234"/>
      <c r="M1230" s="235"/>
      <c r="N1230" s="236"/>
      <c r="O1230" s="236"/>
      <c r="P1230" s="236"/>
      <c r="Q1230" s="236"/>
      <c r="R1230" s="236"/>
      <c r="S1230" s="236"/>
      <c r="T1230" s="237"/>
      <c r="AT1230" s="238" t="s">
        <v>216</v>
      </c>
      <c r="AU1230" s="238" t="s">
        <v>86</v>
      </c>
      <c r="AV1230" s="16" t="s">
        <v>208</v>
      </c>
      <c r="AW1230" s="16" t="s">
        <v>37</v>
      </c>
      <c r="AX1230" s="16" t="s">
        <v>84</v>
      </c>
      <c r="AY1230" s="238" t="s">
        <v>202</v>
      </c>
    </row>
    <row r="1231" spans="1:65" s="2" customFormat="1" ht="24.2" customHeight="1">
      <c r="A1231" s="36"/>
      <c r="B1231" s="37"/>
      <c r="C1231" s="177" t="s">
        <v>1136</v>
      </c>
      <c r="D1231" s="177" t="s">
        <v>204</v>
      </c>
      <c r="E1231" s="178" t="s">
        <v>1251</v>
      </c>
      <c r="F1231" s="179" t="s">
        <v>1252</v>
      </c>
      <c r="G1231" s="180" t="s">
        <v>1253</v>
      </c>
      <c r="H1231" s="181">
        <v>1</v>
      </c>
      <c r="I1231" s="182"/>
      <c r="J1231" s="183">
        <f>ROUND(I1231*H1231,2)</f>
        <v>0</v>
      </c>
      <c r="K1231" s="179" t="s">
        <v>19</v>
      </c>
      <c r="L1231" s="41"/>
      <c r="M1231" s="184" t="s">
        <v>19</v>
      </c>
      <c r="N1231" s="185" t="s">
        <v>47</v>
      </c>
      <c r="O1231" s="66"/>
      <c r="P1231" s="186">
        <f>O1231*H1231</f>
        <v>0</v>
      </c>
      <c r="Q1231" s="186">
        <v>0</v>
      </c>
      <c r="R1231" s="186">
        <f>Q1231*H1231</f>
        <v>0</v>
      </c>
      <c r="S1231" s="186">
        <v>0</v>
      </c>
      <c r="T1231" s="187">
        <f>S1231*H1231</f>
        <v>0</v>
      </c>
      <c r="U1231" s="36"/>
      <c r="V1231" s="36"/>
      <c r="W1231" s="36"/>
      <c r="X1231" s="36"/>
      <c r="Y1231" s="36"/>
      <c r="Z1231" s="36"/>
      <c r="AA1231" s="36"/>
      <c r="AB1231" s="36"/>
      <c r="AC1231" s="36"/>
      <c r="AD1231" s="36"/>
      <c r="AE1231" s="36"/>
      <c r="AR1231" s="188" t="s">
        <v>208</v>
      </c>
      <c r="AT1231" s="188" t="s">
        <v>204</v>
      </c>
      <c r="AU1231" s="188" t="s">
        <v>86</v>
      </c>
      <c r="AY1231" s="19" t="s">
        <v>202</v>
      </c>
      <c r="BE1231" s="189">
        <f>IF(N1231="základní",J1231,0)</f>
        <v>0</v>
      </c>
      <c r="BF1231" s="189">
        <f>IF(N1231="snížená",J1231,0)</f>
        <v>0</v>
      </c>
      <c r="BG1231" s="189">
        <f>IF(N1231="zákl. přenesená",J1231,0)</f>
        <v>0</v>
      </c>
      <c r="BH1231" s="189">
        <f>IF(N1231="sníž. přenesená",J1231,0)</f>
        <v>0</v>
      </c>
      <c r="BI1231" s="189">
        <f>IF(N1231="nulová",J1231,0)</f>
        <v>0</v>
      </c>
      <c r="BJ1231" s="19" t="s">
        <v>84</v>
      </c>
      <c r="BK1231" s="189">
        <f>ROUND(I1231*H1231,2)</f>
        <v>0</v>
      </c>
      <c r="BL1231" s="19" t="s">
        <v>208</v>
      </c>
      <c r="BM1231" s="188" t="s">
        <v>2064</v>
      </c>
    </row>
    <row r="1232" spans="1:65" s="2" customFormat="1" ht="11.25">
      <c r="A1232" s="36"/>
      <c r="B1232" s="37"/>
      <c r="C1232" s="38"/>
      <c r="D1232" s="190" t="s">
        <v>210</v>
      </c>
      <c r="E1232" s="38"/>
      <c r="F1232" s="191" t="s">
        <v>1252</v>
      </c>
      <c r="G1232" s="38"/>
      <c r="H1232" s="38"/>
      <c r="I1232" s="192"/>
      <c r="J1232" s="38"/>
      <c r="K1232" s="38"/>
      <c r="L1232" s="41"/>
      <c r="M1232" s="193"/>
      <c r="N1232" s="194"/>
      <c r="O1232" s="66"/>
      <c r="P1232" s="66"/>
      <c r="Q1232" s="66"/>
      <c r="R1232" s="66"/>
      <c r="S1232" s="66"/>
      <c r="T1232" s="67"/>
      <c r="U1232" s="36"/>
      <c r="V1232" s="36"/>
      <c r="W1232" s="36"/>
      <c r="X1232" s="36"/>
      <c r="Y1232" s="36"/>
      <c r="Z1232" s="36"/>
      <c r="AA1232" s="36"/>
      <c r="AB1232" s="36"/>
      <c r="AC1232" s="36"/>
      <c r="AD1232" s="36"/>
      <c r="AE1232" s="36"/>
      <c r="AT1232" s="19" t="s">
        <v>210</v>
      </c>
      <c r="AU1232" s="19" t="s">
        <v>86</v>
      </c>
    </row>
    <row r="1233" spans="1:65" s="2" customFormat="1" ht="14.45" customHeight="1">
      <c r="A1233" s="36"/>
      <c r="B1233" s="37"/>
      <c r="C1233" s="177" t="s">
        <v>1140</v>
      </c>
      <c r="D1233" s="177" t="s">
        <v>204</v>
      </c>
      <c r="E1233" s="178" t="s">
        <v>1256</v>
      </c>
      <c r="F1233" s="179" t="s">
        <v>1257</v>
      </c>
      <c r="G1233" s="180" t="s">
        <v>1253</v>
      </c>
      <c r="H1233" s="181">
        <v>17</v>
      </c>
      <c r="I1233" s="182"/>
      <c r="J1233" s="183">
        <f>ROUND(I1233*H1233,2)</f>
        <v>0</v>
      </c>
      <c r="K1233" s="179" t="s">
        <v>19</v>
      </c>
      <c r="L1233" s="41"/>
      <c r="M1233" s="184" t="s">
        <v>19</v>
      </c>
      <c r="N1233" s="185" t="s">
        <v>47</v>
      </c>
      <c r="O1233" s="66"/>
      <c r="P1233" s="186">
        <f>O1233*H1233</f>
        <v>0</v>
      </c>
      <c r="Q1233" s="186">
        <v>0</v>
      </c>
      <c r="R1233" s="186">
        <f>Q1233*H1233</f>
        <v>0</v>
      </c>
      <c r="S1233" s="186">
        <v>0</v>
      </c>
      <c r="T1233" s="187">
        <f>S1233*H1233</f>
        <v>0</v>
      </c>
      <c r="U1233" s="36"/>
      <c r="V1233" s="36"/>
      <c r="W1233" s="36"/>
      <c r="X1233" s="36"/>
      <c r="Y1233" s="36"/>
      <c r="Z1233" s="36"/>
      <c r="AA1233" s="36"/>
      <c r="AB1233" s="36"/>
      <c r="AC1233" s="36"/>
      <c r="AD1233" s="36"/>
      <c r="AE1233" s="36"/>
      <c r="AR1233" s="188" t="s">
        <v>208</v>
      </c>
      <c r="AT1233" s="188" t="s">
        <v>204</v>
      </c>
      <c r="AU1233" s="188" t="s">
        <v>86</v>
      </c>
      <c r="AY1233" s="19" t="s">
        <v>202</v>
      </c>
      <c r="BE1233" s="189">
        <f>IF(N1233="základní",J1233,0)</f>
        <v>0</v>
      </c>
      <c r="BF1233" s="189">
        <f>IF(N1233="snížená",J1233,0)</f>
        <v>0</v>
      </c>
      <c r="BG1233" s="189">
        <f>IF(N1233="zákl. přenesená",J1233,0)</f>
        <v>0</v>
      </c>
      <c r="BH1233" s="189">
        <f>IF(N1233="sníž. přenesená",J1233,0)</f>
        <v>0</v>
      </c>
      <c r="BI1233" s="189">
        <f>IF(N1233="nulová",J1233,0)</f>
        <v>0</v>
      </c>
      <c r="BJ1233" s="19" t="s">
        <v>84</v>
      </c>
      <c r="BK1233" s="189">
        <f>ROUND(I1233*H1233,2)</f>
        <v>0</v>
      </c>
      <c r="BL1233" s="19" t="s">
        <v>208</v>
      </c>
      <c r="BM1233" s="188" t="s">
        <v>2065</v>
      </c>
    </row>
    <row r="1234" spans="1:65" s="14" customFormat="1" ht="11.25">
      <c r="B1234" s="206"/>
      <c r="C1234" s="207"/>
      <c r="D1234" s="190" t="s">
        <v>216</v>
      </c>
      <c r="E1234" s="208" t="s">
        <v>19</v>
      </c>
      <c r="F1234" s="209" t="s">
        <v>2066</v>
      </c>
      <c r="G1234" s="207"/>
      <c r="H1234" s="210">
        <v>17</v>
      </c>
      <c r="I1234" s="211"/>
      <c r="J1234" s="207"/>
      <c r="K1234" s="207"/>
      <c r="L1234" s="212"/>
      <c r="M1234" s="213"/>
      <c r="N1234" s="214"/>
      <c r="O1234" s="214"/>
      <c r="P1234" s="214"/>
      <c r="Q1234" s="214"/>
      <c r="R1234" s="214"/>
      <c r="S1234" s="214"/>
      <c r="T1234" s="215"/>
      <c r="AT1234" s="216" t="s">
        <v>216</v>
      </c>
      <c r="AU1234" s="216" t="s">
        <v>86</v>
      </c>
      <c r="AV1234" s="14" t="s">
        <v>86</v>
      </c>
      <c r="AW1234" s="14" t="s">
        <v>37</v>
      </c>
      <c r="AX1234" s="14" t="s">
        <v>84</v>
      </c>
      <c r="AY1234" s="216" t="s">
        <v>202</v>
      </c>
    </row>
    <row r="1235" spans="1:65" s="12" customFormat="1" ht="22.9" customHeight="1">
      <c r="B1235" s="161"/>
      <c r="C1235" s="162"/>
      <c r="D1235" s="163" t="s">
        <v>75</v>
      </c>
      <c r="E1235" s="175" t="s">
        <v>1280</v>
      </c>
      <c r="F1235" s="175" t="s">
        <v>1281</v>
      </c>
      <c r="G1235" s="162"/>
      <c r="H1235" s="162"/>
      <c r="I1235" s="165"/>
      <c r="J1235" s="176">
        <f>BK1235</f>
        <v>0</v>
      </c>
      <c r="K1235" s="162"/>
      <c r="L1235" s="167"/>
      <c r="M1235" s="168"/>
      <c r="N1235" s="169"/>
      <c r="O1235" s="169"/>
      <c r="P1235" s="170">
        <f>SUM(P1236:P1238)</f>
        <v>0</v>
      </c>
      <c r="Q1235" s="169"/>
      <c r="R1235" s="170">
        <f>SUM(R1236:R1238)</f>
        <v>0</v>
      </c>
      <c r="S1235" s="169"/>
      <c r="T1235" s="171">
        <f>SUM(T1236:T1238)</f>
        <v>0</v>
      </c>
      <c r="AR1235" s="172" t="s">
        <v>84</v>
      </c>
      <c r="AT1235" s="173" t="s">
        <v>75</v>
      </c>
      <c r="AU1235" s="173" t="s">
        <v>84</v>
      </c>
      <c r="AY1235" s="172" t="s">
        <v>202</v>
      </c>
      <c r="BK1235" s="174">
        <f>SUM(BK1236:BK1238)</f>
        <v>0</v>
      </c>
    </row>
    <row r="1236" spans="1:65" s="2" customFormat="1" ht="14.45" customHeight="1">
      <c r="A1236" s="36"/>
      <c r="B1236" s="37"/>
      <c r="C1236" s="177" t="s">
        <v>1144</v>
      </c>
      <c r="D1236" s="177" t="s">
        <v>204</v>
      </c>
      <c r="E1236" s="178" t="s">
        <v>1283</v>
      </c>
      <c r="F1236" s="179" t="s">
        <v>1284</v>
      </c>
      <c r="G1236" s="180" t="s">
        <v>518</v>
      </c>
      <c r="H1236" s="181">
        <v>381.8</v>
      </c>
      <c r="I1236" s="182"/>
      <c r="J1236" s="183">
        <f>ROUND(I1236*H1236,2)</f>
        <v>0</v>
      </c>
      <c r="K1236" s="179" t="s">
        <v>207</v>
      </c>
      <c r="L1236" s="41"/>
      <c r="M1236" s="184" t="s">
        <v>19</v>
      </c>
      <c r="N1236" s="185" t="s">
        <v>47</v>
      </c>
      <c r="O1236" s="66"/>
      <c r="P1236" s="186">
        <f>O1236*H1236</f>
        <v>0</v>
      </c>
      <c r="Q1236" s="186">
        <v>0</v>
      </c>
      <c r="R1236" s="186">
        <f>Q1236*H1236</f>
        <v>0</v>
      </c>
      <c r="S1236" s="186">
        <v>0</v>
      </c>
      <c r="T1236" s="187">
        <f>S1236*H1236</f>
        <v>0</v>
      </c>
      <c r="U1236" s="36"/>
      <c r="V1236" s="36"/>
      <c r="W1236" s="36"/>
      <c r="X1236" s="36"/>
      <c r="Y1236" s="36"/>
      <c r="Z1236" s="36"/>
      <c r="AA1236" s="36"/>
      <c r="AB1236" s="36"/>
      <c r="AC1236" s="36"/>
      <c r="AD1236" s="36"/>
      <c r="AE1236" s="36"/>
      <c r="AR1236" s="188" t="s">
        <v>208</v>
      </c>
      <c r="AT1236" s="188" t="s">
        <v>204</v>
      </c>
      <c r="AU1236" s="188" t="s">
        <v>86</v>
      </c>
      <c r="AY1236" s="19" t="s">
        <v>202</v>
      </c>
      <c r="BE1236" s="189">
        <f>IF(N1236="základní",J1236,0)</f>
        <v>0</v>
      </c>
      <c r="BF1236" s="189">
        <f>IF(N1236="snížená",J1236,0)</f>
        <v>0</v>
      </c>
      <c r="BG1236" s="189">
        <f>IF(N1236="zákl. přenesená",J1236,0)</f>
        <v>0</v>
      </c>
      <c r="BH1236" s="189">
        <f>IF(N1236="sníž. přenesená",J1236,0)</f>
        <v>0</v>
      </c>
      <c r="BI1236" s="189">
        <f>IF(N1236="nulová",J1236,0)</f>
        <v>0</v>
      </c>
      <c r="BJ1236" s="19" t="s">
        <v>84</v>
      </c>
      <c r="BK1236" s="189">
        <f>ROUND(I1236*H1236,2)</f>
        <v>0</v>
      </c>
      <c r="BL1236" s="19" t="s">
        <v>208</v>
      </c>
      <c r="BM1236" s="188" t="s">
        <v>2067</v>
      </c>
    </row>
    <row r="1237" spans="1:65" s="2" customFormat="1" ht="19.5">
      <c r="A1237" s="36"/>
      <c r="B1237" s="37"/>
      <c r="C1237" s="38"/>
      <c r="D1237" s="190" t="s">
        <v>210</v>
      </c>
      <c r="E1237" s="38"/>
      <c r="F1237" s="191" t="s">
        <v>1286</v>
      </c>
      <c r="G1237" s="38"/>
      <c r="H1237" s="38"/>
      <c r="I1237" s="192"/>
      <c r="J1237" s="38"/>
      <c r="K1237" s="38"/>
      <c r="L1237" s="41"/>
      <c r="M1237" s="193"/>
      <c r="N1237" s="194"/>
      <c r="O1237" s="66"/>
      <c r="P1237" s="66"/>
      <c r="Q1237" s="66"/>
      <c r="R1237" s="66"/>
      <c r="S1237" s="66"/>
      <c r="T1237" s="67"/>
      <c r="U1237" s="36"/>
      <c r="V1237" s="36"/>
      <c r="W1237" s="36"/>
      <c r="X1237" s="36"/>
      <c r="Y1237" s="36"/>
      <c r="Z1237" s="36"/>
      <c r="AA1237" s="36"/>
      <c r="AB1237" s="36"/>
      <c r="AC1237" s="36"/>
      <c r="AD1237" s="36"/>
      <c r="AE1237" s="36"/>
      <c r="AT1237" s="19" t="s">
        <v>210</v>
      </c>
      <c r="AU1237" s="19" t="s">
        <v>86</v>
      </c>
    </row>
    <row r="1238" spans="1:65" s="2" customFormat="1" ht="39">
      <c r="A1238" s="36"/>
      <c r="B1238" s="37"/>
      <c r="C1238" s="38"/>
      <c r="D1238" s="190" t="s">
        <v>212</v>
      </c>
      <c r="E1238" s="38"/>
      <c r="F1238" s="195" t="s">
        <v>1287</v>
      </c>
      <c r="G1238" s="38"/>
      <c r="H1238" s="38"/>
      <c r="I1238" s="192"/>
      <c r="J1238" s="38"/>
      <c r="K1238" s="38"/>
      <c r="L1238" s="41"/>
      <c r="M1238" s="249"/>
      <c r="N1238" s="250"/>
      <c r="O1238" s="251"/>
      <c r="P1238" s="251"/>
      <c r="Q1238" s="251"/>
      <c r="R1238" s="251"/>
      <c r="S1238" s="251"/>
      <c r="T1238" s="252"/>
      <c r="U1238" s="36"/>
      <c r="V1238" s="36"/>
      <c r="W1238" s="36"/>
      <c r="X1238" s="36"/>
      <c r="Y1238" s="36"/>
      <c r="Z1238" s="36"/>
      <c r="AA1238" s="36"/>
      <c r="AB1238" s="36"/>
      <c r="AC1238" s="36"/>
      <c r="AD1238" s="36"/>
      <c r="AE1238" s="36"/>
      <c r="AT1238" s="19" t="s">
        <v>212</v>
      </c>
      <c r="AU1238" s="19" t="s">
        <v>86</v>
      </c>
    </row>
    <row r="1239" spans="1:65" s="2" customFormat="1" ht="6.95" customHeight="1">
      <c r="A1239" s="36"/>
      <c r="B1239" s="49"/>
      <c r="C1239" s="50"/>
      <c r="D1239" s="50"/>
      <c r="E1239" s="50"/>
      <c r="F1239" s="50"/>
      <c r="G1239" s="50"/>
      <c r="H1239" s="50"/>
      <c r="I1239" s="50"/>
      <c r="J1239" s="50"/>
      <c r="K1239" s="50"/>
      <c r="L1239" s="41"/>
      <c r="M1239" s="36"/>
      <c r="O1239" s="36"/>
      <c r="P1239" s="36"/>
      <c r="Q1239" s="36"/>
      <c r="R1239" s="36"/>
      <c r="S1239" s="36"/>
      <c r="T1239" s="36"/>
      <c r="U1239" s="36"/>
      <c r="V1239" s="36"/>
      <c r="W1239" s="36"/>
      <c r="X1239" s="36"/>
      <c r="Y1239" s="36"/>
      <c r="Z1239" s="36"/>
      <c r="AA1239" s="36"/>
      <c r="AB1239" s="36"/>
      <c r="AC1239" s="36"/>
      <c r="AD1239" s="36"/>
      <c r="AE1239" s="36"/>
    </row>
  </sheetData>
  <sheetProtection algorithmName="SHA-512" hashValue="Bs1LGacto1Vn8bG/ZRoMRcz7HQN8dptt1+rKkoTy8o4FYoQ7Tdkk5eWRBE0Nb5n36hABz86DX2ufxTf0NN9qVw==" saltValue="0KPDQNs/Pk7lvgFldmVYpw8IJ7ZB57AhkKMCVxFuVzuqOKDRwLmyx0ABk3+iVucxlqiObaTFET2BNx/pGR/O/g==" spinCount="100000" sheet="1" objects="1" scenarios="1" formatColumns="0" formatRows="0" autoFilter="0"/>
  <autoFilter ref="C84:K1238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48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4"/>
      <c r="C3" s="105"/>
      <c r="D3" s="105"/>
      <c r="E3" s="105"/>
      <c r="F3" s="105"/>
      <c r="G3" s="105"/>
      <c r="H3" s="22"/>
    </row>
    <row r="4" spans="1:8" s="1" customFormat="1" ht="24.95" customHeight="1">
      <c r="B4" s="22"/>
      <c r="C4" s="106" t="s">
        <v>2068</v>
      </c>
      <c r="H4" s="22"/>
    </row>
    <row r="5" spans="1:8" s="1" customFormat="1" ht="12" customHeight="1">
      <c r="B5" s="22"/>
      <c r="C5" s="253" t="s">
        <v>13</v>
      </c>
      <c r="D5" s="394" t="s">
        <v>14</v>
      </c>
      <c r="E5" s="387"/>
      <c r="F5" s="387"/>
      <c r="H5" s="22"/>
    </row>
    <row r="6" spans="1:8" s="1" customFormat="1" ht="36.950000000000003" customHeight="1">
      <c r="B6" s="22"/>
      <c r="C6" s="254" t="s">
        <v>16</v>
      </c>
      <c r="D6" s="398" t="s">
        <v>17</v>
      </c>
      <c r="E6" s="387"/>
      <c r="F6" s="387"/>
      <c r="H6" s="22"/>
    </row>
    <row r="7" spans="1:8" s="1" customFormat="1" ht="16.5" customHeight="1">
      <c r="B7" s="22"/>
      <c r="C7" s="108" t="s">
        <v>23</v>
      </c>
      <c r="D7" s="111" t="str">
        <f>'Rekapitulace stavby'!AN8</f>
        <v>1. 2. 2021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50"/>
      <c r="B9" s="255"/>
      <c r="C9" s="256" t="s">
        <v>57</v>
      </c>
      <c r="D9" s="257" t="s">
        <v>58</v>
      </c>
      <c r="E9" s="257" t="s">
        <v>189</v>
      </c>
      <c r="F9" s="258" t="s">
        <v>2069</v>
      </c>
      <c r="G9" s="150"/>
      <c r="H9" s="255"/>
    </row>
    <row r="10" spans="1:8" s="2" customFormat="1" ht="26.45" customHeight="1">
      <c r="A10" s="36"/>
      <c r="B10" s="41"/>
      <c r="C10" s="259" t="s">
        <v>2070</v>
      </c>
      <c r="D10" s="259" t="s">
        <v>82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60" t="s">
        <v>93</v>
      </c>
      <c r="D11" s="261" t="s">
        <v>94</v>
      </c>
      <c r="E11" s="262" t="s">
        <v>92</v>
      </c>
      <c r="F11" s="263">
        <v>1</v>
      </c>
      <c r="G11" s="36"/>
      <c r="H11" s="41"/>
    </row>
    <row r="12" spans="1:8" s="2" customFormat="1" ht="16.899999999999999" customHeight="1">
      <c r="A12" s="36"/>
      <c r="B12" s="41"/>
      <c r="C12" s="264" t="s">
        <v>19</v>
      </c>
      <c r="D12" s="264" t="s">
        <v>798</v>
      </c>
      <c r="E12" s="19" t="s">
        <v>19</v>
      </c>
      <c r="F12" s="265">
        <v>0</v>
      </c>
      <c r="G12" s="36"/>
      <c r="H12" s="41"/>
    </row>
    <row r="13" spans="1:8" s="2" customFormat="1" ht="16.899999999999999" customHeight="1">
      <c r="A13" s="36"/>
      <c r="B13" s="41"/>
      <c r="C13" s="264" t="s">
        <v>19</v>
      </c>
      <c r="D13" s="264" t="s">
        <v>907</v>
      </c>
      <c r="E13" s="19" t="s">
        <v>19</v>
      </c>
      <c r="F13" s="265">
        <v>1</v>
      </c>
      <c r="G13" s="36"/>
      <c r="H13" s="41"/>
    </row>
    <row r="14" spans="1:8" s="2" customFormat="1" ht="16.899999999999999" customHeight="1">
      <c r="A14" s="36"/>
      <c r="B14" s="41"/>
      <c r="C14" s="264" t="s">
        <v>93</v>
      </c>
      <c r="D14" s="264" t="s">
        <v>219</v>
      </c>
      <c r="E14" s="19" t="s">
        <v>19</v>
      </c>
      <c r="F14" s="265">
        <v>1</v>
      </c>
      <c r="G14" s="36"/>
      <c r="H14" s="41"/>
    </row>
    <row r="15" spans="1:8" s="2" customFormat="1" ht="16.899999999999999" customHeight="1">
      <c r="A15" s="36"/>
      <c r="B15" s="41"/>
      <c r="C15" s="266" t="s">
        <v>2071</v>
      </c>
      <c r="D15" s="36"/>
      <c r="E15" s="36"/>
      <c r="F15" s="36"/>
      <c r="G15" s="36"/>
      <c r="H15" s="41"/>
    </row>
    <row r="16" spans="1:8" s="2" customFormat="1" ht="16.899999999999999" customHeight="1">
      <c r="A16" s="36"/>
      <c r="B16" s="41"/>
      <c r="C16" s="264" t="s">
        <v>902</v>
      </c>
      <c r="D16" s="264" t="s">
        <v>903</v>
      </c>
      <c r="E16" s="19" t="s">
        <v>92</v>
      </c>
      <c r="F16" s="265">
        <v>2</v>
      </c>
      <c r="G16" s="36"/>
      <c r="H16" s="41"/>
    </row>
    <row r="17" spans="1:8" s="2" customFormat="1" ht="16.899999999999999" customHeight="1">
      <c r="A17" s="36"/>
      <c r="B17" s="41"/>
      <c r="C17" s="264" t="s">
        <v>910</v>
      </c>
      <c r="D17" s="264" t="s">
        <v>911</v>
      </c>
      <c r="E17" s="19" t="s">
        <v>92</v>
      </c>
      <c r="F17" s="265">
        <v>1</v>
      </c>
      <c r="G17" s="36"/>
      <c r="H17" s="41"/>
    </row>
    <row r="18" spans="1:8" s="2" customFormat="1" ht="16.899999999999999" customHeight="1">
      <c r="A18" s="36"/>
      <c r="B18" s="41"/>
      <c r="C18" s="260" t="s">
        <v>96</v>
      </c>
      <c r="D18" s="261" t="s">
        <v>97</v>
      </c>
      <c r="E18" s="262" t="s">
        <v>92</v>
      </c>
      <c r="F18" s="263">
        <v>1</v>
      </c>
      <c r="G18" s="36"/>
      <c r="H18" s="41"/>
    </row>
    <row r="19" spans="1:8" s="2" customFormat="1" ht="16.899999999999999" customHeight="1">
      <c r="A19" s="36"/>
      <c r="B19" s="41"/>
      <c r="C19" s="264" t="s">
        <v>19</v>
      </c>
      <c r="D19" s="264" t="s">
        <v>908</v>
      </c>
      <c r="E19" s="19" t="s">
        <v>19</v>
      </c>
      <c r="F19" s="265">
        <v>1</v>
      </c>
      <c r="G19" s="36"/>
      <c r="H19" s="41"/>
    </row>
    <row r="20" spans="1:8" s="2" customFormat="1" ht="16.899999999999999" customHeight="1">
      <c r="A20" s="36"/>
      <c r="B20" s="41"/>
      <c r="C20" s="264" t="s">
        <v>96</v>
      </c>
      <c r="D20" s="264" t="s">
        <v>219</v>
      </c>
      <c r="E20" s="19" t="s">
        <v>19</v>
      </c>
      <c r="F20" s="265">
        <v>1</v>
      </c>
      <c r="G20" s="36"/>
      <c r="H20" s="41"/>
    </row>
    <row r="21" spans="1:8" s="2" customFormat="1" ht="16.899999999999999" customHeight="1">
      <c r="A21" s="36"/>
      <c r="B21" s="41"/>
      <c r="C21" s="266" t="s">
        <v>2071</v>
      </c>
      <c r="D21" s="36"/>
      <c r="E21" s="36"/>
      <c r="F21" s="36"/>
      <c r="G21" s="36"/>
      <c r="H21" s="41"/>
    </row>
    <row r="22" spans="1:8" s="2" customFormat="1" ht="16.899999999999999" customHeight="1">
      <c r="A22" s="36"/>
      <c r="B22" s="41"/>
      <c r="C22" s="264" t="s">
        <v>902</v>
      </c>
      <c r="D22" s="264" t="s">
        <v>903</v>
      </c>
      <c r="E22" s="19" t="s">
        <v>92</v>
      </c>
      <c r="F22" s="265">
        <v>2</v>
      </c>
      <c r="G22" s="36"/>
      <c r="H22" s="41"/>
    </row>
    <row r="23" spans="1:8" s="2" customFormat="1" ht="16.899999999999999" customHeight="1">
      <c r="A23" s="36"/>
      <c r="B23" s="41"/>
      <c r="C23" s="264" t="s">
        <v>914</v>
      </c>
      <c r="D23" s="264" t="s">
        <v>915</v>
      </c>
      <c r="E23" s="19" t="s">
        <v>92</v>
      </c>
      <c r="F23" s="265">
        <v>1</v>
      </c>
      <c r="G23" s="36"/>
      <c r="H23" s="41"/>
    </row>
    <row r="24" spans="1:8" s="2" customFormat="1" ht="16.899999999999999" customHeight="1">
      <c r="A24" s="36"/>
      <c r="B24" s="41"/>
      <c r="C24" s="260" t="s">
        <v>107</v>
      </c>
      <c r="D24" s="261" t="s">
        <v>108</v>
      </c>
      <c r="E24" s="262" t="s">
        <v>92</v>
      </c>
      <c r="F24" s="263">
        <v>13</v>
      </c>
      <c r="G24" s="36"/>
      <c r="H24" s="41"/>
    </row>
    <row r="25" spans="1:8" s="2" customFormat="1" ht="16.899999999999999" customHeight="1">
      <c r="A25" s="36"/>
      <c r="B25" s="41"/>
      <c r="C25" s="264" t="s">
        <v>19</v>
      </c>
      <c r="D25" s="264" t="s">
        <v>798</v>
      </c>
      <c r="E25" s="19" t="s">
        <v>19</v>
      </c>
      <c r="F25" s="265">
        <v>0</v>
      </c>
      <c r="G25" s="36"/>
      <c r="H25" s="41"/>
    </row>
    <row r="26" spans="1:8" s="2" customFormat="1" ht="16.899999999999999" customHeight="1">
      <c r="A26" s="36"/>
      <c r="B26" s="41"/>
      <c r="C26" s="264" t="s">
        <v>19</v>
      </c>
      <c r="D26" s="264" t="s">
        <v>922</v>
      </c>
      <c r="E26" s="19" t="s">
        <v>19</v>
      </c>
      <c r="F26" s="265">
        <v>2</v>
      </c>
      <c r="G26" s="36"/>
      <c r="H26" s="41"/>
    </row>
    <row r="27" spans="1:8" s="2" customFormat="1" ht="16.899999999999999" customHeight="1">
      <c r="A27" s="36"/>
      <c r="B27" s="41"/>
      <c r="C27" s="264" t="s">
        <v>19</v>
      </c>
      <c r="D27" s="264" t="s">
        <v>923</v>
      </c>
      <c r="E27" s="19" t="s">
        <v>19</v>
      </c>
      <c r="F27" s="265">
        <v>6</v>
      </c>
      <c r="G27" s="36"/>
      <c r="H27" s="41"/>
    </row>
    <row r="28" spans="1:8" s="2" customFormat="1" ht="16.899999999999999" customHeight="1">
      <c r="A28" s="36"/>
      <c r="B28" s="41"/>
      <c r="C28" s="264" t="s">
        <v>19</v>
      </c>
      <c r="D28" s="264" t="s">
        <v>924</v>
      </c>
      <c r="E28" s="19" t="s">
        <v>19</v>
      </c>
      <c r="F28" s="265">
        <v>3</v>
      </c>
      <c r="G28" s="36"/>
      <c r="H28" s="41"/>
    </row>
    <row r="29" spans="1:8" s="2" customFormat="1" ht="16.899999999999999" customHeight="1">
      <c r="A29" s="36"/>
      <c r="B29" s="41"/>
      <c r="C29" s="264" t="s">
        <v>19</v>
      </c>
      <c r="D29" s="264" t="s">
        <v>925</v>
      </c>
      <c r="E29" s="19" t="s">
        <v>19</v>
      </c>
      <c r="F29" s="265">
        <v>2</v>
      </c>
      <c r="G29" s="36"/>
      <c r="H29" s="41"/>
    </row>
    <row r="30" spans="1:8" s="2" customFormat="1" ht="16.899999999999999" customHeight="1">
      <c r="A30" s="36"/>
      <c r="B30" s="41"/>
      <c r="C30" s="264" t="s">
        <v>107</v>
      </c>
      <c r="D30" s="264" t="s">
        <v>219</v>
      </c>
      <c r="E30" s="19" t="s">
        <v>19</v>
      </c>
      <c r="F30" s="265">
        <v>13</v>
      </c>
      <c r="G30" s="36"/>
      <c r="H30" s="41"/>
    </row>
    <row r="31" spans="1:8" s="2" customFormat="1" ht="16.899999999999999" customHeight="1">
      <c r="A31" s="36"/>
      <c r="B31" s="41"/>
      <c r="C31" s="266" t="s">
        <v>2071</v>
      </c>
      <c r="D31" s="36"/>
      <c r="E31" s="36"/>
      <c r="F31" s="36"/>
      <c r="G31" s="36"/>
      <c r="H31" s="41"/>
    </row>
    <row r="32" spans="1:8" s="2" customFormat="1" ht="16.899999999999999" customHeight="1">
      <c r="A32" s="36"/>
      <c r="B32" s="41"/>
      <c r="C32" s="264" t="s">
        <v>918</v>
      </c>
      <c r="D32" s="264" t="s">
        <v>919</v>
      </c>
      <c r="E32" s="19" t="s">
        <v>92</v>
      </c>
      <c r="F32" s="265">
        <v>26</v>
      </c>
      <c r="G32" s="36"/>
      <c r="H32" s="41"/>
    </row>
    <row r="33" spans="1:8" s="2" customFormat="1" ht="16.899999999999999" customHeight="1">
      <c r="A33" s="36"/>
      <c r="B33" s="41"/>
      <c r="C33" s="264" t="s">
        <v>931</v>
      </c>
      <c r="D33" s="264" t="s">
        <v>932</v>
      </c>
      <c r="E33" s="19" t="s">
        <v>92</v>
      </c>
      <c r="F33" s="265">
        <v>13</v>
      </c>
      <c r="G33" s="36"/>
      <c r="H33" s="41"/>
    </row>
    <row r="34" spans="1:8" s="2" customFormat="1" ht="16.899999999999999" customHeight="1">
      <c r="A34" s="36"/>
      <c r="B34" s="41"/>
      <c r="C34" s="260" t="s">
        <v>111</v>
      </c>
      <c r="D34" s="261" t="s">
        <v>112</v>
      </c>
      <c r="E34" s="262" t="s">
        <v>92</v>
      </c>
      <c r="F34" s="263">
        <v>13</v>
      </c>
      <c r="G34" s="36"/>
      <c r="H34" s="41"/>
    </row>
    <row r="35" spans="1:8" s="2" customFormat="1" ht="16.899999999999999" customHeight="1">
      <c r="A35" s="36"/>
      <c r="B35" s="41"/>
      <c r="C35" s="264" t="s">
        <v>19</v>
      </c>
      <c r="D35" s="264" t="s">
        <v>926</v>
      </c>
      <c r="E35" s="19" t="s">
        <v>19</v>
      </c>
      <c r="F35" s="265">
        <v>2</v>
      </c>
      <c r="G35" s="36"/>
      <c r="H35" s="41"/>
    </row>
    <row r="36" spans="1:8" s="2" customFormat="1" ht="16.899999999999999" customHeight="1">
      <c r="A36" s="36"/>
      <c r="B36" s="41"/>
      <c r="C36" s="264" t="s">
        <v>19</v>
      </c>
      <c r="D36" s="264" t="s">
        <v>927</v>
      </c>
      <c r="E36" s="19" t="s">
        <v>19</v>
      </c>
      <c r="F36" s="265">
        <v>6</v>
      </c>
      <c r="G36" s="36"/>
      <c r="H36" s="41"/>
    </row>
    <row r="37" spans="1:8" s="2" customFormat="1" ht="16.899999999999999" customHeight="1">
      <c r="A37" s="36"/>
      <c r="B37" s="41"/>
      <c r="C37" s="264" t="s">
        <v>19</v>
      </c>
      <c r="D37" s="264" t="s">
        <v>928</v>
      </c>
      <c r="E37" s="19" t="s">
        <v>19</v>
      </c>
      <c r="F37" s="265">
        <v>3</v>
      </c>
      <c r="G37" s="36"/>
      <c r="H37" s="41"/>
    </row>
    <row r="38" spans="1:8" s="2" customFormat="1" ht="16.899999999999999" customHeight="1">
      <c r="A38" s="36"/>
      <c r="B38" s="41"/>
      <c r="C38" s="264" t="s">
        <v>19</v>
      </c>
      <c r="D38" s="264" t="s">
        <v>929</v>
      </c>
      <c r="E38" s="19" t="s">
        <v>19</v>
      </c>
      <c r="F38" s="265">
        <v>2</v>
      </c>
      <c r="G38" s="36"/>
      <c r="H38" s="41"/>
    </row>
    <row r="39" spans="1:8" s="2" customFormat="1" ht="16.899999999999999" customHeight="1">
      <c r="A39" s="36"/>
      <c r="B39" s="41"/>
      <c r="C39" s="264" t="s">
        <v>111</v>
      </c>
      <c r="D39" s="264" t="s">
        <v>219</v>
      </c>
      <c r="E39" s="19" t="s">
        <v>19</v>
      </c>
      <c r="F39" s="265">
        <v>13</v>
      </c>
      <c r="G39" s="36"/>
      <c r="H39" s="41"/>
    </row>
    <row r="40" spans="1:8" s="2" customFormat="1" ht="16.899999999999999" customHeight="1">
      <c r="A40" s="36"/>
      <c r="B40" s="41"/>
      <c r="C40" s="266" t="s">
        <v>2071</v>
      </c>
      <c r="D40" s="36"/>
      <c r="E40" s="36"/>
      <c r="F40" s="36"/>
      <c r="G40" s="36"/>
      <c r="H40" s="41"/>
    </row>
    <row r="41" spans="1:8" s="2" customFormat="1" ht="16.899999999999999" customHeight="1">
      <c r="A41" s="36"/>
      <c r="B41" s="41"/>
      <c r="C41" s="264" t="s">
        <v>918</v>
      </c>
      <c r="D41" s="264" t="s">
        <v>919</v>
      </c>
      <c r="E41" s="19" t="s">
        <v>92</v>
      </c>
      <c r="F41" s="265">
        <v>26</v>
      </c>
      <c r="G41" s="36"/>
      <c r="H41" s="41"/>
    </row>
    <row r="42" spans="1:8" s="2" customFormat="1" ht="16.899999999999999" customHeight="1">
      <c r="A42" s="36"/>
      <c r="B42" s="41"/>
      <c r="C42" s="264" t="s">
        <v>935</v>
      </c>
      <c r="D42" s="264" t="s">
        <v>936</v>
      </c>
      <c r="E42" s="19" t="s">
        <v>92</v>
      </c>
      <c r="F42" s="265">
        <v>13</v>
      </c>
      <c r="G42" s="36"/>
      <c r="H42" s="41"/>
    </row>
    <row r="43" spans="1:8" s="2" customFormat="1" ht="16.899999999999999" customHeight="1">
      <c r="A43" s="36"/>
      <c r="B43" s="41"/>
      <c r="C43" s="260" t="s">
        <v>113</v>
      </c>
      <c r="D43" s="261" t="s">
        <v>114</v>
      </c>
      <c r="E43" s="262" t="s">
        <v>115</v>
      </c>
      <c r="F43" s="263">
        <v>710.28099999999995</v>
      </c>
      <c r="G43" s="36"/>
      <c r="H43" s="41"/>
    </row>
    <row r="44" spans="1:8" s="2" customFormat="1" ht="16.899999999999999" customHeight="1">
      <c r="A44" s="36"/>
      <c r="B44" s="41"/>
      <c r="C44" s="264" t="s">
        <v>19</v>
      </c>
      <c r="D44" s="264" t="s">
        <v>652</v>
      </c>
      <c r="E44" s="19" t="s">
        <v>19</v>
      </c>
      <c r="F44" s="265">
        <v>0</v>
      </c>
      <c r="G44" s="36"/>
      <c r="H44" s="41"/>
    </row>
    <row r="45" spans="1:8" s="2" customFormat="1" ht="16.899999999999999" customHeight="1">
      <c r="A45" s="36"/>
      <c r="B45" s="41"/>
      <c r="C45" s="264" t="s">
        <v>19</v>
      </c>
      <c r="D45" s="264" t="s">
        <v>653</v>
      </c>
      <c r="E45" s="19" t="s">
        <v>19</v>
      </c>
      <c r="F45" s="265">
        <v>3.5419999999999998</v>
      </c>
      <c r="G45" s="36"/>
      <c r="H45" s="41"/>
    </row>
    <row r="46" spans="1:8" s="2" customFormat="1" ht="16.899999999999999" customHeight="1">
      <c r="A46" s="36"/>
      <c r="B46" s="41"/>
      <c r="C46" s="264" t="s">
        <v>19</v>
      </c>
      <c r="D46" s="264" t="s">
        <v>654</v>
      </c>
      <c r="E46" s="19" t="s">
        <v>19</v>
      </c>
      <c r="F46" s="265">
        <v>-0.155</v>
      </c>
      <c r="G46" s="36"/>
      <c r="H46" s="41"/>
    </row>
    <row r="47" spans="1:8" s="2" customFormat="1" ht="16.899999999999999" customHeight="1">
      <c r="A47" s="36"/>
      <c r="B47" s="41"/>
      <c r="C47" s="264" t="s">
        <v>19</v>
      </c>
      <c r="D47" s="264" t="s">
        <v>655</v>
      </c>
      <c r="E47" s="19" t="s">
        <v>19</v>
      </c>
      <c r="F47" s="265">
        <v>113.45</v>
      </c>
      <c r="G47" s="36"/>
      <c r="H47" s="41"/>
    </row>
    <row r="48" spans="1:8" s="2" customFormat="1" ht="16.899999999999999" customHeight="1">
      <c r="A48" s="36"/>
      <c r="B48" s="41"/>
      <c r="C48" s="264" t="s">
        <v>19</v>
      </c>
      <c r="D48" s="264" t="s">
        <v>656</v>
      </c>
      <c r="E48" s="19" t="s">
        <v>19</v>
      </c>
      <c r="F48" s="265">
        <v>-7.1280000000000001</v>
      </c>
      <c r="G48" s="36"/>
      <c r="H48" s="41"/>
    </row>
    <row r="49" spans="1:8" s="2" customFormat="1" ht="16.899999999999999" customHeight="1">
      <c r="A49" s="36"/>
      <c r="B49" s="41"/>
      <c r="C49" s="264" t="s">
        <v>19</v>
      </c>
      <c r="D49" s="264" t="s">
        <v>657</v>
      </c>
      <c r="E49" s="19" t="s">
        <v>19</v>
      </c>
      <c r="F49" s="265">
        <v>293.42500000000001</v>
      </c>
      <c r="G49" s="36"/>
      <c r="H49" s="41"/>
    </row>
    <row r="50" spans="1:8" s="2" customFormat="1" ht="16.899999999999999" customHeight="1">
      <c r="A50" s="36"/>
      <c r="B50" s="41"/>
      <c r="C50" s="264" t="s">
        <v>19</v>
      </c>
      <c r="D50" s="264" t="s">
        <v>658</v>
      </c>
      <c r="E50" s="19" t="s">
        <v>19</v>
      </c>
      <c r="F50" s="265">
        <v>-26.187999999999999</v>
      </c>
      <c r="G50" s="36"/>
      <c r="H50" s="41"/>
    </row>
    <row r="51" spans="1:8" s="2" customFormat="1" ht="16.899999999999999" customHeight="1">
      <c r="A51" s="36"/>
      <c r="B51" s="41"/>
      <c r="C51" s="264" t="s">
        <v>19</v>
      </c>
      <c r="D51" s="264" t="s">
        <v>659</v>
      </c>
      <c r="E51" s="19" t="s">
        <v>19</v>
      </c>
      <c r="F51" s="265">
        <v>101.16800000000001</v>
      </c>
      <c r="G51" s="36"/>
      <c r="H51" s="41"/>
    </row>
    <row r="52" spans="1:8" s="2" customFormat="1" ht="16.899999999999999" customHeight="1">
      <c r="A52" s="36"/>
      <c r="B52" s="41"/>
      <c r="C52" s="264" t="s">
        <v>19</v>
      </c>
      <c r="D52" s="264" t="s">
        <v>660</v>
      </c>
      <c r="E52" s="19" t="s">
        <v>19</v>
      </c>
      <c r="F52" s="265">
        <v>-12.82</v>
      </c>
      <c r="G52" s="36"/>
      <c r="H52" s="41"/>
    </row>
    <row r="53" spans="1:8" s="2" customFormat="1" ht="16.899999999999999" customHeight="1">
      <c r="A53" s="36"/>
      <c r="B53" s="41"/>
      <c r="C53" s="264" t="s">
        <v>19</v>
      </c>
      <c r="D53" s="264" t="s">
        <v>661</v>
      </c>
      <c r="E53" s="19" t="s">
        <v>19</v>
      </c>
      <c r="F53" s="265">
        <v>56.286999999999999</v>
      </c>
      <c r="G53" s="36"/>
      <c r="H53" s="41"/>
    </row>
    <row r="54" spans="1:8" s="2" customFormat="1" ht="16.899999999999999" customHeight="1">
      <c r="A54" s="36"/>
      <c r="B54" s="41"/>
      <c r="C54" s="264" t="s">
        <v>19</v>
      </c>
      <c r="D54" s="264" t="s">
        <v>662</v>
      </c>
      <c r="E54" s="19" t="s">
        <v>19</v>
      </c>
      <c r="F54" s="265">
        <v>-9.1859999999999999</v>
      </c>
      <c r="G54" s="36"/>
      <c r="H54" s="41"/>
    </row>
    <row r="55" spans="1:8" s="2" customFormat="1" ht="16.899999999999999" customHeight="1">
      <c r="A55" s="36"/>
      <c r="B55" s="41"/>
      <c r="C55" s="264" t="s">
        <v>19</v>
      </c>
      <c r="D55" s="264" t="s">
        <v>663</v>
      </c>
      <c r="E55" s="19" t="s">
        <v>19</v>
      </c>
      <c r="F55" s="265">
        <v>156.096</v>
      </c>
      <c r="G55" s="36"/>
      <c r="H55" s="41"/>
    </row>
    <row r="56" spans="1:8" s="2" customFormat="1" ht="16.899999999999999" customHeight="1">
      <c r="A56" s="36"/>
      <c r="B56" s="41"/>
      <c r="C56" s="264" t="s">
        <v>19</v>
      </c>
      <c r="D56" s="264" t="s">
        <v>664</v>
      </c>
      <c r="E56" s="19" t="s">
        <v>19</v>
      </c>
      <c r="F56" s="265">
        <v>-31.925999999999998</v>
      </c>
      <c r="G56" s="36"/>
      <c r="H56" s="41"/>
    </row>
    <row r="57" spans="1:8" s="2" customFormat="1" ht="16.899999999999999" customHeight="1">
      <c r="A57" s="36"/>
      <c r="B57" s="41"/>
      <c r="C57" s="264" t="s">
        <v>19</v>
      </c>
      <c r="D57" s="264" t="s">
        <v>665</v>
      </c>
      <c r="E57" s="19" t="s">
        <v>19</v>
      </c>
      <c r="F57" s="265">
        <v>96.284999999999997</v>
      </c>
      <c r="G57" s="36"/>
      <c r="H57" s="41"/>
    </row>
    <row r="58" spans="1:8" s="2" customFormat="1" ht="16.899999999999999" customHeight="1">
      <c r="A58" s="36"/>
      <c r="B58" s="41"/>
      <c r="C58" s="264" t="s">
        <v>19</v>
      </c>
      <c r="D58" s="264" t="s">
        <v>666</v>
      </c>
      <c r="E58" s="19" t="s">
        <v>19</v>
      </c>
      <c r="F58" s="265">
        <v>-22.568999999999999</v>
      </c>
      <c r="G58" s="36"/>
      <c r="H58" s="41"/>
    </row>
    <row r="59" spans="1:8" s="2" customFormat="1" ht="16.899999999999999" customHeight="1">
      <c r="A59" s="36"/>
      <c r="B59" s="41"/>
      <c r="C59" s="264" t="s">
        <v>113</v>
      </c>
      <c r="D59" s="264" t="s">
        <v>235</v>
      </c>
      <c r="E59" s="19" t="s">
        <v>19</v>
      </c>
      <c r="F59" s="265">
        <v>710.28099999999995</v>
      </c>
      <c r="G59" s="36"/>
      <c r="H59" s="41"/>
    </row>
    <row r="60" spans="1:8" s="2" customFormat="1" ht="16.899999999999999" customHeight="1">
      <c r="A60" s="36"/>
      <c r="B60" s="41"/>
      <c r="C60" s="266" t="s">
        <v>2071</v>
      </c>
      <c r="D60" s="36"/>
      <c r="E60" s="36"/>
      <c r="F60" s="36"/>
      <c r="G60" s="36"/>
      <c r="H60" s="41"/>
    </row>
    <row r="61" spans="1:8" s="2" customFormat="1" ht="16.899999999999999" customHeight="1">
      <c r="A61" s="36"/>
      <c r="B61" s="41"/>
      <c r="C61" s="264" t="s">
        <v>646</v>
      </c>
      <c r="D61" s="264" t="s">
        <v>647</v>
      </c>
      <c r="E61" s="19" t="s">
        <v>115</v>
      </c>
      <c r="F61" s="265">
        <v>710.28099999999995</v>
      </c>
      <c r="G61" s="36"/>
      <c r="H61" s="41"/>
    </row>
    <row r="62" spans="1:8" s="2" customFormat="1" ht="16.899999999999999" customHeight="1">
      <c r="A62" s="36"/>
      <c r="B62" s="41"/>
      <c r="C62" s="264" t="s">
        <v>667</v>
      </c>
      <c r="D62" s="264" t="s">
        <v>668</v>
      </c>
      <c r="E62" s="19" t="s">
        <v>518</v>
      </c>
      <c r="F62" s="265">
        <v>1342.431</v>
      </c>
      <c r="G62" s="36"/>
      <c r="H62" s="41"/>
    </row>
    <row r="63" spans="1:8" s="2" customFormat="1" ht="16.899999999999999" customHeight="1">
      <c r="A63" s="36"/>
      <c r="B63" s="41"/>
      <c r="C63" s="260" t="s">
        <v>90</v>
      </c>
      <c r="D63" s="261" t="s">
        <v>91</v>
      </c>
      <c r="E63" s="262" t="s">
        <v>92</v>
      </c>
      <c r="F63" s="263">
        <v>1</v>
      </c>
      <c r="G63" s="36"/>
      <c r="H63" s="41"/>
    </row>
    <row r="64" spans="1:8" s="2" customFormat="1" ht="16.899999999999999" customHeight="1">
      <c r="A64" s="36"/>
      <c r="B64" s="41"/>
      <c r="C64" s="264" t="s">
        <v>19</v>
      </c>
      <c r="D64" s="264" t="s">
        <v>798</v>
      </c>
      <c r="E64" s="19" t="s">
        <v>19</v>
      </c>
      <c r="F64" s="265">
        <v>0</v>
      </c>
      <c r="G64" s="36"/>
      <c r="H64" s="41"/>
    </row>
    <row r="65" spans="1:8" s="2" customFormat="1" ht="16.899999999999999" customHeight="1">
      <c r="A65" s="36"/>
      <c r="B65" s="41"/>
      <c r="C65" s="264" t="s">
        <v>19</v>
      </c>
      <c r="D65" s="264" t="s">
        <v>943</v>
      </c>
      <c r="E65" s="19" t="s">
        <v>19</v>
      </c>
      <c r="F65" s="265">
        <v>1</v>
      </c>
      <c r="G65" s="36"/>
      <c r="H65" s="41"/>
    </row>
    <row r="66" spans="1:8" s="2" customFormat="1" ht="16.899999999999999" customHeight="1">
      <c r="A66" s="36"/>
      <c r="B66" s="41"/>
      <c r="C66" s="264" t="s">
        <v>90</v>
      </c>
      <c r="D66" s="264" t="s">
        <v>219</v>
      </c>
      <c r="E66" s="19" t="s">
        <v>19</v>
      </c>
      <c r="F66" s="265">
        <v>1</v>
      </c>
      <c r="G66" s="36"/>
      <c r="H66" s="41"/>
    </row>
    <row r="67" spans="1:8" s="2" customFormat="1" ht="16.899999999999999" customHeight="1">
      <c r="A67" s="36"/>
      <c r="B67" s="41"/>
      <c r="C67" s="266" t="s">
        <v>2071</v>
      </c>
      <c r="D67" s="36"/>
      <c r="E67" s="36"/>
      <c r="F67" s="36"/>
      <c r="G67" s="36"/>
      <c r="H67" s="41"/>
    </row>
    <row r="68" spans="1:8" s="2" customFormat="1" ht="16.899999999999999" customHeight="1">
      <c r="A68" s="36"/>
      <c r="B68" s="41"/>
      <c r="C68" s="264" t="s">
        <v>939</v>
      </c>
      <c r="D68" s="264" t="s">
        <v>940</v>
      </c>
      <c r="E68" s="19" t="s">
        <v>92</v>
      </c>
      <c r="F68" s="265">
        <v>10</v>
      </c>
      <c r="G68" s="36"/>
      <c r="H68" s="41"/>
    </row>
    <row r="69" spans="1:8" s="2" customFormat="1" ht="16.899999999999999" customHeight="1">
      <c r="A69" s="36"/>
      <c r="B69" s="41"/>
      <c r="C69" s="264" t="s">
        <v>949</v>
      </c>
      <c r="D69" s="264" t="s">
        <v>950</v>
      </c>
      <c r="E69" s="19" t="s">
        <v>92</v>
      </c>
      <c r="F69" s="265">
        <v>1</v>
      </c>
      <c r="G69" s="36"/>
      <c r="H69" s="41"/>
    </row>
    <row r="70" spans="1:8" s="2" customFormat="1" ht="16.899999999999999" customHeight="1">
      <c r="A70" s="36"/>
      <c r="B70" s="41"/>
      <c r="C70" s="260" t="s">
        <v>117</v>
      </c>
      <c r="D70" s="261" t="s">
        <v>118</v>
      </c>
      <c r="E70" s="262" t="s">
        <v>92</v>
      </c>
      <c r="F70" s="263">
        <v>9</v>
      </c>
      <c r="G70" s="36"/>
      <c r="H70" s="41"/>
    </row>
    <row r="71" spans="1:8" s="2" customFormat="1" ht="16.899999999999999" customHeight="1">
      <c r="A71" s="36"/>
      <c r="B71" s="41"/>
      <c r="C71" s="264" t="s">
        <v>19</v>
      </c>
      <c r="D71" s="264" t="s">
        <v>944</v>
      </c>
      <c r="E71" s="19" t="s">
        <v>19</v>
      </c>
      <c r="F71" s="265">
        <v>1</v>
      </c>
      <c r="G71" s="36"/>
      <c r="H71" s="41"/>
    </row>
    <row r="72" spans="1:8" s="2" customFormat="1" ht="16.899999999999999" customHeight="1">
      <c r="A72" s="36"/>
      <c r="B72" s="41"/>
      <c r="C72" s="264" t="s">
        <v>19</v>
      </c>
      <c r="D72" s="264" t="s">
        <v>945</v>
      </c>
      <c r="E72" s="19" t="s">
        <v>19</v>
      </c>
      <c r="F72" s="265">
        <v>4</v>
      </c>
      <c r="G72" s="36"/>
      <c r="H72" s="41"/>
    </row>
    <row r="73" spans="1:8" s="2" customFormat="1" ht="16.899999999999999" customHeight="1">
      <c r="A73" s="36"/>
      <c r="B73" s="41"/>
      <c r="C73" s="264" t="s">
        <v>19</v>
      </c>
      <c r="D73" s="264" t="s">
        <v>946</v>
      </c>
      <c r="E73" s="19" t="s">
        <v>19</v>
      </c>
      <c r="F73" s="265">
        <v>2</v>
      </c>
      <c r="G73" s="36"/>
      <c r="H73" s="41"/>
    </row>
    <row r="74" spans="1:8" s="2" customFormat="1" ht="16.899999999999999" customHeight="1">
      <c r="A74" s="36"/>
      <c r="B74" s="41"/>
      <c r="C74" s="264" t="s">
        <v>19</v>
      </c>
      <c r="D74" s="264" t="s">
        <v>947</v>
      </c>
      <c r="E74" s="19" t="s">
        <v>19</v>
      </c>
      <c r="F74" s="265">
        <v>2</v>
      </c>
      <c r="G74" s="36"/>
      <c r="H74" s="41"/>
    </row>
    <row r="75" spans="1:8" s="2" customFormat="1" ht="16.899999999999999" customHeight="1">
      <c r="A75" s="36"/>
      <c r="B75" s="41"/>
      <c r="C75" s="264" t="s">
        <v>117</v>
      </c>
      <c r="D75" s="264" t="s">
        <v>219</v>
      </c>
      <c r="E75" s="19" t="s">
        <v>19</v>
      </c>
      <c r="F75" s="265">
        <v>9</v>
      </c>
      <c r="G75" s="36"/>
      <c r="H75" s="41"/>
    </row>
    <row r="76" spans="1:8" s="2" customFormat="1" ht="16.899999999999999" customHeight="1">
      <c r="A76" s="36"/>
      <c r="B76" s="41"/>
      <c r="C76" s="266" t="s">
        <v>2071</v>
      </c>
      <c r="D76" s="36"/>
      <c r="E76" s="36"/>
      <c r="F76" s="36"/>
      <c r="G76" s="36"/>
      <c r="H76" s="41"/>
    </row>
    <row r="77" spans="1:8" s="2" customFormat="1" ht="16.899999999999999" customHeight="1">
      <c r="A77" s="36"/>
      <c r="B77" s="41"/>
      <c r="C77" s="264" t="s">
        <v>939</v>
      </c>
      <c r="D77" s="264" t="s">
        <v>940</v>
      </c>
      <c r="E77" s="19" t="s">
        <v>92</v>
      </c>
      <c r="F77" s="265">
        <v>10</v>
      </c>
      <c r="G77" s="36"/>
      <c r="H77" s="41"/>
    </row>
    <row r="78" spans="1:8" s="2" customFormat="1" ht="16.899999999999999" customHeight="1">
      <c r="A78" s="36"/>
      <c r="B78" s="41"/>
      <c r="C78" s="264" t="s">
        <v>953</v>
      </c>
      <c r="D78" s="264" t="s">
        <v>954</v>
      </c>
      <c r="E78" s="19" t="s">
        <v>92</v>
      </c>
      <c r="F78" s="265">
        <v>9</v>
      </c>
      <c r="G78" s="36"/>
      <c r="H78" s="41"/>
    </row>
    <row r="79" spans="1:8" s="2" customFormat="1" ht="16.899999999999999" customHeight="1">
      <c r="A79" s="36"/>
      <c r="B79" s="41"/>
      <c r="C79" s="260" t="s">
        <v>102</v>
      </c>
      <c r="D79" s="261" t="s">
        <v>103</v>
      </c>
      <c r="E79" s="262" t="s">
        <v>92</v>
      </c>
      <c r="F79" s="263">
        <v>2</v>
      </c>
      <c r="G79" s="36"/>
      <c r="H79" s="41"/>
    </row>
    <row r="80" spans="1:8" s="2" customFormat="1" ht="16.899999999999999" customHeight="1">
      <c r="A80" s="36"/>
      <c r="B80" s="41"/>
      <c r="C80" s="264" t="s">
        <v>19</v>
      </c>
      <c r="D80" s="264" t="s">
        <v>798</v>
      </c>
      <c r="E80" s="19" t="s">
        <v>19</v>
      </c>
      <c r="F80" s="265">
        <v>0</v>
      </c>
      <c r="G80" s="36"/>
      <c r="H80" s="41"/>
    </row>
    <row r="81" spans="1:8" s="2" customFormat="1" ht="16.899999999999999" customHeight="1">
      <c r="A81" s="36"/>
      <c r="B81" s="41"/>
      <c r="C81" s="264" t="s">
        <v>19</v>
      </c>
      <c r="D81" s="264" t="s">
        <v>961</v>
      </c>
      <c r="E81" s="19" t="s">
        <v>19</v>
      </c>
      <c r="F81" s="265">
        <v>1</v>
      </c>
      <c r="G81" s="36"/>
      <c r="H81" s="41"/>
    </row>
    <row r="82" spans="1:8" s="2" customFormat="1" ht="16.899999999999999" customHeight="1">
      <c r="A82" s="36"/>
      <c r="B82" s="41"/>
      <c r="C82" s="264" t="s">
        <v>19</v>
      </c>
      <c r="D82" s="264" t="s">
        <v>962</v>
      </c>
      <c r="E82" s="19" t="s">
        <v>19</v>
      </c>
      <c r="F82" s="265">
        <v>1</v>
      </c>
      <c r="G82" s="36"/>
      <c r="H82" s="41"/>
    </row>
    <row r="83" spans="1:8" s="2" customFormat="1" ht="16.899999999999999" customHeight="1">
      <c r="A83" s="36"/>
      <c r="B83" s="41"/>
      <c r="C83" s="264" t="s">
        <v>102</v>
      </c>
      <c r="D83" s="264" t="s">
        <v>235</v>
      </c>
      <c r="E83" s="19" t="s">
        <v>19</v>
      </c>
      <c r="F83" s="265">
        <v>2</v>
      </c>
      <c r="G83" s="36"/>
      <c r="H83" s="41"/>
    </row>
    <row r="84" spans="1:8" s="2" customFormat="1" ht="16.899999999999999" customHeight="1">
      <c r="A84" s="36"/>
      <c r="B84" s="41"/>
      <c r="C84" s="266" t="s">
        <v>2071</v>
      </c>
      <c r="D84" s="36"/>
      <c r="E84" s="36"/>
      <c r="F84" s="36"/>
      <c r="G84" s="36"/>
      <c r="H84" s="41"/>
    </row>
    <row r="85" spans="1:8" s="2" customFormat="1" ht="16.899999999999999" customHeight="1">
      <c r="A85" s="36"/>
      <c r="B85" s="41"/>
      <c r="C85" s="264" t="s">
        <v>957</v>
      </c>
      <c r="D85" s="264" t="s">
        <v>958</v>
      </c>
      <c r="E85" s="19" t="s">
        <v>92</v>
      </c>
      <c r="F85" s="265">
        <v>2</v>
      </c>
      <c r="G85" s="36"/>
      <c r="H85" s="41"/>
    </row>
    <row r="86" spans="1:8" s="2" customFormat="1" ht="16.899999999999999" customHeight="1">
      <c r="A86" s="36"/>
      <c r="B86" s="41"/>
      <c r="C86" s="264" t="s">
        <v>964</v>
      </c>
      <c r="D86" s="264" t="s">
        <v>965</v>
      </c>
      <c r="E86" s="19" t="s">
        <v>92</v>
      </c>
      <c r="F86" s="265">
        <v>2</v>
      </c>
      <c r="G86" s="36"/>
      <c r="H86" s="41"/>
    </row>
    <row r="87" spans="1:8" s="2" customFormat="1" ht="16.899999999999999" customHeight="1">
      <c r="A87" s="36"/>
      <c r="B87" s="41"/>
      <c r="C87" s="260" t="s">
        <v>120</v>
      </c>
      <c r="D87" s="261" t="s">
        <v>121</v>
      </c>
      <c r="E87" s="262" t="s">
        <v>92</v>
      </c>
      <c r="F87" s="263">
        <v>1</v>
      </c>
      <c r="G87" s="36"/>
      <c r="H87" s="41"/>
    </row>
    <row r="88" spans="1:8" s="2" customFormat="1" ht="16.899999999999999" customHeight="1">
      <c r="A88" s="36"/>
      <c r="B88" s="41"/>
      <c r="C88" s="264" t="s">
        <v>19</v>
      </c>
      <c r="D88" s="264" t="s">
        <v>798</v>
      </c>
      <c r="E88" s="19" t="s">
        <v>19</v>
      </c>
      <c r="F88" s="265">
        <v>0</v>
      </c>
      <c r="G88" s="36"/>
      <c r="H88" s="41"/>
    </row>
    <row r="89" spans="1:8" s="2" customFormat="1" ht="16.899999999999999" customHeight="1">
      <c r="A89" s="36"/>
      <c r="B89" s="41"/>
      <c r="C89" s="264" t="s">
        <v>19</v>
      </c>
      <c r="D89" s="264" t="s">
        <v>972</v>
      </c>
      <c r="E89" s="19" t="s">
        <v>19</v>
      </c>
      <c r="F89" s="265">
        <v>1</v>
      </c>
      <c r="G89" s="36"/>
      <c r="H89" s="41"/>
    </row>
    <row r="90" spans="1:8" s="2" customFormat="1" ht="16.899999999999999" customHeight="1">
      <c r="A90" s="36"/>
      <c r="B90" s="41"/>
      <c r="C90" s="264" t="s">
        <v>120</v>
      </c>
      <c r="D90" s="264" t="s">
        <v>235</v>
      </c>
      <c r="E90" s="19" t="s">
        <v>19</v>
      </c>
      <c r="F90" s="265">
        <v>1</v>
      </c>
      <c r="G90" s="36"/>
      <c r="H90" s="41"/>
    </row>
    <row r="91" spans="1:8" s="2" customFormat="1" ht="16.899999999999999" customHeight="1">
      <c r="A91" s="36"/>
      <c r="B91" s="41"/>
      <c r="C91" s="266" t="s">
        <v>2071</v>
      </c>
      <c r="D91" s="36"/>
      <c r="E91" s="36"/>
      <c r="F91" s="36"/>
      <c r="G91" s="36"/>
      <c r="H91" s="41"/>
    </row>
    <row r="92" spans="1:8" s="2" customFormat="1" ht="16.899999999999999" customHeight="1">
      <c r="A92" s="36"/>
      <c r="B92" s="41"/>
      <c r="C92" s="264" t="s">
        <v>968</v>
      </c>
      <c r="D92" s="264" t="s">
        <v>969</v>
      </c>
      <c r="E92" s="19" t="s">
        <v>92</v>
      </c>
      <c r="F92" s="265">
        <v>1</v>
      </c>
      <c r="G92" s="36"/>
      <c r="H92" s="41"/>
    </row>
    <row r="93" spans="1:8" s="2" customFormat="1" ht="16.899999999999999" customHeight="1">
      <c r="A93" s="36"/>
      <c r="B93" s="41"/>
      <c r="C93" s="264" t="s">
        <v>974</v>
      </c>
      <c r="D93" s="264" t="s">
        <v>975</v>
      </c>
      <c r="E93" s="19" t="s">
        <v>92</v>
      </c>
      <c r="F93" s="265">
        <v>1</v>
      </c>
      <c r="G93" s="36"/>
      <c r="H93" s="41"/>
    </row>
    <row r="94" spans="1:8" s="2" customFormat="1" ht="16.899999999999999" customHeight="1">
      <c r="A94" s="36"/>
      <c r="B94" s="41"/>
      <c r="C94" s="260" t="s">
        <v>104</v>
      </c>
      <c r="D94" s="261" t="s">
        <v>105</v>
      </c>
      <c r="E94" s="262" t="s">
        <v>92</v>
      </c>
      <c r="F94" s="263">
        <v>1</v>
      </c>
      <c r="G94" s="36"/>
      <c r="H94" s="41"/>
    </row>
    <row r="95" spans="1:8" s="2" customFormat="1" ht="16.899999999999999" customHeight="1">
      <c r="A95" s="36"/>
      <c r="B95" s="41"/>
      <c r="C95" s="264" t="s">
        <v>19</v>
      </c>
      <c r="D95" s="264" t="s">
        <v>798</v>
      </c>
      <c r="E95" s="19" t="s">
        <v>19</v>
      </c>
      <c r="F95" s="265">
        <v>0</v>
      </c>
      <c r="G95" s="36"/>
      <c r="H95" s="41"/>
    </row>
    <row r="96" spans="1:8" s="2" customFormat="1" ht="16.899999999999999" customHeight="1">
      <c r="A96" s="36"/>
      <c r="B96" s="41"/>
      <c r="C96" s="264" t="s">
        <v>19</v>
      </c>
      <c r="D96" s="264" t="s">
        <v>982</v>
      </c>
      <c r="E96" s="19" t="s">
        <v>19</v>
      </c>
      <c r="F96" s="265">
        <v>1</v>
      </c>
      <c r="G96" s="36"/>
      <c r="H96" s="41"/>
    </row>
    <row r="97" spans="1:8" s="2" customFormat="1" ht="16.899999999999999" customHeight="1">
      <c r="A97" s="36"/>
      <c r="B97" s="41"/>
      <c r="C97" s="264" t="s">
        <v>104</v>
      </c>
      <c r="D97" s="264" t="s">
        <v>235</v>
      </c>
      <c r="E97" s="19" t="s">
        <v>19</v>
      </c>
      <c r="F97" s="265">
        <v>1</v>
      </c>
      <c r="G97" s="36"/>
      <c r="H97" s="41"/>
    </row>
    <row r="98" spans="1:8" s="2" customFormat="1" ht="16.899999999999999" customHeight="1">
      <c r="A98" s="36"/>
      <c r="B98" s="41"/>
      <c r="C98" s="266" t="s">
        <v>2071</v>
      </c>
      <c r="D98" s="36"/>
      <c r="E98" s="36"/>
      <c r="F98" s="36"/>
      <c r="G98" s="36"/>
      <c r="H98" s="41"/>
    </row>
    <row r="99" spans="1:8" s="2" customFormat="1" ht="16.899999999999999" customHeight="1">
      <c r="A99" s="36"/>
      <c r="B99" s="41"/>
      <c r="C99" s="264" t="s">
        <v>978</v>
      </c>
      <c r="D99" s="264" t="s">
        <v>979</v>
      </c>
      <c r="E99" s="19" t="s">
        <v>92</v>
      </c>
      <c r="F99" s="265">
        <v>1</v>
      </c>
      <c r="G99" s="36"/>
      <c r="H99" s="41"/>
    </row>
    <row r="100" spans="1:8" s="2" customFormat="1" ht="16.899999999999999" customHeight="1">
      <c r="A100" s="36"/>
      <c r="B100" s="41"/>
      <c r="C100" s="264" t="s">
        <v>984</v>
      </c>
      <c r="D100" s="264" t="s">
        <v>985</v>
      </c>
      <c r="E100" s="19" t="s">
        <v>92</v>
      </c>
      <c r="F100" s="265">
        <v>1</v>
      </c>
      <c r="G100" s="36"/>
      <c r="H100" s="41"/>
    </row>
    <row r="101" spans="1:8" s="2" customFormat="1" ht="16.899999999999999" customHeight="1">
      <c r="A101" s="36"/>
      <c r="B101" s="41"/>
      <c r="C101" s="260" t="s">
        <v>122</v>
      </c>
      <c r="D101" s="261" t="s">
        <v>123</v>
      </c>
      <c r="E101" s="262" t="s">
        <v>100</v>
      </c>
      <c r="F101" s="263">
        <v>43</v>
      </c>
      <c r="G101" s="36"/>
      <c r="H101" s="41"/>
    </row>
    <row r="102" spans="1:8" s="2" customFormat="1" ht="16.899999999999999" customHeight="1">
      <c r="A102" s="36"/>
      <c r="B102" s="41"/>
      <c r="C102" s="264" t="s">
        <v>19</v>
      </c>
      <c r="D102" s="264" t="s">
        <v>123</v>
      </c>
      <c r="E102" s="19" t="s">
        <v>19</v>
      </c>
      <c r="F102" s="265">
        <v>0</v>
      </c>
      <c r="G102" s="36"/>
      <c r="H102" s="41"/>
    </row>
    <row r="103" spans="1:8" s="2" customFormat="1" ht="16.899999999999999" customHeight="1">
      <c r="A103" s="36"/>
      <c r="B103" s="41"/>
      <c r="C103" s="264" t="s">
        <v>19</v>
      </c>
      <c r="D103" s="264" t="s">
        <v>1235</v>
      </c>
      <c r="E103" s="19" t="s">
        <v>19</v>
      </c>
      <c r="F103" s="265">
        <v>29</v>
      </c>
      <c r="G103" s="36"/>
      <c r="H103" s="41"/>
    </row>
    <row r="104" spans="1:8" s="2" customFormat="1" ht="16.899999999999999" customHeight="1">
      <c r="A104" s="36"/>
      <c r="B104" s="41"/>
      <c r="C104" s="264" t="s">
        <v>19</v>
      </c>
      <c r="D104" s="264" t="s">
        <v>1236</v>
      </c>
      <c r="E104" s="19" t="s">
        <v>19</v>
      </c>
      <c r="F104" s="265">
        <v>9</v>
      </c>
      <c r="G104" s="36"/>
      <c r="H104" s="41"/>
    </row>
    <row r="105" spans="1:8" s="2" customFormat="1" ht="16.899999999999999" customHeight="1">
      <c r="A105" s="36"/>
      <c r="B105" s="41"/>
      <c r="C105" s="264" t="s">
        <v>19</v>
      </c>
      <c r="D105" s="264" t="s">
        <v>1237</v>
      </c>
      <c r="E105" s="19" t="s">
        <v>19</v>
      </c>
      <c r="F105" s="265">
        <v>5</v>
      </c>
      <c r="G105" s="36"/>
      <c r="H105" s="41"/>
    </row>
    <row r="106" spans="1:8" s="2" customFormat="1" ht="16.899999999999999" customHeight="1">
      <c r="A106" s="36"/>
      <c r="B106" s="41"/>
      <c r="C106" s="264" t="s">
        <v>122</v>
      </c>
      <c r="D106" s="264" t="s">
        <v>235</v>
      </c>
      <c r="E106" s="19" t="s">
        <v>19</v>
      </c>
      <c r="F106" s="265">
        <v>43</v>
      </c>
      <c r="G106" s="36"/>
      <c r="H106" s="41"/>
    </row>
    <row r="107" spans="1:8" s="2" customFormat="1" ht="16.899999999999999" customHeight="1">
      <c r="A107" s="36"/>
      <c r="B107" s="41"/>
      <c r="C107" s="266" t="s">
        <v>2071</v>
      </c>
      <c r="D107" s="36"/>
      <c r="E107" s="36"/>
      <c r="F107" s="36"/>
      <c r="G107" s="36"/>
      <c r="H107" s="41"/>
    </row>
    <row r="108" spans="1:8" s="2" customFormat="1" ht="16.899999999999999" customHeight="1">
      <c r="A108" s="36"/>
      <c r="B108" s="41"/>
      <c r="C108" s="264" t="s">
        <v>1230</v>
      </c>
      <c r="D108" s="264" t="s">
        <v>1231</v>
      </c>
      <c r="E108" s="19" t="s">
        <v>100</v>
      </c>
      <c r="F108" s="265">
        <v>43</v>
      </c>
      <c r="G108" s="36"/>
      <c r="H108" s="41"/>
    </row>
    <row r="109" spans="1:8" s="2" customFormat="1" ht="16.899999999999999" customHeight="1">
      <c r="A109" s="36"/>
      <c r="B109" s="41"/>
      <c r="C109" s="264" t="s">
        <v>1263</v>
      </c>
      <c r="D109" s="264" t="s">
        <v>1264</v>
      </c>
      <c r="E109" s="19" t="s">
        <v>518</v>
      </c>
      <c r="F109" s="265">
        <v>25.8</v>
      </c>
      <c r="G109" s="36"/>
      <c r="H109" s="41"/>
    </row>
    <row r="110" spans="1:8" s="2" customFormat="1" ht="16.899999999999999" customHeight="1">
      <c r="A110" s="36"/>
      <c r="B110" s="41"/>
      <c r="C110" s="264" t="s">
        <v>1270</v>
      </c>
      <c r="D110" s="264" t="s">
        <v>1271</v>
      </c>
      <c r="E110" s="19" t="s">
        <v>518</v>
      </c>
      <c r="F110" s="265">
        <v>490.2</v>
      </c>
      <c r="G110" s="36"/>
      <c r="H110" s="41"/>
    </row>
    <row r="111" spans="1:8" s="2" customFormat="1" ht="16.899999999999999" customHeight="1">
      <c r="A111" s="36"/>
      <c r="B111" s="41"/>
      <c r="C111" s="264" t="s">
        <v>1276</v>
      </c>
      <c r="D111" s="264" t="s">
        <v>1277</v>
      </c>
      <c r="E111" s="19" t="s">
        <v>518</v>
      </c>
      <c r="F111" s="265">
        <v>25.8</v>
      </c>
      <c r="G111" s="36"/>
      <c r="H111" s="41"/>
    </row>
    <row r="112" spans="1:8" s="2" customFormat="1" ht="16.899999999999999" customHeight="1">
      <c r="A112" s="36"/>
      <c r="B112" s="41"/>
      <c r="C112" s="260" t="s">
        <v>125</v>
      </c>
      <c r="D112" s="261" t="s">
        <v>126</v>
      </c>
      <c r="E112" s="262" t="s">
        <v>115</v>
      </c>
      <c r="F112" s="263">
        <v>920.84400000000005</v>
      </c>
      <c r="G112" s="36"/>
      <c r="H112" s="41"/>
    </row>
    <row r="113" spans="1:8" s="2" customFormat="1" ht="16.899999999999999" customHeight="1">
      <c r="A113" s="36"/>
      <c r="B113" s="41"/>
      <c r="C113" s="264" t="s">
        <v>19</v>
      </c>
      <c r="D113" s="264" t="s">
        <v>126</v>
      </c>
      <c r="E113" s="19" t="s">
        <v>19</v>
      </c>
      <c r="F113" s="265">
        <v>0</v>
      </c>
      <c r="G113" s="36"/>
      <c r="H113" s="41"/>
    </row>
    <row r="114" spans="1:8" s="2" customFormat="1" ht="16.899999999999999" customHeight="1">
      <c r="A114" s="36"/>
      <c r="B114" s="41"/>
      <c r="C114" s="264" t="s">
        <v>19</v>
      </c>
      <c r="D114" s="264" t="s">
        <v>481</v>
      </c>
      <c r="E114" s="19" t="s">
        <v>19</v>
      </c>
      <c r="F114" s="265">
        <v>880.60500000000002</v>
      </c>
      <c r="G114" s="36"/>
      <c r="H114" s="41"/>
    </row>
    <row r="115" spans="1:8" s="2" customFormat="1" ht="16.899999999999999" customHeight="1">
      <c r="A115" s="36"/>
      <c r="B115" s="41"/>
      <c r="C115" s="264" t="s">
        <v>19</v>
      </c>
      <c r="D115" s="264" t="s">
        <v>482</v>
      </c>
      <c r="E115" s="19" t="s">
        <v>19</v>
      </c>
      <c r="F115" s="265">
        <v>64.263000000000005</v>
      </c>
      <c r="G115" s="36"/>
      <c r="H115" s="41"/>
    </row>
    <row r="116" spans="1:8" s="2" customFormat="1" ht="16.899999999999999" customHeight="1">
      <c r="A116" s="36"/>
      <c r="B116" s="41"/>
      <c r="C116" s="264" t="s">
        <v>19</v>
      </c>
      <c r="D116" s="264" t="s">
        <v>483</v>
      </c>
      <c r="E116" s="19" t="s">
        <v>19</v>
      </c>
      <c r="F116" s="265">
        <v>-24.024000000000001</v>
      </c>
      <c r="G116" s="36"/>
      <c r="H116" s="41"/>
    </row>
    <row r="117" spans="1:8" s="2" customFormat="1" ht="16.899999999999999" customHeight="1">
      <c r="A117" s="36"/>
      <c r="B117" s="41"/>
      <c r="C117" s="264" t="s">
        <v>125</v>
      </c>
      <c r="D117" s="264" t="s">
        <v>235</v>
      </c>
      <c r="E117" s="19" t="s">
        <v>19</v>
      </c>
      <c r="F117" s="265">
        <v>920.84400000000005</v>
      </c>
      <c r="G117" s="36"/>
      <c r="H117" s="41"/>
    </row>
    <row r="118" spans="1:8" s="2" customFormat="1" ht="16.899999999999999" customHeight="1">
      <c r="A118" s="36"/>
      <c r="B118" s="41"/>
      <c r="C118" s="266" t="s">
        <v>2071</v>
      </c>
      <c r="D118" s="36"/>
      <c r="E118" s="36"/>
      <c r="F118" s="36"/>
      <c r="G118" s="36"/>
      <c r="H118" s="41"/>
    </row>
    <row r="119" spans="1:8" s="2" customFormat="1" ht="16.899999999999999" customHeight="1">
      <c r="A119" s="36"/>
      <c r="B119" s="41"/>
      <c r="C119" s="264" t="s">
        <v>476</v>
      </c>
      <c r="D119" s="264" t="s">
        <v>477</v>
      </c>
      <c r="E119" s="19" t="s">
        <v>115</v>
      </c>
      <c r="F119" s="265">
        <v>920.84400000000005</v>
      </c>
      <c r="G119" s="36"/>
      <c r="H119" s="41"/>
    </row>
    <row r="120" spans="1:8" s="2" customFormat="1" ht="16.899999999999999" customHeight="1">
      <c r="A120" s="36"/>
      <c r="B120" s="41"/>
      <c r="C120" s="264" t="s">
        <v>485</v>
      </c>
      <c r="D120" s="264" t="s">
        <v>486</v>
      </c>
      <c r="E120" s="19" t="s">
        <v>115</v>
      </c>
      <c r="F120" s="265">
        <v>9208.44</v>
      </c>
      <c r="G120" s="36"/>
      <c r="H120" s="41"/>
    </row>
    <row r="121" spans="1:8" s="2" customFormat="1" ht="16.899999999999999" customHeight="1">
      <c r="A121" s="36"/>
      <c r="B121" s="41"/>
      <c r="C121" s="264" t="s">
        <v>516</v>
      </c>
      <c r="D121" s="264" t="s">
        <v>517</v>
      </c>
      <c r="E121" s="19" t="s">
        <v>518</v>
      </c>
      <c r="F121" s="265">
        <v>2386.4160000000002</v>
      </c>
      <c r="G121" s="36"/>
      <c r="H121" s="41"/>
    </row>
    <row r="122" spans="1:8" s="2" customFormat="1" ht="16.899999999999999" customHeight="1">
      <c r="A122" s="36"/>
      <c r="B122" s="41"/>
      <c r="C122" s="260" t="s">
        <v>173</v>
      </c>
      <c r="D122" s="261" t="s">
        <v>174</v>
      </c>
      <c r="E122" s="262" t="s">
        <v>115</v>
      </c>
      <c r="F122" s="263">
        <v>404.94299999999998</v>
      </c>
      <c r="G122" s="36"/>
      <c r="H122" s="41"/>
    </row>
    <row r="123" spans="1:8" s="2" customFormat="1" ht="16.899999999999999" customHeight="1">
      <c r="A123" s="36"/>
      <c r="B123" s="41"/>
      <c r="C123" s="264" t="s">
        <v>19</v>
      </c>
      <c r="D123" s="264" t="s">
        <v>174</v>
      </c>
      <c r="E123" s="19" t="s">
        <v>19</v>
      </c>
      <c r="F123" s="265">
        <v>0</v>
      </c>
      <c r="G123" s="36"/>
      <c r="H123" s="41"/>
    </row>
    <row r="124" spans="1:8" s="2" customFormat="1" ht="16.899999999999999" customHeight="1">
      <c r="A124" s="36"/>
      <c r="B124" s="41"/>
      <c r="C124" s="264" t="s">
        <v>19</v>
      </c>
      <c r="D124" s="264" t="s">
        <v>495</v>
      </c>
      <c r="E124" s="19" t="s">
        <v>19</v>
      </c>
      <c r="F124" s="265">
        <v>377.40199999999999</v>
      </c>
      <c r="G124" s="36"/>
      <c r="H124" s="41"/>
    </row>
    <row r="125" spans="1:8" s="2" customFormat="1" ht="16.899999999999999" customHeight="1">
      <c r="A125" s="36"/>
      <c r="B125" s="41"/>
      <c r="C125" s="264" t="s">
        <v>19</v>
      </c>
      <c r="D125" s="264" t="s">
        <v>496</v>
      </c>
      <c r="E125" s="19" t="s">
        <v>19</v>
      </c>
      <c r="F125" s="265">
        <v>27.541</v>
      </c>
      <c r="G125" s="36"/>
      <c r="H125" s="41"/>
    </row>
    <row r="126" spans="1:8" s="2" customFormat="1" ht="16.899999999999999" customHeight="1">
      <c r="A126" s="36"/>
      <c r="B126" s="41"/>
      <c r="C126" s="264" t="s">
        <v>173</v>
      </c>
      <c r="D126" s="264" t="s">
        <v>235</v>
      </c>
      <c r="E126" s="19" t="s">
        <v>19</v>
      </c>
      <c r="F126" s="265">
        <v>404.94299999999998</v>
      </c>
      <c r="G126" s="36"/>
      <c r="H126" s="41"/>
    </row>
    <row r="127" spans="1:8" s="2" customFormat="1" ht="16.899999999999999" customHeight="1">
      <c r="A127" s="36"/>
      <c r="B127" s="41"/>
      <c r="C127" s="266" t="s">
        <v>2071</v>
      </c>
      <c r="D127" s="36"/>
      <c r="E127" s="36"/>
      <c r="F127" s="36"/>
      <c r="G127" s="36"/>
      <c r="H127" s="41"/>
    </row>
    <row r="128" spans="1:8" s="2" customFormat="1" ht="16.899999999999999" customHeight="1">
      <c r="A128" s="36"/>
      <c r="B128" s="41"/>
      <c r="C128" s="264" t="s">
        <v>491</v>
      </c>
      <c r="D128" s="264" t="s">
        <v>492</v>
      </c>
      <c r="E128" s="19" t="s">
        <v>115</v>
      </c>
      <c r="F128" s="265">
        <v>404.94299999999998</v>
      </c>
      <c r="G128" s="36"/>
      <c r="H128" s="41"/>
    </row>
    <row r="129" spans="1:8" s="2" customFormat="1" ht="16.899999999999999" customHeight="1">
      <c r="A129" s="36"/>
      <c r="B129" s="41"/>
      <c r="C129" s="264" t="s">
        <v>497</v>
      </c>
      <c r="D129" s="264" t="s">
        <v>498</v>
      </c>
      <c r="E129" s="19" t="s">
        <v>115</v>
      </c>
      <c r="F129" s="265">
        <v>4049.43</v>
      </c>
      <c r="G129" s="36"/>
      <c r="H129" s="41"/>
    </row>
    <row r="130" spans="1:8" s="2" customFormat="1" ht="16.899999999999999" customHeight="1">
      <c r="A130" s="36"/>
      <c r="B130" s="41"/>
      <c r="C130" s="264" t="s">
        <v>516</v>
      </c>
      <c r="D130" s="264" t="s">
        <v>517</v>
      </c>
      <c r="E130" s="19" t="s">
        <v>518</v>
      </c>
      <c r="F130" s="265">
        <v>2386.4160000000002</v>
      </c>
      <c r="G130" s="36"/>
      <c r="H130" s="41"/>
    </row>
    <row r="131" spans="1:8" s="2" customFormat="1" ht="16.899999999999999" customHeight="1">
      <c r="A131" s="36"/>
      <c r="B131" s="41"/>
      <c r="C131" s="260" t="s">
        <v>128</v>
      </c>
      <c r="D131" s="261" t="s">
        <v>129</v>
      </c>
      <c r="E131" s="262" t="s">
        <v>130</v>
      </c>
      <c r="F131" s="263">
        <v>147.565</v>
      </c>
      <c r="G131" s="36"/>
      <c r="H131" s="41"/>
    </row>
    <row r="132" spans="1:8" s="2" customFormat="1" ht="16.899999999999999" customHeight="1">
      <c r="A132" s="36"/>
      <c r="B132" s="41"/>
      <c r="C132" s="264" t="s">
        <v>19</v>
      </c>
      <c r="D132" s="264" t="s">
        <v>677</v>
      </c>
      <c r="E132" s="19" t="s">
        <v>19</v>
      </c>
      <c r="F132" s="265">
        <v>0</v>
      </c>
      <c r="G132" s="36"/>
      <c r="H132" s="41"/>
    </row>
    <row r="133" spans="1:8" s="2" customFormat="1" ht="16.899999999999999" customHeight="1">
      <c r="A133" s="36"/>
      <c r="B133" s="41"/>
      <c r="C133" s="264" t="s">
        <v>128</v>
      </c>
      <c r="D133" s="264" t="s">
        <v>156</v>
      </c>
      <c r="E133" s="19" t="s">
        <v>19</v>
      </c>
      <c r="F133" s="265">
        <v>147.565</v>
      </c>
      <c r="G133" s="36"/>
      <c r="H133" s="41"/>
    </row>
    <row r="134" spans="1:8" s="2" customFormat="1" ht="16.899999999999999" customHeight="1">
      <c r="A134" s="36"/>
      <c r="B134" s="41"/>
      <c r="C134" s="266" t="s">
        <v>2071</v>
      </c>
      <c r="D134" s="36"/>
      <c r="E134" s="36"/>
      <c r="F134" s="36"/>
      <c r="G134" s="36"/>
      <c r="H134" s="41"/>
    </row>
    <row r="135" spans="1:8" s="2" customFormat="1" ht="16.899999999999999" customHeight="1">
      <c r="A135" s="36"/>
      <c r="B135" s="41"/>
      <c r="C135" s="264" t="s">
        <v>672</v>
      </c>
      <c r="D135" s="264" t="s">
        <v>673</v>
      </c>
      <c r="E135" s="19" t="s">
        <v>130</v>
      </c>
      <c r="F135" s="265">
        <v>147.565</v>
      </c>
      <c r="G135" s="36"/>
      <c r="H135" s="41"/>
    </row>
    <row r="136" spans="1:8" s="2" customFormat="1" ht="16.899999999999999" customHeight="1">
      <c r="A136" s="36"/>
      <c r="B136" s="41"/>
      <c r="C136" s="264" t="s">
        <v>679</v>
      </c>
      <c r="D136" s="264" t="s">
        <v>680</v>
      </c>
      <c r="E136" s="19" t="s">
        <v>130</v>
      </c>
      <c r="F136" s="265">
        <v>147.565</v>
      </c>
      <c r="G136" s="36"/>
      <c r="H136" s="41"/>
    </row>
    <row r="137" spans="1:8" s="2" customFormat="1" ht="16.899999999999999" customHeight="1">
      <c r="A137" s="36"/>
      <c r="B137" s="41"/>
      <c r="C137" s="264" t="s">
        <v>691</v>
      </c>
      <c r="D137" s="264" t="s">
        <v>692</v>
      </c>
      <c r="E137" s="19" t="s">
        <v>130</v>
      </c>
      <c r="F137" s="265">
        <v>147.565</v>
      </c>
      <c r="G137" s="36"/>
      <c r="H137" s="41"/>
    </row>
    <row r="138" spans="1:8" s="2" customFormat="1" ht="16.899999999999999" customHeight="1">
      <c r="A138" s="36"/>
      <c r="B138" s="41"/>
      <c r="C138" s="264" t="s">
        <v>697</v>
      </c>
      <c r="D138" s="264" t="s">
        <v>698</v>
      </c>
      <c r="E138" s="19" t="s">
        <v>130</v>
      </c>
      <c r="F138" s="265">
        <v>147.565</v>
      </c>
      <c r="G138" s="36"/>
      <c r="H138" s="41"/>
    </row>
    <row r="139" spans="1:8" s="2" customFormat="1" ht="16.899999999999999" customHeight="1">
      <c r="A139" s="36"/>
      <c r="B139" s="41"/>
      <c r="C139" s="264" t="s">
        <v>703</v>
      </c>
      <c r="D139" s="264" t="s">
        <v>704</v>
      </c>
      <c r="E139" s="19" t="s">
        <v>115</v>
      </c>
      <c r="F139" s="265">
        <v>4.4269999999999996</v>
      </c>
      <c r="G139" s="36"/>
      <c r="H139" s="41"/>
    </row>
    <row r="140" spans="1:8" s="2" customFormat="1" ht="16.899999999999999" customHeight="1">
      <c r="A140" s="36"/>
      <c r="B140" s="41"/>
      <c r="C140" s="264" t="s">
        <v>685</v>
      </c>
      <c r="D140" s="264" t="s">
        <v>686</v>
      </c>
      <c r="E140" s="19" t="s">
        <v>687</v>
      </c>
      <c r="F140" s="265">
        <v>4.4269999999999996</v>
      </c>
      <c r="G140" s="36"/>
      <c r="H140" s="41"/>
    </row>
    <row r="141" spans="1:8" s="2" customFormat="1" ht="16.899999999999999" customHeight="1">
      <c r="A141" s="36"/>
      <c r="B141" s="41"/>
      <c r="C141" s="260" t="s">
        <v>132</v>
      </c>
      <c r="D141" s="261" t="s">
        <v>133</v>
      </c>
      <c r="E141" s="262" t="s">
        <v>130</v>
      </c>
      <c r="F141" s="263">
        <v>1240.8420000000001</v>
      </c>
      <c r="G141" s="36"/>
      <c r="H141" s="41"/>
    </row>
    <row r="142" spans="1:8" s="2" customFormat="1" ht="16.899999999999999" customHeight="1">
      <c r="A142" s="36"/>
      <c r="B142" s="41"/>
      <c r="C142" s="264" t="s">
        <v>19</v>
      </c>
      <c r="D142" s="264" t="s">
        <v>217</v>
      </c>
      <c r="E142" s="19" t="s">
        <v>19</v>
      </c>
      <c r="F142" s="265">
        <v>0</v>
      </c>
      <c r="G142" s="36"/>
      <c r="H142" s="41"/>
    </row>
    <row r="143" spans="1:8" s="2" customFormat="1" ht="16.899999999999999" customHeight="1">
      <c r="A143" s="36"/>
      <c r="B143" s="41"/>
      <c r="C143" s="264" t="s">
        <v>19</v>
      </c>
      <c r="D143" s="264" t="s">
        <v>412</v>
      </c>
      <c r="E143" s="19" t="s">
        <v>19</v>
      </c>
      <c r="F143" s="265">
        <v>3.2370000000000001</v>
      </c>
      <c r="G143" s="36"/>
      <c r="H143" s="41"/>
    </row>
    <row r="144" spans="1:8" s="2" customFormat="1" ht="16.899999999999999" customHeight="1">
      <c r="A144" s="36"/>
      <c r="B144" s="41"/>
      <c r="C144" s="264" t="s">
        <v>19</v>
      </c>
      <c r="D144" s="264" t="s">
        <v>413</v>
      </c>
      <c r="E144" s="19" t="s">
        <v>19</v>
      </c>
      <c r="F144" s="265">
        <v>17.405000000000001</v>
      </c>
      <c r="G144" s="36"/>
      <c r="H144" s="41"/>
    </row>
    <row r="145" spans="1:8" s="2" customFormat="1" ht="16.899999999999999" customHeight="1">
      <c r="A145" s="36"/>
      <c r="B145" s="41"/>
      <c r="C145" s="264" t="s">
        <v>19</v>
      </c>
      <c r="D145" s="264" t="s">
        <v>414</v>
      </c>
      <c r="E145" s="19" t="s">
        <v>19</v>
      </c>
      <c r="F145" s="265">
        <v>62.948</v>
      </c>
      <c r="G145" s="36"/>
      <c r="H145" s="41"/>
    </row>
    <row r="146" spans="1:8" s="2" customFormat="1" ht="16.899999999999999" customHeight="1">
      <c r="A146" s="36"/>
      <c r="B146" s="41"/>
      <c r="C146" s="264" t="s">
        <v>19</v>
      </c>
      <c r="D146" s="264" t="s">
        <v>415</v>
      </c>
      <c r="E146" s="19" t="s">
        <v>19</v>
      </c>
      <c r="F146" s="265">
        <v>59.326999999999998</v>
      </c>
      <c r="G146" s="36"/>
      <c r="H146" s="41"/>
    </row>
    <row r="147" spans="1:8" s="2" customFormat="1" ht="16.899999999999999" customHeight="1">
      <c r="A147" s="36"/>
      <c r="B147" s="41"/>
      <c r="C147" s="264" t="s">
        <v>19</v>
      </c>
      <c r="D147" s="264" t="s">
        <v>416</v>
      </c>
      <c r="E147" s="19" t="s">
        <v>19</v>
      </c>
      <c r="F147" s="265">
        <v>7.56</v>
      </c>
      <c r="G147" s="36"/>
      <c r="H147" s="41"/>
    </row>
    <row r="148" spans="1:8" s="2" customFormat="1" ht="16.899999999999999" customHeight="1">
      <c r="A148" s="36"/>
      <c r="B148" s="41"/>
      <c r="C148" s="264" t="s">
        <v>19</v>
      </c>
      <c r="D148" s="264" t="s">
        <v>256</v>
      </c>
      <c r="E148" s="19" t="s">
        <v>19</v>
      </c>
      <c r="F148" s="265">
        <v>0</v>
      </c>
      <c r="G148" s="36"/>
      <c r="H148" s="41"/>
    </row>
    <row r="149" spans="1:8" s="2" customFormat="1" ht="16.899999999999999" customHeight="1">
      <c r="A149" s="36"/>
      <c r="B149" s="41"/>
      <c r="C149" s="264" t="s">
        <v>19</v>
      </c>
      <c r="D149" s="264" t="s">
        <v>417</v>
      </c>
      <c r="E149" s="19" t="s">
        <v>19</v>
      </c>
      <c r="F149" s="265">
        <v>33.463999999999999</v>
      </c>
      <c r="G149" s="36"/>
      <c r="H149" s="41"/>
    </row>
    <row r="150" spans="1:8" s="2" customFormat="1" ht="16.899999999999999" customHeight="1">
      <c r="A150" s="36"/>
      <c r="B150" s="41"/>
      <c r="C150" s="264" t="s">
        <v>19</v>
      </c>
      <c r="D150" s="264" t="s">
        <v>418</v>
      </c>
      <c r="E150" s="19" t="s">
        <v>19</v>
      </c>
      <c r="F150" s="265">
        <v>5.0599999999999996</v>
      </c>
      <c r="G150" s="36"/>
      <c r="H150" s="41"/>
    </row>
    <row r="151" spans="1:8" s="2" customFormat="1" ht="16.899999999999999" customHeight="1">
      <c r="A151" s="36"/>
      <c r="B151" s="41"/>
      <c r="C151" s="264" t="s">
        <v>19</v>
      </c>
      <c r="D151" s="264" t="s">
        <v>419</v>
      </c>
      <c r="E151" s="19" t="s">
        <v>19</v>
      </c>
      <c r="F151" s="265">
        <v>12.19</v>
      </c>
      <c r="G151" s="36"/>
      <c r="H151" s="41"/>
    </row>
    <row r="152" spans="1:8" s="2" customFormat="1" ht="16.899999999999999" customHeight="1">
      <c r="A152" s="36"/>
      <c r="B152" s="41"/>
      <c r="C152" s="264" t="s">
        <v>19</v>
      </c>
      <c r="D152" s="264" t="s">
        <v>420</v>
      </c>
      <c r="E152" s="19" t="s">
        <v>19</v>
      </c>
      <c r="F152" s="265">
        <v>12.768000000000001</v>
      </c>
      <c r="G152" s="36"/>
      <c r="H152" s="41"/>
    </row>
    <row r="153" spans="1:8" s="2" customFormat="1" ht="16.899999999999999" customHeight="1">
      <c r="A153" s="36"/>
      <c r="B153" s="41"/>
      <c r="C153" s="264" t="s">
        <v>19</v>
      </c>
      <c r="D153" s="264" t="s">
        <v>421</v>
      </c>
      <c r="E153" s="19" t="s">
        <v>19</v>
      </c>
      <c r="F153" s="265">
        <v>3.56</v>
      </c>
      <c r="G153" s="36"/>
      <c r="H153" s="41"/>
    </row>
    <row r="154" spans="1:8" s="2" customFormat="1" ht="16.899999999999999" customHeight="1">
      <c r="A154" s="36"/>
      <c r="B154" s="41"/>
      <c r="C154" s="264" t="s">
        <v>19</v>
      </c>
      <c r="D154" s="264" t="s">
        <v>221</v>
      </c>
      <c r="E154" s="19" t="s">
        <v>19</v>
      </c>
      <c r="F154" s="265">
        <v>0</v>
      </c>
      <c r="G154" s="36"/>
      <c r="H154" s="41"/>
    </row>
    <row r="155" spans="1:8" s="2" customFormat="1" ht="16.899999999999999" customHeight="1">
      <c r="A155" s="36"/>
      <c r="B155" s="41"/>
      <c r="C155" s="264" t="s">
        <v>19</v>
      </c>
      <c r="D155" s="264" t="s">
        <v>422</v>
      </c>
      <c r="E155" s="19" t="s">
        <v>19</v>
      </c>
      <c r="F155" s="265">
        <v>4.0380000000000003</v>
      </c>
      <c r="G155" s="36"/>
      <c r="H155" s="41"/>
    </row>
    <row r="156" spans="1:8" s="2" customFormat="1" ht="16.899999999999999" customHeight="1">
      <c r="A156" s="36"/>
      <c r="B156" s="41"/>
      <c r="C156" s="264" t="s">
        <v>19</v>
      </c>
      <c r="D156" s="264" t="s">
        <v>423</v>
      </c>
      <c r="E156" s="19" t="s">
        <v>19</v>
      </c>
      <c r="F156" s="265">
        <v>50.588999999999999</v>
      </c>
      <c r="G156" s="36"/>
      <c r="H156" s="41"/>
    </row>
    <row r="157" spans="1:8" s="2" customFormat="1" ht="16.899999999999999" customHeight="1">
      <c r="A157" s="36"/>
      <c r="B157" s="41"/>
      <c r="C157" s="264" t="s">
        <v>19</v>
      </c>
      <c r="D157" s="264" t="s">
        <v>424</v>
      </c>
      <c r="E157" s="19" t="s">
        <v>19</v>
      </c>
      <c r="F157" s="265">
        <v>153.26400000000001</v>
      </c>
      <c r="G157" s="36"/>
      <c r="H157" s="41"/>
    </row>
    <row r="158" spans="1:8" s="2" customFormat="1" ht="16.899999999999999" customHeight="1">
      <c r="A158" s="36"/>
      <c r="B158" s="41"/>
      <c r="C158" s="264" t="s">
        <v>19</v>
      </c>
      <c r="D158" s="264" t="s">
        <v>425</v>
      </c>
      <c r="E158" s="19" t="s">
        <v>19</v>
      </c>
      <c r="F158" s="265">
        <v>8.2680000000000007</v>
      </c>
      <c r="G158" s="36"/>
      <c r="H158" s="41"/>
    </row>
    <row r="159" spans="1:8" s="2" customFormat="1" ht="16.899999999999999" customHeight="1">
      <c r="A159" s="36"/>
      <c r="B159" s="41"/>
      <c r="C159" s="264" t="s">
        <v>19</v>
      </c>
      <c r="D159" s="264" t="s">
        <v>426</v>
      </c>
      <c r="E159" s="19" t="s">
        <v>19</v>
      </c>
      <c r="F159" s="265">
        <v>9.5920000000000005</v>
      </c>
      <c r="G159" s="36"/>
      <c r="H159" s="41"/>
    </row>
    <row r="160" spans="1:8" s="2" customFormat="1" ht="16.899999999999999" customHeight="1">
      <c r="A160" s="36"/>
      <c r="B160" s="41"/>
      <c r="C160" s="264" t="s">
        <v>19</v>
      </c>
      <c r="D160" s="264" t="s">
        <v>427</v>
      </c>
      <c r="E160" s="19" t="s">
        <v>19</v>
      </c>
      <c r="F160" s="265">
        <v>5.45</v>
      </c>
      <c r="G160" s="36"/>
      <c r="H160" s="41"/>
    </row>
    <row r="161" spans="1:8" s="2" customFormat="1" ht="16.899999999999999" customHeight="1">
      <c r="A161" s="36"/>
      <c r="B161" s="41"/>
      <c r="C161" s="264" t="s">
        <v>19</v>
      </c>
      <c r="D161" s="264" t="s">
        <v>428</v>
      </c>
      <c r="E161" s="19" t="s">
        <v>19</v>
      </c>
      <c r="F161" s="265">
        <v>20.928000000000001</v>
      </c>
      <c r="G161" s="36"/>
      <c r="H161" s="41"/>
    </row>
    <row r="162" spans="1:8" s="2" customFormat="1" ht="16.899999999999999" customHeight="1">
      <c r="A162" s="36"/>
      <c r="B162" s="41"/>
      <c r="C162" s="264" t="s">
        <v>19</v>
      </c>
      <c r="D162" s="264" t="s">
        <v>429</v>
      </c>
      <c r="E162" s="19" t="s">
        <v>19</v>
      </c>
      <c r="F162" s="265">
        <v>8.14</v>
      </c>
      <c r="G162" s="36"/>
      <c r="H162" s="41"/>
    </row>
    <row r="163" spans="1:8" s="2" customFormat="1" ht="16.899999999999999" customHeight="1">
      <c r="A163" s="36"/>
      <c r="B163" s="41"/>
      <c r="C163" s="264" t="s">
        <v>19</v>
      </c>
      <c r="D163" s="264" t="s">
        <v>430</v>
      </c>
      <c r="E163" s="19" t="s">
        <v>19</v>
      </c>
      <c r="F163" s="265">
        <v>16.72</v>
      </c>
      <c r="G163" s="36"/>
      <c r="H163" s="41"/>
    </row>
    <row r="164" spans="1:8" s="2" customFormat="1" ht="16.899999999999999" customHeight="1">
      <c r="A164" s="36"/>
      <c r="B164" s="41"/>
      <c r="C164" s="264" t="s">
        <v>19</v>
      </c>
      <c r="D164" s="264" t="s">
        <v>223</v>
      </c>
      <c r="E164" s="19" t="s">
        <v>19</v>
      </c>
      <c r="F164" s="265">
        <v>0</v>
      </c>
      <c r="G164" s="36"/>
      <c r="H164" s="41"/>
    </row>
    <row r="165" spans="1:8" s="2" customFormat="1" ht="16.899999999999999" customHeight="1">
      <c r="A165" s="36"/>
      <c r="B165" s="41"/>
      <c r="C165" s="264" t="s">
        <v>19</v>
      </c>
      <c r="D165" s="264" t="s">
        <v>431</v>
      </c>
      <c r="E165" s="19" t="s">
        <v>19</v>
      </c>
      <c r="F165" s="265">
        <v>96.382000000000005</v>
      </c>
      <c r="G165" s="36"/>
      <c r="H165" s="41"/>
    </row>
    <row r="166" spans="1:8" s="2" customFormat="1" ht="16.899999999999999" customHeight="1">
      <c r="A166" s="36"/>
      <c r="B166" s="41"/>
      <c r="C166" s="264" t="s">
        <v>19</v>
      </c>
      <c r="D166" s="264" t="s">
        <v>432</v>
      </c>
      <c r="E166" s="19" t="s">
        <v>19</v>
      </c>
      <c r="F166" s="265">
        <v>160.114</v>
      </c>
      <c r="G166" s="36"/>
      <c r="H166" s="41"/>
    </row>
    <row r="167" spans="1:8" s="2" customFormat="1" ht="16.899999999999999" customHeight="1">
      <c r="A167" s="36"/>
      <c r="B167" s="41"/>
      <c r="C167" s="264" t="s">
        <v>19</v>
      </c>
      <c r="D167" s="264" t="s">
        <v>433</v>
      </c>
      <c r="E167" s="19" t="s">
        <v>19</v>
      </c>
      <c r="F167" s="265">
        <v>154.56</v>
      </c>
      <c r="G167" s="36"/>
      <c r="H167" s="41"/>
    </row>
    <row r="168" spans="1:8" s="2" customFormat="1" ht="16.899999999999999" customHeight="1">
      <c r="A168" s="36"/>
      <c r="B168" s="41"/>
      <c r="C168" s="264" t="s">
        <v>19</v>
      </c>
      <c r="D168" s="264" t="s">
        <v>434</v>
      </c>
      <c r="E168" s="19" t="s">
        <v>19</v>
      </c>
      <c r="F168" s="265">
        <v>1.962</v>
      </c>
      <c r="G168" s="36"/>
      <c r="H168" s="41"/>
    </row>
    <row r="169" spans="1:8" s="2" customFormat="1" ht="16.899999999999999" customHeight="1">
      <c r="A169" s="36"/>
      <c r="B169" s="41"/>
      <c r="C169" s="264" t="s">
        <v>19</v>
      </c>
      <c r="D169" s="264" t="s">
        <v>435</v>
      </c>
      <c r="E169" s="19" t="s">
        <v>19</v>
      </c>
      <c r="F169" s="265">
        <v>8.14</v>
      </c>
      <c r="G169" s="36"/>
      <c r="H169" s="41"/>
    </row>
    <row r="170" spans="1:8" s="2" customFormat="1" ht="16.899999999999999" customHeight="1">
      <c r="A170" s="36"/>
      <c r="B170" s="41"/>
      <c r="C170" s="264" t="s">
        <v>19</v>
      </c>
      <c r="D170" s="264" t="s">
        <v>436</v>
      </c>
      <c r="E170" s="19" t="s">
        <v>19</v>
      </c>
      <c r="F170" s="265">
        <v>12.32</v>
      </c>
      <c r="G170" s="36"/>
      <c r="H170" s="41"/>
    </row>
    <row r="171" spans="1:8" s="2" customFormat="1" ht="16.899999999999999" customHeight="1">
      <c r="A171" s="36"/>
      <c r="B171" s="41"/>
      <c r="C171" s="264" t="s">
        <v>19</v>
      </c>
      <c r="D171" s="264" t="s">
        <v>437</v>
      </c>
      <c r="E171" s="19" t="s">
        <v>19</v>
      </c>
      <c r="F171" s="265">
        <v>8.7360000000000007</v>
      </c>
      <c r="G171" s="36"/>
      <c r="H171" s="41"/>
    </row>
    <row r="172" spans="1:8" s="2" customFormat="1" ht="16.899999999999999" customHeight="1">
      <c r="A172" s="36"/>
      <c r="B172" s="41"/>
      <c r="C172" s="264" t="s">
        <v>19</v>
      </c>
      <c r="D172" s="264" t="s">
        <v>438</v>
      </c>
      <c r="E172" s="19" t="s">
        <v>19</v>
      </c>
      <c r="F172" s="265">
        <v>6.6639999999999997</v>
      </c>
      <c r="G172" s="36"/>
      <c r="H172" s="41"/>
    </row>
    <row r="173" spans="1:8" s="2" customFormat="1" ht="16.899999999999999" customHeight="1">
      <c r="A173" s="36"/>
      <c r="B173" s="41"/>
      <c r="C173" s="264" t="s">
        <v>19</v>
      </c>
      <c r="D173" s="264" t="s">
        <v>439</v>
      </c>
      <c r="E173" s="19" t="s">
        <v>19</v>
      </c>
      <c r="F173" s="265">
        <v>8.4239999999999995</v>
      </c>
      <c r="G173" s="36"/>
      <c r="H173" s="41"/>
    </row>
    <row r="174" spans="1:8" s="2" customFormat="1" ht="16.899999999999999" customHeight="1">
      <c r="A174" s="36"/>
      <c r="B174" s="41"/>
      <c r="C174" s="264" t="s">
        <v>19</v>
      </c>
      <c r="D174" s="264" t="s">
        <v>440</v>
      </c>
      <c r="E174" s="19" t="s">
        <v>19</v>
      </c>
      <c r="F174" s="265">
        <v>14.28</v>
      </c>
      <c r="G174" s="36"/>
      <c r="H174" s="41"/>
    </row>
    <row r="175" spans="1:8" s="2" customFormat="1" ht="16.899999999999999" customHeight="1">
      <c r="A175" s="36"/>
      <c r="B175" s="41"/>
      <c r="C175" s="264" t="s">
        <v>19</v>
      </c>
      <c r="D175" s="264" t="s">
        <v>441</v>
      </c>
      <c r="E175" s="19" t="s">
        <v>19</v>
      </c>
      <c r="F175" s="265">
        <v>9.9359999999999999</v>
      </c>
      <c r="G175" s="36"/>
      <c r="H175" s="41"/>
    </row>
    <row r="176" spans="1:8" s="2" customFormat="1" ht="16.899999999999999" customHeight="1">
      <c r="A176" s="36"/>
      <c r="B176" s="41"/>
      <c r="C176" s="264" t="s">
        <v>19</v>
      </c>
      <c r="D176" s="264" t="s">
        <v>442</v>
      </c>
      <c r="E176" s="19" t="s">
        <v>19</v>
      </c>
      <c r="F176" s="265">
        <v>10.234</v>
      </c>
      <c r="G176" s="36"/>
      <c r="H176" s="41"/>
    </row>
    <row r="177" spans="1:8" s="2" customFormat="1" ht="16.899999999999999" customHeight="1">
      <c r="A177" s="36"/>
      <c r="B177" s="41"/>
      <c r="C177" s="264" t="s">
        <v>19</v>
      </c>
      <c r="D177" s="264" t="s">
        <v>443</v>
      </c>
      <c r="E177" s="19" t="s">
        <v>19</v>
      </c>
      <c r="F177" s="265">
        <v>11.8</v>
      </c>
      <c r="G177" s="36"/>
      <c r="H177" s="41"/>
    </row>
    <row r="178" spans="1:8" s="2" customFormat="1" ht="16.899999999999999" customHeight="1">
      <c r="A178" s="36"/>
      <c r="B178" s="41"/>
      <c r="C178" s="264" t="s">
        <v>19</v>
      </c>
      <c r="D178" s="264" t="s">
        <v>444</v>
      </c>
      <c r="E178" s="19" t="s">
        <v>19</v>
      </c>
      <c r="F178" s="265">
        <v>8.9600000000000009</v>
      </c>
      <c r="G178" s="36"/>
      <c r="H178" s="41"/>
    </row>
    <row r="179" spans="1:8" s="2" customFormat="1" ht="16.899999999999999" customHeight="1">
      <c r="A179" s="36"/>
      <c r="B179" s="41"/>
      <c r="C179" s="264" t="s">
        <v>19</v>
      </c>
      <c r="D179" s="264" t="s">
        <v>229</v>
      </c>
      <c r="E179" s="19" t="s">
        <v>19</v>
      </c>
      <c r="F179" s="265">
        <v>0</v>
      </c>
      <c r="G179" s="36"/>
      <c r="H179" s="41"/>
    </row>
    <row r="180" spans="1:8" s="2" customFormat="1" ht="16.899999999999999" customHeight="1">
      <c r="A180" s="36"/>
      <c r="B180" s="41"/>
      <c r="C180" s="264" t="s">
        <v>19</v>
      </c>
      <c r="D180" s="264" t="s">
        <v>445</v>
      </c>
      <c r="E180" s="19" t="s">
        <v>19</v>
      </c>
      <c r="F180" s="265">
        <v>2.996</v>
      </c>
      <c r="G180" s="36"/>
      <c r="H180" s="41"/>
    </row>
    <row r="181" spans="1:8" s="2" customFormat="1" ht="16.899999999999999" customHeight="1">
      <c r="A181" s="36"/>
      <c r="B181" s="41"/>
      <c r="C181" s="264" t="s">
        <v>19</v>
      </c>
      <c r="D181" s="264" t="s">
        <v>446</v>
      </c>
      <c r="E181" s="19" t="s">
        <v>19</v>
      </c>
      <c r="F181" s="265">
        <v>19.7</v>
      </c>
      <c r="G181" s="36"/>
      <c r="H181" s="41"/>
    </row>
    <row r="182" spans="1:8" s="2" customFormat="1" ht="16.899999999999999" customHeight="1">
      <c r="A182" s="36"/>
      <c r="B182" s="41"/>
      <c r="C182" s="264" t="s">
        <v>19</v>
      </c>
      <c r="D182" s="264" t="s">
        <v>231</v>
      </c>
      <c r="E182" s="19" t="s">
        <v>19</v>
      </c>
      <c r="F182" s="265">
        <v>0</v>
      </c>
      <c r="G182" s="36"/>
      <c r="H182" s="41"/>
    </row>
    <row r="183" spans="1:8" s="2" customFormat="1" ht="16.899999999999999" customHeight="1">
      <c r="A183" s="36"/>
      <c r="B183" s="41"/>
      <c r="C183" s="264" t="s">
        <v>19</v>
      </c>
      <c r="D183" s="264" t="s">
        <v>447</v>
      </c>
      <c r="E183" s="19" t="s">
        <v>19</v>
      </c>
      <c r="F183" s="265">
        <v>27.952999999999999</v>
      </c>
      <c r="G183" s="36"/>
      <c r="H183" s="41"/>
    </row>
    <row r="184" spans="1:8" s="2" customFormat="1" ht="16.899999999999999" customHeight="1">
      <c r="A184" s="36"/>
      <c r="B184" s="41"/>
      <c r="C184" s="264" t="s">
        <v>19</v>
      </c>
      <c r="D184" s="264" t="s">
        <v>448</v>
      </c>
      <c r="E184" s="19" t="s">
        <v>19</v>
      </c>
      <c r="F184" s="265">
        <v>15.57</v>
      </c>
      <c r="G184" s="36"/>
      <c r="H184" s="41"/>
    </row>
    <row r="185" spans="1:8" s="2" customFormat="1" ht="16.899999999999999" customHeight="1">
      <c r="A185" s="36"/>
      <c r="B185" s="41"/>
      <c r="C185" s="264" t="s">
        <v>19</v>
      </c>
      <c r="D185" s="264" t="s">
        <v>449</v>
      </c>
      <c r="E185" s="19" t="s">
        <v>19</v>
      </c>
      <c r="F185" s="265">
        <v>10.090999999999999</v>
      </c>
      <c r="G185" s="36"/>
      <c r="H185" s="41"/>
    </row>
    <row r="186" spans="1:8" s="2" customFormat="1" ht="16.899999999999999" customHeight="1">
      <c r="A186" s="36"/>
      <c r="B186" s="41"/>
      <c r="C186" s="264" t="s">
        <v>19</v>
      </c>
      <c r="D186" s="264" t="s">
        <v>450</v>
      </c>
      <c r="E186" s="19" t="s">
        <v>19</v>
      </c>
      <c r="F186" s="265">
        <v>6.7430000000000003</v>
      </c>
      <c r="G186" s="36"/>
      <c r="H186" s="41"/>
    </row>
    <row r="187" spans="1:8" s="2" customFormat="1" ht="16.899999999999999" customHeight="1">
      <c r="A187" s="36"/>
      <c r="B187" s="41"/>
      <c r="C187" s="264" t="s">
        <v>19</v>
      </c>
      <c r="D187" s="264" t="s">
        <v>451</v>
      </c>
      <c r="E187" s="19" t="s">
        <v>19</v>
      </c>
      <c r="F187" s="265">
        <v>58.314999999999998</v>
      </c>
      <c r="G187" s="36"/>
      <c r="H187" s="41"/>
    </row>
    <row r="188" spans="1:8" s="2" customFormat="1" ht="16.899999999999999" customHeight="1">
      <c r="A188" s="36"/>
      <c r="B188" s="41"/>
      <c r="C188" s="264" t="s">
        <v>19</v>
      </c>
      <c r="D188" s="264" t="s">
        <v>452</v>
      </c>
      <c r="E188" s="19" t="s">
        <v>19</v>
      </c>
      <c r="F188" s="265">
        <v>38.491999999999997</v>
      </c>
      <c r="G188" s="36"/>
      <c r="H188" s="41"/>
    </row>
    <row r="189" spans="1:8" s="2" customFormat="1" ht="16.899999999999999" customHeight="1">
      <c r="A189" s="36"/>
      <c r="B189" s="41"/>
      <c r="C189" s="264" t="s">
        <v>19</v>
      </c>
      <c r="D189" s="264" t="s">
        <v>453</v>
      </c>
      <c r="E189" s="19" t="s">
        <v>19</v>
      </c>
      <c r="F189" s="265">
        <v>12.348000000000001</v>
      </c>
      <c r="G189" s="36"/>
      <c r="H189" s="41"/>
    </row>
    <row r="190" spans="1:8" s="2" customFormat="1" ht="16.899999999999999" customHeight="1">
      <c r="A190" s="36"/>
      <c r="B190" s="41"/>
      <c r="C190" s="264" t="s">
        <v>19</v>
      </c>
      <c r="D190" s="264" t="s">
        <v>454</v>
      </c>
      <c r="E190" s="19" t="s">
        <v>19</v>
      </c>
      <c r="F190" s="265">
        <v>18.396000000000001</v>
      </c>
      <c r="G190" s="36"/>
      <c r="H190" s="41"/>
    </row>
    <row r="191" spans="1:8" s="2" customFormat="1" ht="16.899999999999999" customHeight="1">
      <c r="A191" s="36"/>
      <c r="B191" s="41"/>
      <c r="C191" s="264" t="s">
        <v>19</v>
      </c>
      <c r="D191" s="264" t="s">
        <v>455</v>
      </c>
      <c r="E191" s="19" t="s">
        <v>19</v>
      </c>
      <c r="F191" s="265">
        <v>7.6260000000000003</v>
      </c>
      <c r="G191" s="36"/>
      <c r="H191" s="41"/>
    </row>
    <row r="192" spans="1:8" s="2" customFormat="1" ht="16.899999999999999" customHeight="1">
      <c r="A192" s="36"/>
      <c r="B192" s="41"/>
      <c r="C192" s="264" t="s">
        <v>19</v>
      </c>
      <c r="D192" s="264" t="s">
        <v>456</v>
      </c>
      <c r="E192" s="19" t="s">
        <v>19</v>
      </c>
      <c r="F192" s="265">
        <v>3.952</v>
      </c>
      <c r="G192" s="36"/>
      <c r="H192" s="41"/>
    </row>
    <row r="193" spans="1:8" s="2" customFormat="1" ht="16.899999999999999" customHeight="1">
      <c r="A193" s="36"/>
      <c r="B193" s="41"/>
      <c r="C193" s="264" t="s">
        <v>19</v>
      </c>
      <c r="D193" s="264" t="s">
        <v>457</v>
      </c>
      <c r="E193" s="19" t="s">
        <v>19</v>
      </c>
      <c r="F193" s="265">
        <v>5.0999999999999996</v>
      </c>
      <c r="G193" s="36"/>
      <c r="H193" s="41"/>
    </row>
    <row r="194" spans="1:8" s="2" customFormat="1" ht="16.899999999999999" customHeight="1">
      <c r="A194" s="36"/>
      <c r="B194" s="41"/>
      <c r="C194" s="264" t="s">
        <v>19</v>
      </c>
      <c r="D194" s="264" t="s">
        <v>458</v>
      </c>
      <c r="E194" s="19" t="s">
        <v>19</v>
      </c>
      <c r="F194" s="265">
        <v>6.54</v>
      </c>
      <c r="G194" s="36"/>
      <c r="H194" s="41"/>
    </row>
    <row r="195" spans="1:8" s="2" customFormat="1" ht="16.899999999999999" customHeight="1">
      <c r="A195" s="36"/>
      <c r="B195" s="41"/>
      <c r="C195" s="264" t="s">
        <v>132</v>
      </c>
      <c r="D195" s="264" t="s">
        <v>235</v>
      </c>
      <c r="E195" s="19" t="s">
        <v>19</v>
      </c>
      <c r="F195" s="265">
        <v>1240.8420000000001</v>
      </c>
      <c r="G195" s="36"/>
      <c r="H195" s="41"/>
    </row>
    <row r="196" spans="1:8" s="2" customFormat="1" ht="16.899999999999999" customHeight="1">
      <c r="A196" s="36"/>
      <c r="B196" s="41"/>
      <c r="C196" s="266" t="s">
        <v>2071</v>
      </c>
      <c r="D196" s="36"/>
      <c r="E196" s="36"/>
      <c r="F196" s="36"/>
      <c r="G196" s="36"/>
      <c r="H196" s="41"/>
    </row>
    <row r="197" spans="1:8" s="2" customFormat="1" ht="16.899999999999999" customHeight="1">
      <c r="A197" s="36"/>
      <c r="B197" s="41"/>
      <c r="C197" s="264" t="s">
        <v>407</v>
      </c>
      <c r="D197" s="264" t="s">
        <v>408</v>
      </c>
      <c r="E197" s="19" t="s">
        <v>130</v>
      </c>
      <c r="F197" s="265">
        <v>1240.8420000000001</v>
      </c>
      <c r="G197" s="36"/>
      <c r="H197" s="41"/>
    </row>
    <row r="198" spans="1:8" s="2" customFormat="1" ht="16.899999999999999" customHeight="1">
      <c r="A198" s="36"/>
      <c r="B198" s="41"/>
      <c r="C198" s="264" t="s">
        <v>467</v>
      </c>
      <c r="D198" s="264" t="s">
        <v>468</v>
      </c>
      <c r="E198" s="19" t="s">
        <v>130</v>
      </c>
      <c r="F198" s="265">
        <v>1240.8420000000001</v>
      </c>
      <c r="G198" s="36"/>
      <c r="H198" s="41"/>
    </row>
    <row r="199" spans="1:8" s="2" customFormat="1" ht="16.899999999999999" customHeight="1">
      <c r="A199" s="36"/>
      <c r="B199" s="41"/>
      <c r="C199" s="260" t="s">
        <v>135</v>
      </c>
      <c r="D199" s="261" t="s">
        <v>136</v>
      </c>
      <c r="E199" s="262" t="s">
        <v>130</v>
      </c>
      <c r="F199" s="263">
        <v>191.203</v>
      </c>
      <c r="G199" s="36"/>
      <c r="H199" s="41"/>
    </row>
    <row r="200" spans="1:8" s="2" customFormat="1" ht="16.899999999999999" customHeight="1">
      <c r="A200" s="36"/>
      <c r="B200" s="41"/>
      <c r="C200" s="264" t="s">
        <v>19</v>
      </c>
      <c r="D200" s="264" t="s">
        <v>223</v>
      </c>
      <c r="E200" s="19" t="s">
        <v>19</v>
      </c>
      <c r="F200" s="265">
        <v>0</v>
      </c>
      <c r="G200" s="36"/>
      <c r="H200" s="41"/>
    </row>
    <row r="201" spans="1:8" s="2" customFormat="1" ht="16.899999999999999" customHeight="1">
      <c r="A201" s="36"/>
      <c r="B201" s="41"/>
      <c r="C201" s="264" t="s">
        <v>19</v>
      </c>
      <c r="D201" s="264" t="s">
        <v>464</v>
      </c>
      <c r="E201" s="19" t="s">
        <v>19</v>
      </c>
      <c r="F201" s="265">
        <v>40.192</v>
      </c>
      <c r="G201" s="36"/>
      <c r="H201" s="41"/>
    </row>
    <row r="202" spans="1:8" s="2" customFormat="1" ht="16.899999999999999" customHeight="1">
      <c r="A202" s="36"/>
      <c r="B202" s="41"/>
      <c r="C202" s="264" t="s">
        <v>19</v>
      </c>
      <c r="D202" s="264" t="s">
        <v>465</v>
      </c>
      <c r="E202" s="19" t="s">
        <v>19</v>
      </c>
      <c r="F202" s="265">
        <v>151.011</v>
      </c>
      <c r="G202" s="36"/>
      <c r="H202" s="41"/>
    </row>
    <row r="203" spans="1:8" s="2" customFormat="1" ht="16.899999999999999" customHeight="1">
      <c r="A203" s="36"/>
      <c r="B203" s="41"/>
      <c r="C203" s="264" t="s">
        <v>135</v>
      </c>
      <c r="D203" s="264" t="s">
        <v>235</v>
      </c>
      <c r="E203" s="19" t="s">
        <v>19</v>
      </c>
      <c r="F203" s="265">
        <v>191.203</v>
      </c>
      <c r="G203" s="36"/>
      <c r="H203" s="41"/>
    </row>
    <row r="204" spans="1:8" s="2" customFormat="1" ht="16.899999999999999" customHeight="1">
      <c r="A204" s="36"/>
      <c r="B204" s="41"/>
      <c r="C204" s="266" t="s">
        <v>2071</v>
      </c>
      <c r="D204" s="36"/>
      <c r="E204" s="36"/>
      <c r="F204" s="36"/>
      <c r="G204" s="36"/>
      <c r="H204" s="41"/>
    </row>
    <row r="205" spans="1:8" s="2" customFormat="1" ht="16.899999999999999" customHeight="1">
      <c r="A205" s="36"/>
      <c r="B205" s="41"/>
      <c r="C205" s="264" t="s">
        <v>460</v>
      </c>
      <c r="D205" s="264" t="s">
        <v>461</v>
      </c>
      <c r="E205" s="19" t="s">
        <v>130</v>
      </c>
      <c r="F205" s="265">
        <v>191.203</v>
      </c>
      <c r="G205" s="36"/>
      <c r="H205" s="41"/>
    </row>
    <row r="206" spans="1:8" s="2" customFormat="1" ht="16.899999999999999" customHeight="1">
      <c r="A206" s="36"/>
      <c r="B206" s="41"/>
      <c r="C206" s="264" t="s">
        <v>471</v>
      </c>
      <c r="D206" s="264" t="s">
        <v>472</v>
      </c>
      <c r="E206" s="19" t="s">
        <v>130</v>
      </c>
      <c r="F206" s="265">
        <v>191.203</v>
      </c>
      <c r="G206" s="36"/>
      <c r="H206" s="41"/>
    </row>
    <row r="207" spans="1:8" s="2" customFormat="1" ht="16.899999999999999" customHeight="1">
      <c r="A207" s="36"/>
      <c r="B207" s="41"/>
      <c r="C207" s="260" t="s">
        <v>98</v>
      </c>
      <c r="D207" s="261" t="s">
        <v>99</v>
      </c>
      <c r="E207" s="262" t="s">
        <v>100</v>
      </c>
      <c r="F207" s="263">
        <v>7.7</v>
      </c>
      <c r="G207" s="36"/>
      <c r="H207" s="41"/>
    </row>
    <row r="208" spans="1:8" s="2" customFormat="1" ht="16.899999999999999" customHeight="1">
      <c r="A208" s="36"/>
      <c r="B208" s="41"/>
      <c r="C208" s="264" t="s">
        <v>19</v>
      </c>
      <c r="D208" s="264" t="s">
        <v>791</v>
      </c>
      <c r="E208" s="19" t="s">
        <v>19</v>
      </c>
      <c r="F208" s="265">
        <v>0</v>
      </c>
      <c r="G208" s="36"/>
      <c r="H208" s="41"/>
    </row>
    <row r="209" spans="1:8" s="2" customFormat="1" ht="16.899999999999999" customHeight="1">
      <c r="A209" s="36"/>
      <c r="B209" s="41"/>
      <c r="C209" s="264" t="s">
        <v>19</v>
      </c>
      <c r="D209" s="264" t="s">
        <v>792</v>
      </c>
      <c r="E209" s="19" t="s">
        <v>19</v>
      </c>
      <c r="F209" s="265">
        <v>7.7</v>
      </c>
      <c r="G209" s="36"/>
      <c r="H209" s="41"/>
    </row>
    <row r="210" spans="1:8" s="2" customFormat="1" ht="16.899999999999999" customHeight="1">
      <c r="A210" s="36"/>
      <c r="B210" s="41"/>
      <c r="C210" s="264" t="s">
        <v>98</v>
      </c>
      <c r="D210" s="264" t="s">
        <v>235</v>
      </c>
      <c r="E210" s="19" t="s">
        <v>19</v>
      </c>
      <c r="F210" s="265">
        <v>7.7</v>
      </c>
      <c r="G210" s="36"/>
      <c r="H210" s="41"/>
    </row>
    <row r="211" spans="1:8" s="2" customFormat="1" ht="16.899999999999999" customHeight="1">
      <c r="A211" s="36"/>
      <c r="B211" s="41"/>
      <c r="C211" s="266" t="s">
        <v>2071</v>
      </c>
      <c r="D211" s="36"/>
      <c r="E211" s="36"/>
      <c r="F211" s="36"/>
      <c r="G211" s="36"/>
      <c r="H211" s="41"/>
    </row>
    <row r="212" spans="1:8" s="2" customFormat="1" ht="16.899999999999999" customHeight="1">
      <c r="A212" s="36"/>
      <c r="B212" s="41"/>
      <c r="C212" s="264" t="s">
        <v>786</v>
      </c>
      <c r="D212" s="264" t="s">
        <v>787</v>
      </c>
      <c r="E212" s="19" t="s">
        <v>100</v>
      </c>
      <c r="F212" s="265">
        <v>7.7</v>
      </c>
      <c r="G212" s="36"/>
      <c r="H212" s="41"/>
    </row>
    <row r="213" spans="1:8" s="2" customFormat="1" ht="16.899999999999999" customHeight="1">
      <c r="A213" s="36"/>
      <c r="B213" s="41"/>
      <c r="C213" s="264" t="s">
        <v>646</v>
      </c>
      <c r="D213" s="264" t="s">
        <v>647</v>
      </c>
      <c r="E213" s="19" t="s">
        <v>115</v>
      </c>
      <c r="F213" s="265">
        <v>710.28099999999995</v>
      </c>
      <c r="G213" s="36"/>
      <c r="H213" s="41"/>
    </row>
    <row r="214" spans="1:8" s="2" customFormat="1" ht="16.899999999999999" customHeight="1">
      <c r="A214" s="36"/>
      <c r="B214" s="41"/>
      <c r="C214" s="264" t="s">
        <v>721</v>
      </c>
      <c r="D214" s="264" t="s">
        <v>722</v>
      </c>
      <c r="E214" s="19" t="s">
        <v>115</v>
      </c>
      <c r="F214" s="265">
        <v>131.166</v>
      </c>
      <c r="G214" s="36"/>
      <c r="H214" s="41"/>
    </row>
    <row r="215" spans="1:8" s="2" customFormat="1" ht="16.899999999999999" customHeight="1">
      <c r="A215" s="36"/>
      <c r="B215" s="41"/>
      <c r="C215" s="264" t="s">
        <v>988</v>
      </c>
      <c r="D215" s="264" t="s">
        <v>989</v>
      </c>
      <c r="E215" s="19" t="s">
        <v>100</v>
      </c>
      <c r="F215" s="265">
        <v>234.6</v>
      </c>
      <c r="G215" s="36"/>
      <c r="H215" s="41"/>
    </row>
    <row r="216" spans="1:8" s="2" customFormat="1" ht="16.899999999999999" customHeight="1">
      <c r="A216" s="36"/>
      <c r="B216" s="41"/>
      <c r="C216" s="264" t="s">
        <v>1197</v>
      </c>
      <c r="D216" s="264" t="s">
        <v>1198</v>
      </c>
      <c r="E216" s="19" t="s">
        <v>100</v>
      </c>
      <c r="F216" s="265">
        <v>1240.7</v>
      </c>
      <c r="G216" s="36"/>
      <c r="H216" s="41"/>
    </row>
    <row r="217" spans="1:8" s="2" customFormat="1" ht="16.899999999999999" customHeight="1">
      <c r="A217" s="36"/>
      <c r="B217" s="41"/>
      <c r="C217" s="260" t="s">
        <v>138</v>
      </c>
      <c r="D217" s="261" t="s">
        <v>139</v>
      </c>
      <c r="E217" s="262" t="s">
        <v>100</v>
      </c>
      <c r="F217" s="263">
        <v>226.9</v>
      </c>
      <c r="G217" s="36"/>
      <c r="H217" s="41"/>
    </row>
    <row r="218" spans="1:8" s="2" customFormat="1" ht="16.899999999999999" customHeight="1">
      <c r="A218" s="36"/>
      <c r="B218" s="41"/>
      <c r="C218" s="264" t="s">
        <v>19</v>
      </c>
      <c r="D218" s="264" t="s">
        <v>798</v>
      </c>
      <c r="E218" s="19" t="s">
        <v>19</v>
      </c>
      <c r="F218" s="265">
        <v>0</v>
      </c>
      <c r="G218" s="36"/>
      <c r="H218" s="41"/>
    </row>
    <row r="219" spans="1:8" s="2" customFormat="1" ht="16.899999999999999" customHeight="1">
      <c r="A219" s="36"/>
      <c r="B219" s="41"/>
      <c r="C219" s="264" t="s">
        <v>19</v>
      </c>
      <c r="D219" s="264" t="s">
        <v>791</v>
      </c>
      <c r="E219" s="19" t="s">
        <v>19</v>
      </c>
      <c r="F219" s="265">
        <v>0</v>
      </c>
      <c r="G219" s="36"/>
      <c r="H219" s="41"/>
    </row>
    <row r="220" spans="1:8" s="2" customFormat="1" ht="16.899999999999999" customHeight="1">
      <c r="A220" s="36"/>
      <c r="B220" s="41"/>
      <c r="C220" s="264" t="s">
        <v>19</v>
      </c>
      <c r="D220" s="264" t="s">
        <v>799</v>
      </c>
      <c r="E220" s="19" t="s">
        <v>19</v>
      </c>
      <c r="F220" s="265">
        <v>4.3</v>
      </c>
      <c r="G220" s="36"/>
      <c r="H220" s="41"/>
    </row>
    <row r="221" spans="1:8" s="2" customFormat="1" ht="16.899999999999999" customHeight="1">
      <c r="A221" s="36"/>
      <c r="B221" s="41"/>
      <c r="C221" s="264" t="s">
        <v>19</v>
      </c>
      <c r="D221" s="264" t="s">
        <v>800</v>
      </c>
      <c r="E221" s="19" t="s">
        <v>19</v>
      </c>
      <c r="F221" s="265">
        <v>4.7</v>
      </c>
      <c r="G221" s="36"/>
      <c r="H221" s="41"/>
    </row>
    <row r="222" spans="1:8" s="2" customFormat="1" ht="16.899999999999999" customHeight="1">
      <c r="A222" s="36"/>
      <c r="B222" s="41"/>
      <c r="C222" s="264" t="s">
        <v>19</v>
      </c>
      <c r="D222" s="264" t="s">
        <v>801</v>
      </c>
      <c r="E222" s="19" t="s">
        <v>19</v>
      </c>
      <c r="F222" s="265">
        <v>0</v>
      </c>
      <c r="G222" s="36"/>
      <c r="H222" s="41"/>
    </row>
    <row r="223" spans="1:8" s="2" customFormat="1" ht="16.899999999999999" customHeight="1">
      <c r="A223" s="36"/>
      <c r="B223" s="41"/>
      <c r="C223" s="264" t="s">
        <v>19</v>
      </c>
      <c r="D223" s="264" t="s">
        <v>802</v>
      </c>
      <c r="E223" s="19" t="s">
        <v>19</v>
      </c>
      <c r="F223" s="265">
        <v>2.2000000000000002</v>
      </c>
      <c r="G223" s="36"/>
      <c r="H223" s="41"/>
    </row>
    <row r="224" spans="1:8" s="2" customFormat="1" ht="16.899999999999999" customHeight="1">
      <c r="A224" s="36"/>
      <c r="B224" s="41"/>
      <c r="C224" s="264" t="s">
        <v>19</v>
      </c>
      <c r="D224" s="264" t="s">
        <v>803</v>
      </c>
      <c r="E224" s="19" t="s">
        <v>19</v>
      </c>
      <c r="F224" s="265">
        <v>5.3</v>
      </c>
      <c r="G224" s="36"/>
      <c r="H224" s="41"/>
    </row>
    <row r="225" spans="1:8" s="2" customFormat="1" ht="16.899999999999999" customHeight="1">
      <c r="A225" s="36"/>
      <c r="B225" s="41"/>
      <c r="C225" s="264" t="s">
        <v>19</v>
      </c>
      <c r="D225" s="264" t="s">
        <v>804</v>
      </c>
      <c r="E225" s="19" t="s">
        <v>19</v>
      </c>
      <c r="F225" s="265">
        <v>6.5</v>
      </c>
      <c r="G225" s="36"/>
      <c r="H225" s="41"/>
    </row>
    <row r="226" spans="1:8" s="2" customFormat="1" ht="16.899999999999999" customHeight="1">
      <c r="A226" s="36"/>
      <c r="B226" s="41"/>
      <c r="C226" s="264" t="s">
        <v>19</v>
      </c>
      <c r="D226" s="264" t="s">
        <v>805</v>
      </c>
      <c r="E226" s="19" t="s">
        <v>19</v>
      </c>
      <c r="F226" s="265">
        <v>1.8</v>
      </c>
      <c r="G226" s="36"/>
      <c r="H226" s="41"/>
    </row>
    <row r="227" spans="1:8" s="2" customFormat="1" ht="16.899999999999999" customHeight="1">
      <c r="A227" s="36"/>
      <c r="B227" s="41"/>
      <c r="C227" s="264" t="s">
        <v>19</v>
      </c>
      <c r="D227" s="264" t="s">
        <v>806</v>
      </c>
      <c r="E227" s="19" t="s">
        <v>19</v>
      </c>
      <c r="F227" s="265">
        <v>5.2</v>
      </c>
      <c r="G227" s="36"/>
      <c r="H227" s="41"/>
    </row>
    <row r="228" spans="1:8" s="2" customFormat="1" ht="16.899999999999999" customHeight="1">
      <c r="A228" s="36"/>
      <c r="B228" s="41"/>
      <c r="C228" s="264" t="s">
        <v>19</v>
      </c>
      <c r="D228" s="264" t="s">
        <v>807</v>
      </c>
      <c r="E228" s="19" t="s">
        <v>19</v>
      </c>
      <c r="F228" s="265">
        <v>13.9</v>
      </c>
      <c r="G228" s="36"/>
      <c r="H228" s="41"/>
    </row>
    <row r="229" spans="1:8" s="2" customFormat="1" ht="16.899999999999999" customHeight="1">
      <c r="A229" s="36"/>
      <c r="B229" s="41"/>
      <c r="C229" s="264" t="s">
        <v>19</v>
      </c>
      <c r="D229" s="264" t="s">
        <v>808</v>
      </c>
      <c r="E229" s="19" t="s">
        <v>19</v>
      </c>
      <c r="F229" s="265">
        <v>7.2</v>
      </c>
      <c r="G229" s="36"/>
      <c r="H229" s="41"/>
    </row>
    <row r="230" spans="1:8" s="2" customFormat="1" ht="16.899999999999999" customHeight="1">
      <c r="A230" s="36"/>
      <c r="B230" s="41"/>
      <c r="C230" s="264" t="s">
        <v>19</v>
      </c>
      <c r="D230" s="264" t="s">
        <v>809</v>
      </c>
      <c r="E230" s="19" t="s">
        <v>19</v>
      </c>
      <c r="F230" s="265">
        <v>4</v>
      </c>
      <c r="G230" s="36"/>
      <c r="H230" s="41"/>
    </row>
    <row r="231" spans="1:8" s="2" customFormat="1" ht="16.899999999999999" customHeight="1">
      <c r="A231" s="36"/>
      <c r="B231" s="41"/>
      <c r="C231" s="264" t="s">
        <v>19</v>
      </c>
      <c r="D231" s="264" t="s">
        <v>810</v>
      </c>
      <c r="E231" s="19" t="s">
        <v>19</v>
      </c>
      <c r="F231" s="265">
        <v>5.6</v>
      </c>
      <c r="G231" s="36"/>
      <c r="H231" s="41"/>
    </row>
    <row r="232" spans="1:8" s="2" customFormat="1" ht="16.899999999999999" customHeight="1">
      <c r="A232" s="36"/>
      <c r="B232" s="41"/>
      <c r="C232" s="264" t="s">
        <v>19</v>
      </c>
      <c r="D232" s="264" t="s">
        <v>811</v>
      </c>
      <c r="E232" s="19" t="s">
        <v>19</v>
      </c>
      <c r="F232" s="265">
        <v>0</v>
      </c>
      <c r="G232" s="36"/>
      <c r="H232" s="41"/>
    </row>
    <row r="233" spans="1:8" s="2" customFormat="1" ht="16.899999999999999" customHeight="1">
      <c r="A233" s="36"/>
      <c r="B233" s="41"/>
      <c r="C233" s="264" t="s">
        <v>19</v>
      </c>
      <c r="D233" s="264" t="s">
        <v>812</v>
      </c>
      <c r="E233" s="19" t="s">
        <v>19</v>
      </c>
      <c r="F233" s="265">
        <v>3.9</v>
      </c>
      <c r="G233" s="36"/>
      <c r="H233" s="41"/>
    </row>
    <row r="234" spans="1:8" s="2" customFormat="1" ht="16.899999999999999" customHeight="1">
      <c r="A234" s="36"/>
      <c r="B234" s="41"/>
      <c r="C234" s="264" t="s">
        <v>19</v>
      </c>
      <c r="D234" s="264" t="s">
        <v>813</v>
      </c>
      <c r="E234" s="19" t="s">
        <v>19</v>
      </c>
      <c r="F234" s="265">
        <v>2.6</v>
      </c>
      <c r="G234" s="36"/>
      <c r="H234" s="41"/>
    </row>
    <row r="235" spans="1:8" s="2" customFormat="1" ht="16.899999999999999" customHeight="1">
      <c r="A235" s="36"/>
      <c r="B235" s="41"/>
      <c r="C235" s="264" t="s">
        <v>19</v>
      </c>
      <c r="D235" s="264" t="s">
        <v>814</v>
      </c>
      <c r="E235" s="19" t="s">
        <v>19</v>
      </c>
      <c r="F235" s="265">
        <v>3.9</v>
      </c>
      <c r="G235" s="36"/>
      <c r="H235" s="41"/>
    </row>
    <row r="236" spans="1:8" s="2" customFormat="1" ht="16.899999999999999" customHeight="1">
      <c r="A236" s="36"/>
      <c r="B236" s="41"/>
      <c r="C236" s="264" t="s">
        <v>19</v>
      </c>
      <c r="D236" s="264" t="s">
        <v>815</v>
      </c>
      <c r="E236" s="19" t="s">
        <v>19</v>
      </c>
      <c r="F236" s="265">
        <v>3.7</v>
      </c>
      <c r="G236" s="36"/>
      <c r="H236" s="41"/>
    </row>
    <row r="237" spans="1:8" s="2" customFormat="1" ht="16.899999999999999" customHeight="1">
      <c r="A237" s="36"/>
      <c r="B237" s="41"/>
      <c r="C237" s="264" t="s">
        <v>19</v>
      </c>
      <c r="D237" s="264" t="s">
        <v>816</v>
      </c>
      <c r="E237" s="19" t="s">
        <v>19</v>
      </c>
      <c r="F237" s="265">
        <v>3.9</v>
      </c>
      <c r="G237" s="36"/>
      <c r="H237" s="41"/>
    </row>
    <row r="238" spans="1:8" s="2" customFormat="1" ht="16.899999999999999" customHeight="1">
      <c r="A238" s="36"/>
      <c r="B238" s="41"/>
      <c r="C238" s="264" t="s">
        <v>19</v>
      </c>
      <c r="D238" s="264" t="s">
        <v>817</v>
      </c>
      <c r="E238" s="19" t="s">
        <v>19</v>
      </c>
      <c r="F238" s="265">
        <v>3.6</v>
      </c>
      <c r="G238" s="36"/>
      <c r="H238" s="41"/>
    </row>
    <row r="239" spans="1:8" s="2" customFormat="1" ht="16.899999999999999" customHeight="1">
      <c r="A239" s="36"/>
      <c r="B239" s="41"/>
      <c r="C239" s="264" t="s">
        <v>19</v>
      </c>
      <c r="D239" s="264" t="s">
        <v>818</v>
      </c>
      <c r="E239" s="19" t="s">
        <v>19</v>
      </c>
      <c r="F239" s="265">
        <v>4.4000000000000004</v>
      </c>
      <c r="G239" s="36"/>
      <c r="H239" s="41"/>
    </row>
    <row r="240" spans="1:8" s="2" customFormat="1" ht="16.899999999999999" customHeight="1">
      <c r="A240" s="36"/>
      <c r="B240" s="41"/>
      <c r="C240" s="264" t="s">
        <v>19</v>
      </c>
      <c r="D240" s="264" t="s">
        <v>819</v>
      </c>
      <c r="E240" s="19" t="s">
        <v>19</v>
      </c>
      <c r="F240" s="265">
        <v>2.5</v>
      </c>
      <c r="G240" s="36"/>
      <c r="H240" s="41"/>
    </row>
    <row r="241" spans="1:8" s="2" customFormat="1" ht="16.899999999999999" customHeight="1">
      <c r="A241" s="36"/>
      <c r="B241" s="41"/>
      <c r="C241" s="264" t="s">
        <v>19</v>
      </c>
      <c r="D241" s="264" t="s">
        <v>820</v>
      </c>
      <c r="E241" s="19" t="s">
        <v>19</v>
      </c>
      <c r="F241" s="265">
        <v>9.6</v>
      </c>
      <c r="G241" s="36"/>
      <c r="H241" s="41"/>
    </row>
    <row r="242" spans="1:8" s="2" customFormat="1" ht="16.899999999999999" customHeight="1">
      <c r="A242" s="36"/>
      <c r="B242" s="41"/>
      <c r="C242" s="264" t="s">
        <v>19</v>
      </c>
      <c r="D242" s="264" t="s">
        <v>821</v>
      </c>
      <c r="E242" s="19" t="s">
        <v>19</v>
      </c>
      <c r="F242" s="265">
        <v>8.1999999999999993</v>
      </c>
      <c r="G242" s="36"/>
      <c r="H242" s="41"/>
    </row>
    <row r="243" spans="1:8" s="2" customFormat="1" ht="16.899999999999999" customHeight="1">
      <c r="A243" s="36"/>
      <c r="B243" s="41"/>
      <c r="C243" s="264" t="s">
        <v>19</v>
      </c>
      <c r="D243" s="264" t="s">
        <v>822</v>
      </c>
      <c r="E243" s="19" t="s">
        <v>19</v>
      </c>
      <c r="F243" s="265">
        <v>4</v>
      </c>
      <c r="G243" s="36"/>
      <c r="H243" s="41"/>
    </row>
    <row r="244" spans="1:8" s="2" customFormat="1" ht="16.899999999999999" customHeight="1">
      <c r="A244" s="36"/>
      <c r="B244" s="41"/>
      <c r="C244" s="264" t="s">
        <v>19</v>
      </c>
      <c r="D244" s="264" t="s">
        <v>823</v>
      </c>
      <c r="E244" s="19" t="s">
        <v>19</v>
      </c>
      <c r="F244" s="265">
        <v>3.8</v>
      </c>
      <c r="G244" s="36"/>
      <c r="H244" s="41"/>
    </row>
    <row r="245" spans="1:8" s="2" customFormat="1" ht="16.899999999999999" customHeight="1">
      <c r="A245" s="36"/>
      <c r="B245" s="41"/>
      <c r="C245" s="264" t="s">
        <v>19</v>
      </c>
      <c r="D245" s="264" t="s">
        <v>824</v>
      </c>
      <c r="E245" s="19" t="s">
        <v>19</v>
      </c>
      <c r="F245" s="265">
        <v>4</v>
      </c>
      <c r="G245" s="36"/>
      <c r="H245" s="41"/>
    </row>
    <row r="246" spans="1:8" s="2" customFormat="1" ht="16.899999999999999" customHeight="1">
      <c r="A246" s="36"/>
      <c r="B246" s="41"/>
      <c r="C246" s="264" t="s">
        <v>19</v>
      </c>
      <c r="D246" s="264" t="s">
        <v>825</v>
      </c>
      <c r="E246" s="19" t="s">
        <v>19</v>
      </c>
      <c r="F246" s="265">
        <v>3.7</v>
      </c>
      <c r="G246" s="36"/>
      <c r="H246" s="41"/>
    </row>
    <row r="247" spans="1:8" s="2" customFormat="1" ht="16.899999999999999" customHeight="1">
      <c r="A247" s="36"/>
      <c r="B247" s="41"/>
      <c r="C247" s="264" t="s">
        <v>19</v>
      </c>
      <c r="D247" s="264" t="s">
        <v>826</v>
      </c>
      <c r="E247" s="19" t="s">
        <v>19</v>
      </c>
      <c r="F247" s="265">
        <v>0</v>
      </c>
      <c r="G247" s="36"/>
      <c r="H247" s="41"/>
    </row>
    <row r="248" spans="1:8" s="2" customFormat="1" ht="16.899999999999999" customHeight="1">
      <c r="A248" s="36"/>
      <c r="B248" s="41"/>
      <c r="C248" s="264" t="s">
        <v>19</v>
      </c>
      <c r="D248" s="264" t="s">
        <v>827</v>
      </c>
      <c r="E248" s="19" t="s">
        <v>19</v>
      </c>
      <c r="F248" s="265">
        <v>5.3</v>
      </c>
      <c r="G248" s="36"/>
      <c r="H248" s="41"/>
    </row>
    <row r="249" spans="1:8" s="2" customFormat="1" ht="16.899999999999999" customHeight="1">
      <c r="A249" s="36"/>
      <c r="B249" s="41"/>
      <c r="C249" s="264" t="s">
        <v>19</v>
      </c>
      <c r="D249" s="264" t="s">
        <v>828</v>
      </c>
      <c r="E249" s="19" t="s">
        <v>19</v>
      </c>
      <c r="F249" s="265">
        <v>0</v>
      </c>
      <c r="G249" s="36"/>
      <c r="H249" s="41"/>
    </row>
    <row r="250" spans="1:8" s="2" customFormat="1" ht="16.899999999999999" customHeight="1">
      <c r="A250" s="36"/>
      <c r="B250" s="41"/>
      <c r="C250" s="264" t="s">
        <v>19</v>
      </c>
      <c r="D250" s="264" t="s">
        <v>829</v>
      </c>
      <c r="E250" s="19" t="s">
        <v>19</v>
      </c>
      <c r="F250" s="265">
        <v>0.9</v>
      </c>
      <c r="G250" s="36"/>
      <c r="H250" s="41"/>
    </row>
    <row r="251" spans="1:8" s="2" customFormat="1" ht="16.899999999999999" customHeight="1">
      <c r="A251" s="36"/>
      <c r="B251" s="41"/>
      <c r="C251" s="264" t="s">
        <v>19</v>
      </c>
      <c r="D251" s="264" t="s">
        <v>830</v>
      </c>
      <c r="E251" s="19" t="s">
        <v>19</v>
      </c>
      <c r="F251" s="265">
        <v>3.7</v>
      </c>
      <c r="G251" s="36"/>
      <c r="H251" s="41"/>
    </row>
    <row r="252" spans="1:8" s="2" customFormat="1" ht="16.899999999999999" customHeight="1">
      <c r="A252" s="36"/>
      <c r="B252" s="41"/>
      <c r="C252" s="264" t="s">
        <v>19</v>
      </c>
      <c r="D252" s="264" t="s">
        <v>831</v>
      </c>
      <c r="E252" s="19" t="s">
        <v>19</v>
      </c>
      <c r="F252" s="265">
        <v>4.9000000000000004</v>
      </c>
      <c r="G252" s="36"/>
      <c r="H252" s="41"/>
    </row>
    <row r="253" spans="1:8" s="2" customFormat="1" ht="16.899999999999999" customHeight="1">
      <c r="A253" s="36"/>
      <c r="B253" s="41"/>
      <c r="C253" s="264" t="s">
        <v>19</v>
      </c>
      <c r="D253" s="264" t="s">
        <v>832</v>
      </c>
      <c r="E253" s="19" t="s">
        <v>19</v>
      </c>
      <c r="F253" s="265">
        <v>3.9</v>
      </c>
      <c r="G253" s="36"/>
      <c r="H253" s="41"/>
    </row>
    <row r="254" spans="1:8" s="2" customFormat="1" ht="16.899999999999999" customHeight="1">
      <c r="A254" s="36"/>
      <c r="B254" s="41"/>
      <c r="C254" s="264" t="s">
        <v>19</v>
      </c>
      <c r="D254" s="264" t="s">
        <v>833</v>
      </c>
      <c r="E254" s="19" t="s">
        <v>19</v>
      </c>
      <c r="F254" s="265">
        <v>3</v>
      </c>
      <c r="G254" s="36"/>
      <c r="H254" s="41"/>
    </row>
    <row r="255" spans="1:8" s="2" customFormat="1" ht="16.899999999999999" customHeight="1">
      <c r="A255" s="36"/>
      <c r="B255" s="41"/>
      <c r="C255" s="264" t="s">
        <v>19</v>
      </c>
      <c r="D255" s="264" t="s">
        <v>834</v>
      </c>
      <c r="E255" s="19" t="s">
        <v>19</v>
      </c>
      <c r="F255" s="265">
        <v>3.9</v>
      </c>
      <c r="G255" s="36"/>
      <c r="H255" s="41"/>
    </row>
    <row r="256" spans="1:8" s="2" customFormat="1" ht="16.899999999999999" customHeight="1">
      <c r="A256" s="36"/>
      <c r="B256" s="41"/>
      <c r="C256" s="264" t="s">
        <v>19</v>
      </c>
      <c r="D256" s="264" t="s">
        <v>835</v>
      </c>
      <c r="E256" s="19" t="s">
        <v>19</v>
      </c>
      <c r="F256" s="265">
        <v>6.8</v>
      </c>
      <c r="G256" s="36"/>
      <c r="H256" s="41"/>
    </row>
    <row r="257" spans="1:8" s="2" customFormat="1" ht="16.899999999999999" customHeight="1">
      <c r="A257" s="36"/>
      <c r="B257" s="41"/>
      <c r="C257" s="264" t="s">
        <v>19</v>
      </c>
      <c r="D257" s="264" t="s">
        <v>836</v>
      </c>
      <c r="E257" s="19" t="s">
        <v>19</v>
      </c>
      <c r="F257" s="265">
        <v>4.5999999999999996</v>
      </c>
      <c r="G257" s="36"/>
      <c r="H257" s="41"/>
    </row>
    <row r="258" spans="1:8" s="2" customFormat="1" ht="16.899999999999999" customHeight="1">
      <c r="A258" s="36"/>
      <c r="B258" s="41"/>
      <c r="C258" s="264" t="s">
        <v>19</v>
      </c>
      <c r="D258" s="264" t="s">
        <v>837</v>
      </c>
      <c r="E258" s="19" t="s">
        <v>19</v>
      </c>
      <c r="F258" s="265">
        <v>4.3</v>
      </c>
      <c r="G258" s="36"/>
      <c r="H258" s="41"/>
    </row>
    <row r="259" spans="1:8" s="2" customFormat="1" ht="16.899999999999999" customHeight="1">
      <c r="A259" s="36"/>
      <c r="B259" s="41"/>
      <c r="C259" s="264" t="s">
        <v>19</v>
      </c>
      <c r="D259" s="264" t="s">
        <v>838</v>
      </c>
      <c r="E259" s="19" t="s">
        <v>19</v>
      </c>
      <c r="F259" s="265">
        <v>5</v>
      </c>
      <c r="G259" s="36"/>
      <c r="H259" s="41"/>
    </row>
    <row r="260" spans="1:8" s="2" customFormat="1" ht="16.899999999999999" customHeight="1">
      <c r="A260" s="36"/>
      <c r="B260" s="41"/>
      <c r="C260" s="264" t="s">
        <v>19</v>
      </c>
      <c r="D260" s="264" t="s">
        <v>839</v>
      </c>
      <c r="E260" s="19" t="s">
        <v>19</v>
      </c>
      <c r="F260" s="265">
        <v>0</v>
      </c>
      <c r="G260" s="36"/>
      <c r="H260" s="41"/>
    </row>
    <row r="261" spans="1:8" s="2" customFormat="1" ht="16.899999999999999" customHeight="1">
      <c r="A261" s="36"/>
      <c r="B261" s="41"/>
      <c r="C261" s="264" t="s">
        <v>19</v>
      </c>
      <c r="D261" s="264" t="s">
        <v>840</v>
      </c>
      <c r="E261" s="19" t="s">
        <v>19</v>
      </c>
      <c r="F261" s="265">
        <v>6.4</v>
      </c>
      <c r="G261" s="36"/>
      <c r="H261" s="41"/>
    </row>
    <row r="262" spans="1:8" s="2" customFormat="1" ht="16.899999999999999" customHeight="1">
      <c r="A262" s="36"/>
      <c r="B262" s="41"/>
      <c r="C262" s="264" t="s">
        <v>19</v>
      </c>
      <c r="D262" s="264" t="s">
        <v>841</v>
      </c>
      <c r="E262" s="19" t="s">
        <v>19</v>
      </c>
      <c r="F262" s="265">
        <v>24.1</v>
      </c>
      <c r="G262" s="36"/>
      <c r="H262" s="41"/>
    </row>
    <row r="263" spans="1:8" s="2" customFormat="1" ht="16.899999999999999" customHeight="1">
      <c r="A263" s="36"/>
      <c r="B263" s="41"/>
      <c r="C263" s="264" t="s">
        <v>19</v>
      </c>
      <c r="D263" s="264" t="s">
        <v>842</v>
      </c>
      <c r="E263" s="19" t="s">
        <v>19</v>
      </c>
      <c r="F263" s="265">
        <v>0</v>
      </c>
      <c r="G263" s="36"/>
      <c r="H263" s="41"/>
    </row>
    <row r="264" spans="1:8" s="2" customFormat="1" ht="16.899999999999999" customHeight="1">
      <c r="A264" s="36"/>
      <c r="B264" s="41"/>
      <c r="C264" s="264" t="s">
        <v>19</v>
      </c>
      <c r="D264" s="264" t="s">
        <v>843</v>
      </c>
      <c r="E264" s="19" t="s">
        <v>19</v>
      </c>
      <c r="F264" s="265">
        <v>1.7</v>
      </c>
      <c r="G264" s="36"/>
      <c r="H264" s="41"/>
    </row>
    <row r="265" spans="1:8" s="2" customFormat="1" ht="16.899999999999999" customHeight="1">
      <c r="A265" s="36"/>
      <c r="B265" s="41"/>
      <c r="C265" s="264" t="s">
        <v>19</v>
      </c>
      <c r="D265" s="264" t="s">
        <v>844</v>
      </c>
      <c r="E265" s="19" t="s">
        <v>19</v>
      </c>
      <c r="F265" s="265">
        <v>0</v>
      </c>
      <c r="G265" s="36"/>
      <c r="H265" s="41"/>
    </row>
    <row r="266" spans="1:8" s="2" customFormat="1" ht="16.899999999999999" customHeight="1">
      <c r="A266" s="36"/>
      <c r="B266" s="41"/>
      <c r="C266" s="264" t="s">
        <v>19</v>
      </c>
      <c r="D266" s="264" t="s">
        <v>845</v>
      </c>
      <c r="E266" s="19" t="s">
        <v>19</v>
      </c>
      <c r="F266" s="265">
        <v>1.5</v>
      </c>
      <c r="G266" s="36"/>
      <c r="H266" s="41"/>
    </row>
    <row r="267" spans="1:8" s="2" customFormat="1" ht="16.899999999999999" customHeight="1">
      <c r="A267" s="36"/>
      <c r="B267" s="41"/>
      <c r="C267" s="264" t="s">
        <v>19</v>
      </c>
      <c r="D267" s="264" t="s">
        <v>846</v>
      </c>
      <c r="E267" s="19" t="s">
        <v>19</v>
      </c>
      <c r="F267" s="265">
        <v>0</v>
      </c>
      <c r="G267" s="36"/>
      <c r="H267" s="41"/>
    </row>
    <row r="268" spans="1:8" s="2" customFormat="1" ht="16.899999999999999" customHeight="1">
      <c r="A268" s="36"/>
      <c r="B268" s="41"/>
      <c r="C268" s="264" t="s">
        <v>19</v>
      </c>
      <c r="D268" s="264" t="s">
        <v>847</v>
      </c>
      <c r="E268" s="19" t="s">
        <v>19</v>
      </c>
      <c r="F268" s="265">
        <v>0.9</v>
      </c>
      <c r="G268" s="36"/>
      <c r="H268" s="41"/>
    </row>
    <row r="269" spans="1:8" s="2" customFormat="1" ht="16.899999999999999" customHeight="1">
      <c r="A269" s="36"/>
      <c r="B269" s="41"/>
      <c r="C269" s="264" t="s">
        <v>19</v>
      </c>
      <c r="D269" s="264" t="s">
        <v>848</v>
      </c>
      <c r="E269" s="19" t="s">
        <v>19</v>
      </c>
      <c r="F269" s="265">
        <v>1.4</v>
      </c>
      <c r="G269" s="36"/>
      <c r="H269" s="41"/>
    </row>
    <row r="270" spans="1:8" s="2" customFormat="1" ht="16.899999999999999" customHeight="1">
      <c r="A270" s="36"/>
      <c r="B270" s="41"/>
      <c r="C270" s="264" t="s">
        <v>19</v>
      </c>
      <c r="D270" s="264" t="s">
        <v>849</v>
      </c>
      <c r="E270" s="19" t="s">
        <v>19</v>
      </c>
      <c r="F270" s="265">
        <v>2.9</v>
      </c>
      <c r="G270" s="36"/>
      <c r="H270" s="41"/>
    </row>
    <row r="271" spans="1:8" s="2" customFormat="1" ht="16.899999999999999" customHeight="1">
      <c r="A271" s="36"/>
      <c r="B271" s="41"/>
      <c r="C271" s="264" t="s">
        <v>19</v>
      </c>
      <c r="D271" s="264" t="s">
        <v>850</v>
      </c>
      <c r="E271" s="19" t="s">
        <v>19</v>
      </c>
      <c r="F271" s="265">
        <v>1</v>
      </c>
      <c r="G271" s="36"/>
      <c r="H271" s="41"/>
    </row>
    <row r="272" spans="1:8" s="2" customFormat="1" ht="16.899999999999999" customHeight="1">
      <c r="A272" s="36"/>
      <c r="B272" s="41"/>
      <c r="C272" s="264" t="s">
        <v>19</v>
      </c>
      <c r="D272" s="264" t="s">
        <v>851</v>
      </c>
      <c r="E272" s="19" t="s">
        <v>19</v>
      </c>
      <c r="F272" s="265">
        <v>0</v>
      </c>
      <c r="G272" s="36"/>
      <c r="H272" s="41"/>
    </row>
    <row r="273" spans="1:8" s="2" customFormat="1" ht="16.899999999999999" customHeight="1">
      <c r="A273" s="36"/>
      <c r="B273" s="41"/>
      <c r="C273" s="264" t="s">
        <v>19</v>
      </c>
      <c r="D273" s="264" t="s">
        <v>852</v>
      </c>
      <c r="E273" s="19" t="s">
        <v>19</v>
      </c>
      <c r="F273" s="265">
        <v>4.9000000000000004</v>
      </c>
      <c r="G273" s="36"/>
      <c r="H273" s="41"/>
    </row>
    <row r="274" spans="1:8" s="2" customFormat="1" ht="16.899999999999999" customHeight="1">
      <c r="A274" s="36"/>
      <c r="B274" s="41"/>
      <c r="C274" s="264" t="s">
        <v>19</v>
      </c>
      <c r="D274" s="264" t="s">
        <v>853</v>
      </c>
      <c r="E274" s="19" t="s">
        <v>19</v>
      </c>
      <c r="F274" s="265">
        <v>7.3</v>
      </c>
      <c r="G274" s="36"/>
      <c r="H274" s="41"/>
    </row>
    <row r="275" spans="1:8" s="2" customFormat="1" ht="16.899999999999999" customHeight="1">
      <c r="A275" s="36"/>
      <c r="B275" s="41"/>
      <c r="C275" s="264" t="s">
        <v>19</v>
      </c>
      <c r="D275" s="264" t="s">
        <v>854</v>
      </c>
      <c r="E275" s="19" t="s">
        <v>19</v>
      </c>
      <c r="F275" s="265">
        <v>4.0999999999999996</v>
      </c>
      <c r="G275" s="36"/>
      <c r="H275" s="41"/>
    </row>
    <row r="276" spans="1:8" s="2" customFormat="1" ht="16.899999999999999" customHeight="1">
      <c r="A276" s="36"/>
      <c r="B276" s="41"/>
      <c r="C276" s="264" t="s">
        <v>19</v>
      </c>
      <c r="D276" s="264" t="s">
        <v>855</v>
      </c>
      <c r="E276" s="19" t="s">
        <v>19</v>
      </c>
      <c r="F276" s="265">
        <v>1.9</v>
      </c>
      <c r="G276" s="36"/>
      <c r="H276" s="41"/>
    </row>
    <row r="277" spans="1:8" s="2" customFormat="1" ht="16.899999999999999" customHeight="1">
      <c r="A277" s="36"/>
      <c r="B277" s="41"/>
      <c r="C277" s="264" t="s">
        <v>138</v>
      </c>
      <c r="D277" s="264" t="s">
        <v>235</v>
      </c>
      <c r="E277" s="19" t="s">
        <v>19</v>
      </c>
      <c r="F277" s="265">
        <v>226.9</v>
      </c>
      <c r="G277" s="36"/>
      <c r="H277" s="41"/>
    </row>
    <row r="278" spans="1:8" s="2" customFormat="1" ht="16.899999999999999" customHeight="1">
      <c r="A278" s="36"/>
      <c r="B278" s="41"/>
      <c r="C278" s="266" t="s">
        <v>2071</v>
      </c>
      <c r="D278" s="36"/>
      <c r="E278" s="36"/>
      <c r="F278" s="36"/>
      <c r="G278" s="36"/>
      <c r="H278" s="41"/>
    </row>
    <row r="279" spans="1:8" s="2" customFormat="1" ht="16.899999999999999" customHeight="1">
      <c r="A279" s="36"/>
      <c r="B279" s="41"/>
      <c r="C279" s="264" t="s">
        <v>794</v>
      </c>
      <c r="D279" s="264" t="s">
        <v>795</v>
      </c>
      <c r="E279" s="19" t="s">
        <v>100</v>
      </c>
      <c r="F279" s="265">
        <v>226.9</v>
      </c>
      <c r="G279" s="36"/>
      <c r="H279" s="41"/>
    </row>
    <row r="280" spans="1:8" s="2" customFormat="1" ht="16.899999999999999" customHeight="1">
      <c r="A280" s="36"/>
      <c r="B280" s="41"/>
      <c r="C280" s="264" t="s">
        <v>646</v>
      </c>
      <c r="D280" s="264" t="s">
        <v>647</v>
      </c>
      <c r="E280" s="19" t="s">
        <v>115</v>
      </c>
      <c r="F280" s="265">
        <v>710.28099999999995</v>
      </c>
      <c r="G280" s="36"/>
      <c r="H280" s="41"/>
    </row>
    <row r="281" spans="1:8" s="2" customFormat="1" ht="16.899999999999999" customHeight="1">
      <c r="A281" s="36"/>
      <c r="B281" s="41"/>
      <c r="C281" s="264" t="s">
        <v>721</v>
      </c>
      <c r="D281" s="264" t="s">
        <v>722</v>
      </c>
      <c r="E281" s="19" t="s">
        <v>115</v>
      </c>
      <c r="F281" s="265">
        <v>131.166</v>
      </c>
      <c r="G281" s="36"/>
      <c r="H281" s="41"/>
    </row>
    <row r="282" spans="1:8" s="2" customFormat="1" ht="16.899999999999999" customHeight="1">
      <c r="A282" s="36"/>
      <c r="B282" s="41"/>
      <c r="C282" s="264" t="s">
        <v>988</v>
      </c>
      <c r="D282" s="264" t="s">
        <v>989</v>
      </c>
      <c r="E282" s="19" t="s">
        <v>100</v>
      </c>
      <c r="F282" s="265">
        <v>234.6</v>
      </c>
      <c r="G282" s="36"/>
      <c r="H282" s="41"/>
    </row>
    <row r="283" spans="1:8" s="2" customFormat="1" ht="16.899999999999999" customHeight="1">
      <c r="A283" s="36"/>
      <c r="B283" s="41"/>
      <c r="C283" s="264" t="s">
        <v>1197</v>
      </c>
      <c r="D283" s="264" t="s">
        <v>1198</v>
      </c>
      <c r="E283" s="19" t="s">
        <v>100</v>
      </c>
      <c r="F283" s="265">
        <v>1240.7</v>
      </c>
      <c r="G283" s="36"/>
      <c r="H283" s="41"/>
    </row>
    <row r="284" spans="1:8" s="2" customFormat="1" ht="16.899999999999999" customHeight="1">
      <c r="A284" s="36"/>
      <c r="B284" s="41"/>
      <c r="C284" s="260" t="s">
        <v>141</v>
      </c>
      <c r="D284" s="261" t="s">
        <v>142</v>
      </c>
      <c r="E284" s="262" t="s">
        <v>100</v>
      </c>
      <c r="F284" s="263">
        <v>533.5</v>
      </c>
      <c r="G284" s="36"/>
      <c r="H284" s="41"/>
    </row>
    <row r="285" spans="1:8" s="2" customFormat="1" ht="16.899999999999999" customHeight="1">
      <c r="A285" s="36"/>
      <c r="B285" s="41"/>
      <c r="C285" s="264" t="s">
        <v>19</v>
      </c>
      <c r="D285" s="264" t="s">
        <v>798</v>
      </c>
      <c r="E285" s="19" t="s">
        <v>19</v>
      </c>
      <c r="F285" s="265">
        <v>0</v>
      </c>
      <c r="G285" s="36"/>
      <c r="H285" s="41"/>
    </row>
    <row r="286" spans="1:8" s="2" customFormat="1" ht="16.899999999999999" customHeight="1">
      <c r="A286" s="36"/>
      <c r="B286" s="41"/>
      <c r="C286" s="264" t="s">
        <v>19</v>
      </c>
      <c r="D286" s="264" t="s">
        <v>861</v>
      </c>
      <c r="E286" s="19" t="s">
        <v>19</v>
      </c>
      <c r="F286" s="265">
        <v>55.2</v>
      </c>
      <c r="G286" s="36"/>
      <c r="H286" s="41"/>
    </row>
    <row r="287" spans="1:8" s="2" customFormat="1" ht="16.899999999999999" customHeight="1">
      <c r="A287" s="36"/>
      <c r="B287" s="41"/>
      <c r="C287" s="264" t="s">
        <v>19</v>
      </c>
      <c r="D287" s="264" t="s">
        <v>862</v>
      </c>
      <c r="E287" s="19" t="s">
        <v>19</v>
      </c>
      <c r="F287" s="265">
        <v>28.7</v>
      </c>
      <c r="G287" s="36"/>
      <c r="H287" s="41"/>
    </row>
    <row r="288" spans="1:8" s="2" customFormat="1" ht="16.899999999999999" customHeight="1">
      <c r="A288" s="36"/>
      <c r="B288" s="41"/>
      <c r="C288" s="264" t="s">
        <v>19</v>
      </c>
      <c r="D288" s="264" t="s">
        <v>863</v>
      </c>
      <c r="E288" s="19" t="s">
        <v>19</v>
      </c>
      <c r="F288" s="265">
        <v>18.8</v>
      </c>
      <c r="G288" s="36"/>
      <c r="H288" s="41"/>
    </row>
    <row r="289" spans="1:8" s="2" customFormat="1" ht="16.899999999999999" customHeight="1">
      <c r="A289" s="36"/>
      <c r="B289" s="41"/>
      <c r="C289" s="264" t="s">
        <v>19</v>
      </c>
      <c r="D289" s="264" t="s">
        <v>864</v>
      </c>
      <c r="E289" s="19" t="s">
        <v>19</v>
      </c>
      <c r="F289" s="265">
        <v>74.400000000000006</v>
      </c>
      <c r="G289" s="36"/>
      <c r="H289" s="41"/>
    </row>
    <row r="290" spans="1:8" s="2" customFormat="1" ht="16.899999999999999" customHeight="1">
      <c r="A290" s="36"/>
      <c r="B290" s="41"/>
      <c r="C290" s="264" t="s">
        <v>19</v>
      </c>
      <c r="D290" s="264" t="s">
        <v>865</v>
      </c>
      <c r="E290" s="19" t="s">
        <v>19</v>
      </c>
      <c r="F290" s="265">
        <v>11.6</v>
      </c>
      <c r="G290" s="36"/>
      <c r="H290" s="41"/>
    </row>
    <row r="291" spans="1:8" s="2" customFormat="1" ht="16.899999999999999" customHeight="1">
      <c r="A291" s="36"/>
      <c r="B291" s="41"/>
      <c r="C291" s="264" t="s">
        <v>19</v>
      </c>
      <c r="D291" s="264" t="s">
        <v>866</v>
      </c>
      <c r="E291" s="19" t="s">
        <v>19</v>
      </c>
      <c r="F291" s="265">
        <v>69</v>
      </c>
      <c r="G291" s="36"/>
      <c r="H291" s="41"/>
    </row>
    <row r="292" spans="1:8" s="2" customFormat="1" ht="16.899999999999999" customHeight="1">
      <c r="A292" s="36"/>
      <c r="B292" s="41"/>
      <c r="C292" s="264" t="s">
        <v>19</v>
      </c>
      <c r="D292" s="264" t="s">
        <v>867</v>
      </c>
      <c r="E292" s="19" t="s">
        <v>19</v>
      </c>
      <c r="F292" s="265">
        <v>5.6</v>
      </c>
      <c r="G292" s="36"/>
      <c r="H292" s="41"/>
    </row>
    <row r="293" spans="1:8" s="2" customFormat="1" ht="16.899999999999999" customHeight="1">
      <c r="A293" s="36"/>
      <c r="B293" s="41"/>
      <c r="C293" s="264" t="s">
        <v>19</v>
      </c>
      <c r="D293" s="264" t="s">
        <v>868</v>
      </c>
      <c r="E293" s="19" t="s">
        <v>19</v>
      </c>
      <c r="F293" s="265">
        <v>25.3</v>
      </c>
      <c r="G293" s="36"/>
      <c r="H293" s="41"/>
    </row>
    <row r="294" spans="1:8" s="2" customFormat="1" ht="16.899999999999999" customHeight="1">
      <c r="A294" s="36"/>
      <c r="B294" s="41"/>
      <c r="C294" s="264" t="s">
        <v>19</v>
      </c>
      <c r="D294" s="264" t="s">
        <v>869</v>
      </c>
      <c r="E294" s="19" t="s">
        <v>19</v>
      </c>
      <c r="F294" s="265">
        <v>53.5</v>
      </c>
      <c r="G294" s="36"/>
      <c r="H294" s="41"/>
    </row>
    <row r="295" spans="1:8" s="2" customFormat="1" ht="16.899999999999999" customHeight="1">
      <c r="A295" s="36"/>
      <c r="B295" s="41"/>
      <c r="C295" s="264" t="s">
        <v>19</v>
      </c>
      <c r="D295" s="264" t="s">
        <v>870</v>
      </c>
      <c r="E295" s="19" t="s">
        <v>19</v>
      </c>
      <c r="F295" s="265">
        <v>8.5</v>
      </c>
      <c r="G295" s="36"/>
      <c r="H295" s="41"/>
    </row>
    <row r="296" spans="1:8" s="2" customFormat="1" ht="16.899999999999999" customHeight="1">
      <c r="A296" s="36"/>
      <c r="B296" s="41"/>
      <c r="C296" s="264" t="s">
        <v>19</v>
      </c>
      <c r="D296" s="264" t="s">
        <v>871</v>
      </c>
      <c r="E296" s="19" t="s">
        <v>19</v>
      </c>
      <c r="F296" s="265">
        <v>113.8</v>
      </c>
      <c r="G296" s="36"/>
      <c r="H296" s="41"/>
    </row>
    <row r="297" spans="1:8" s="2" customFormat="1" ht="16.899999999999999" customHeight="1">
      <c r="A297" s="36"/>
      <c r="B297" s="41"/>
      <c r="C297" s="264" t="s">
        <v>19</v>
      </c>
      <c r="D297" s="264" t="s">
        <v>872</v>
      </c>
      <c r="E297" s="19" t="s">
        <v>19</v>
      </c>
      <c r="F297" s="265">
        <v>69.099999999999994</v>
      </c>
      <c r="G297" s="36"/>
      <c r="H297" s="41"/>
    </row>
    <row r="298" spans="1:8" s="2" customFormat="1" ht="16.899999999999999" customHeight="1">
      <c r="A298" s="36"/>
      <c r="B298" s="41"/>
      <c r="C298" s="264" t="s">
        <v>141</v>
      </c>
      <c r="D298" s="264" t="s">
        <v>235</v>
      </c>
      <c r="E298" s="19" t="s">
        <v>19</v>
      </c>
      <c r="F298" s="265">
        <v>533.5</v>
      </c>
      <c r="G298" s="36"/>
      <c r="H298" s="41"/>
    </row>
    <row r="299" spans="1:8" s="2" customFormat="1" ht="16.899999999999999" customHeight="1">
      <c r="A299" s="36"/>
      <c r="B299" s="41"/>
      <c r="C299" s="266" t="s">
        <v>2071</v>
      </c>
      <c r="D299" s="36"/>
      <c r="E299" s="36"/>
      <c r="F299" s="36"/>
      <c r="G299" s="36"/>
      <c r="H299" s="41"/>
    </row>
    <row r="300" spans="1:8" s="2" customFormat="1" ht="16.899999999999999" customHeight="1">
      <c r="A300" s="36"/>
      <c r="B300" s="41"/>
      <c r="C300" s="264" t="s">
        <v>857</v>
      </c>
      <c r="D300" s="264" t="s">
        <v>858</v>
      </c>
      <c r="E300" s="19" t="s">
        <v>100</v>
      </c>
      <c r="F300" s="265">
        <v>533.5</v>
      </c>
      <c r="G300" s="36"/>
      <c r="H300" s="41"/>
    </row>
    <row r="301" spans="1:8" s="2" customFormat="1" ht="16.899999999999999" customHeight="1">
      <c r="A301" s="36"/>
      <c r="B301" s="41"/>
      <c r="C301" s="264" t="s">
        <v>646</v>
      </c>
      <c r="D301" s="264" t="s">
        <v>647</v>
      </c>
      <c r="E301" s="19" t="s">
        <v>115</v>
      </c>
      <c r="F301" s="265">
        <v>710.28099999999995</v>
      </c>
      <c r="G301" s="36"/>
      <c r="H301" s="41"/>
    </row>
    <row r="302" spans="1:8" s="2" customFormat="1" ht="16.899999999999999" customHeight="1">
      <c r="A302" s="36"/>
      <c r="B302" s="41"/>
      <c r="C302" s="264" t="s">
        <v>721</v>
      </c>
      <c r="D302" s="264" t="s">
        <v>722</v>
      </c>
      <c r="E302" s="19" t="s">
        <v>115</v>
      </c>
      <c r="F302" s="265">
        <v>131.166</v>
      </c>
      <c r="G302" s="36"/>
      <c r="H302" s="41"/>
    </row>
    <row r="303" spans="1:8" s="2" customFormat="1" ht="16.899999999999999" customHeight="1">
      <c r="A303" s="36"/>
      <c r="B303" s="41"/>
      <c r="C303" s="264" t="s">
        <v>1009</v>
      </c>
      <c r="D303" s="264" t="s">
        <v>1010</v>
      </c>
      <c r="E303" s="19" t="s">
        <v>100</v>
      </c>
      <c r="F303" s="265">
        <v>698</v>
      </c>
      <c r="G303" s="36"/>
      <c r="H303" s="41"/>
    </row>
    <row r="304" spans="1:8" s="2" customFormat="1" ht="16.899999999999999" customHeight="1">
      <c r="A304" s="36"/>
      <c r="B304" s="41"/>
      <c r="C304" s="264" t="s">
        <v>1197</v>
      </c>
      <c r="D304" s="264" t="s">
        <v>1198</v>
      </c>
      <c r="E304" s="19" t="s">
        <v>100</v>
      </c>
      <c r="F304" s="265">
        <v>1240.7</v>
      </c>
      <c r="G304" s="36"/>
      <c r="H304" s="41"/>
    </row>
    <row r="305" spans="1:8" s="2" customFormat="1" ht="16.899999999999999" customHeight="1">
      <c r="A305" s="36"/>
      <c r="B305" s="41"/>
      <c r="C305" s="260" t="s">
        <v>144</v>
      </c>
      <c r="D305" s="261" t="s">
        <v>145</v>
      </c>
      <c r="E305" s="262" t="s">
        <v>100</v>
      </c>
      <c r="F305" s="263">
        <v>164.5</v>
      </c>
      <c r="G305" s="36"/>
      <c r="H305" s="41"/>
    </row>
    <row r="306" spans="1:8" s="2" customFormat="1" ht="16.899999999999999" customHeight="1">
      <c r="A306" s="36"/>
      <c r="B306" s="41"/>
      <c r="C306" s="264" t="s">
        <v>19</v>
      </c>
      <c r="D306" s="264" t="s">
        <v>798</v>
      </c>
      <c r="E306" s="19" t="s">
        <v>19</v>
      </c>
      <c r="F306" s="265">
        <v>0</v>
      </c>
      <c r="G306" s="36"/>
      <c r="H306" s="41"/>
    </row>
    <row r="307" spans="1:8" s="2" customFormat="1" ht="16.899999999999999" customHeight="1">
      <c r="A307" s="36"/>
      <c r="B307" s="41"/>
      <c r="C307" s="264" t="s">
        <v>19</v>
      </c>
      <c r="D307" s="264" t="s">
        <v>877</v>
      </c>
      <c r="E307" s="19" t="s">
        <v>19</v>
      </c>
      <c r="F307" s="265">
        <v>61.9</v>
      </c>
      <c r="G307" s="36"/>
      <c r="H307" s="41"/>
    </row>
    <row r="308" spans="1:8" s="2" customFormat="1" ht="16.899999999999999" customHeight="1">
      <c r="A308" s="36"/>
      <c r="B308" s="41"/>
      <c r="C308" s="264" t="s">
        <v>19</v>
      </c>
      <c r="D308" s="264" t="s">
        <v>878</v>
      </c>
      <c r="E308" s="19" t="s">
        <v>19</v>
      </c>
      <c r="F308" s="265">
        <v>87.6</v>
      </c>
      <c r="G308" s="36"/>
      <c r="H308" s="41"/>
    </row>
    <row r="309" spans="1:8" s="2" customFormat="1" ht="16.899999999999999" customHeight="1">
      <c r="A309" s="36"/>
      <c r="B309" s="41"/>
      <c r="C309" s="264" t="s">
        <v>19</v>
      </c>
      <c r="D309" s="264" t="s">
        <v>879</v>
      </c>
      <c r="E309" s="19" t="s">
        <v>19</v>
      </c>
      <c r="F309" s="265">
        <v>15</v>
      </c>
      <c r="G309" s="36"/>
      <c r="H309" s="41"/>
    </row>
    <row r="310" spans="1:8" s="2" customFormat="1" ht="16.899999999999999" customHeight="1">
      <c r="A310" s="36"/>
      <c r="B310" s="41"/>
      <c r="C310" s="264" t="s">
        <v>144</v>
      </c>
      <c r="D310" s="264" t="s">
        <v>235</v>
      </c>
      <c r="E310" s="19" t="s">
        <v>19</v>
      </c>
      <c r="F310" s="265">
        <v>164.5</v>
      </c>
      <c r="G310" s="36"/>
      <c r="H310" s="41"/>
    </row>
    <row r="311" spans="1:8" s="2" customFormat="1" ht="16.899999999999999" customHeight="1">
      <c r="A311" s="36"/>
      <c r="B311" s="41"/>
      <c r="C311" s="266" t="s">
        <v>2071</v>
      </c>
      <c r="D311" s="36"/>
      <c r="E311" s="36"/>
      <c r="F311" s="36"/>
      <c r="G311" s="36"/>
      <c r="H311" s="41"/>
    </row>
    <row r="312" spans="1:8" s="2" customFormat="1" ht="16.899999999999999" customHeight="1">
      <c r="A312" s="36"/>
      <c r="B312" s="41"/>
      <c r="C312" s="264" t="s">
        <v>873</v>
      </c>
      <c r="D312" s="264" t="s">
        <v>874</v>
      </c>
      <c r="E312" s="19" t="s">
        <v>100</v>
      </c>
      <c r="F312" s="265">
        <v>164.5</v>
      </c>
      <c r="G312" s="36"/>
      <c r="H312" s="41"/>
    </row>
    <row r="313" spans="1:8" s="2" customFormat="1" ht="16.899999999999999" customHeight="1">
      <c r="A313" s="36"/>
      <c r="B313" s="41"/>
      <c r="C313" s="264" t="s">
        <v>646</v>
      </c>
      <c r="D313" s="264" t="s">
        <v>647</v>
      </c>
      <c r="E313" s="19" t="s">
        <v>115</v>
      </c>
      <c r="F313" s="265">
        <v>710.28099999999995</v>
      </c>
      <c r="G313" s="36"/>
      <c r="H313" s="41"/>
    </row>
    <row r="314" spans="1:8" s="2" customFormat="1" ht="16.899999999999999" customHeight="1">
      <c r="A314" s="36"/>
      <c r="B314" s="41"/>
      <c r="C314" s="264" t="s">
        <v>721</v>
      </c>
      <c r="D314" s="264" t="s">
        <v>722</v>
      </c>
      <c r="E314" s="19" t="s">
        <v>115</v>
      </c>
      <c r="F314" s="265">
        <v>131.166</v>
      </c>
      <c r="G314" s="36"/>
      <c r="H314" s="41"/>
    </row>
    <row r="315" spans="1:8" s="2" customFormat="1" ht="16.899999999999999" customHeight="1">
      <c r="A315" s="36"/>
      <c r="B315" s="41"/>
      <c r="C315" s="264" t="s">
        <v>1009</v>
      </c>
      <c r="D315" s="264" t="s">
        <v>1010</v>
      </c>
      <c r="E315" s="19" t="s">
        <v>100</v>
      </c>
      <c r="F315" s="265">
        <v>698</v>
      </c>
      <c r="G315" s="36"/>
      <c r="H315" s="41"/>
    </row>
    <row r="316" spans="1:8" s="2" customFormat="1" ht="16.899999999999999" customHeight="1">
      <c r="A316" s="36"/>
      <c r="B316" s="41"/>
      <c r="C316" s="264" t="s">
        <v>1197</v>
      </c>
      <c r="D316" s="264" t="s">
        <v>1198</v>
      </c>
      <c r="E316" s="19" t="s">
        <v>100</v>
      </c>
      <c r="F316" s="265">
        <v>1240.7</v>
      </c>
      <c r="G316" s="36"/>
      <c r="H316" s="41"/>
    </row>
    <row r="317" spans="1:8" s="2" customFormat="1" ht="16.899999999999999" customHeight="1">
      <c r="A317" s="36"/>
      <c r="B317" s="41"/>
      <c r="C317" s="260" t="s">
        <v>147</v>
      </c>
      <c r="D317" s="261" t="s">
        <v>148</v>
      </c>
      <c r="E317" s="262" t="s">
        <v>100</v>
      </c>
      <c r="F317" s="263">
        <v>73.099999999999994</v>
      </c>
      <c r="G317" s="36"/>
      <c r="H317" s="41"/>
    </row>
    <row r="318" spans="1:8" s="2" customFormat="1" ht="16.899999999999999" customHeight="1">
      <c r="A318" s="36"/>
      <c r="B318" s="41"/>
      <c r="C318" s="264" t="s">
        <v>19</v>
      </c>
      <c r="D318" s="264" t="s">
        <v>798</v>
      </c>
      <c r="E318" s="19" t="s">
        <v>19</v>
      </c>
      <c r="F318" s="265">
        <v>0</v>
      </c>
      <c r="G318" s="36"/>
      <c r="H318" s="41"/>
    </row>
    <row r="319" spans="1:8" s="2" customFormat="1" ht="16.899999999999999" customHeight="1">
      <c r="A319" s="36"/>
      <c r="B319" s="41"/>
      <c r="C319" s="264" t="s">
        <v>19</v>
      </c>
      <c r="D319" s="264" t="s">
        <v>885</v>
      </c>
      <c r="E319" s="19" t="s">
        <v>19</v>
      </c>
      <c r="F319" s="265">
        <v>57</v>
      </c>
      <c r="G319" s="36"/>
      <c r="H319" s="41"/>
    </row>
    <row r="320" spans="1:8" s="2" customFormat="1" ht="16.899999999999999" customHeight="1">
      <c r="A320" s="36"/>
      <c r="B320" s="41"/>
      <c r="C320" s="264" t="s">
        <v>19</v>
      </c>
      <c r="D320" s="264" t="s">
        <v>886</v>
      </c>
      <c r="E320" s="19" t="s">
        <v>19</v>
      </c>
      <c r="F320" s="265">
        <v>6.3</v>
      </c>
      <c r="G320" s="36"/>
      <c r="H320" s="41"/>
    </row>
    <row r="321" spans="1:8" s="2" customFormat="1" ht="16.899999999999999" customHeight="1">
      <c r="A321" s="36"/>
      <c r="B321" s="41"/>
      <c r="C321" s="264" t="s">
        <v>19</v>
      </c>
      <c r="D321" s="264" t="s">
        <v>887</v>
      </c>
      <c r="E321" s="19" t="s">
        <v>19</v>
      </c>
      <c r="F321" s="265">
        <v>9.8000000000000007</v>
      </c>
      <c r="G321" s="36"/>
      <c r="H321" s="41"/>
    </row>
    <row r="322" spans="1:8" s="2" customFormat="1" ht="16.899999999999999" customHeight="1">
      <c r="A322" s="36"/>
      <c r="B322" s="41"/>
      <c r="C322" s="264" t="s">
        <v>147</v>
      </c>
      <c r="D322" s="264" t="s">
        <v>235</v>
      </c>
      <c r="E322" s="19" t="s">
        <v>19</v>
      </c>
      <c r="F322" s="265">
        <v>73.099999999999994</v>
      </c>
      <c r="G322" s="36"/>
      <c r="H322" s="41"/>
    </row>
    <row r="323" spans="1:8" s="2" customFormat="1" ht="16.899999999999999" customHeight="1">
      <c r="A323" s="36"/>
      <c r="B323" s="41"/>
      <c r="C323" s="266" t="s">
        <v>2071</v>
      </c>
      <c r="D323" s="36"/>
      <c r="E323" s="36"/>
      <c r="F323" s="36"/>
      <c r="G323" s="36"/>
      <c r="H323" s="41"/>
    </row>
    <row r="324" spans="1:8" s="2" customFormat="1" ht="16.899999999999999" customHeight="1">
      <c r="A324" s="36"/>
      <c r="B324" s="41"/>
      <c r="C324" s="264" t="s">
        <v>881</v>
      </c>
      <c r="D324" s="264" t="s">
        <v>882</v>
      </c>
      <c r="E324" s="19" t="s">
        <v>100</v>
      </c>
      <c r="F324" s="265">
        <v>73.099999999999994</v>
      </c>
      <c r="G324" s="36"/>
      <c r="H324" s="41"/>
    </row>
    <row r="325" spans="1:8" s="2" customFormat="1" ht="16.899999999999999" customHeight="1">
      <c r="A325" s="36"/>
      <c r="B325" s="41"/>
      <c r="C325" s="264" t="s">
        <v>646</v>
      </c>
      <c r="D325" s="264" t="s">
        <v>647</v>
      </c>
      <c r="E325" s="19" t="s">
        <v>115</v>
      </c>
      <c r="F325" s="265">
        <v>710.28099999999995</v>
      </c>
      <c r="G325" s="36"/>
      <c r="H325" s="41"/>
    </row>
    <row r="326" spans="1:8" s="2" customFormat="1" ht="16.899999999999999" customHeight="1">
      <c r="A326" s="36"/>
      <c r="B326" s="41"/>
      <c r="C326" s="264" t="s">
        <v>721</v>
      </c>
      <c r="D326" s="264" t="s">
        <v>722</v>
      </c>
      <c r="E326" s="19" t="s">
        <v>115</v>
      </c>
      <c r="F326" s="265">
        <v>131.166</v>
      </c>
      <c r="G326" s="36"/>
      <c r="H326" s="41"/>
    </row>
    <row r="327" spans="1:8" s="2" customFormat="1" ht="16.899999999999999" customHeight="1">
      <c r="A327" s="36"/>
      <c r="B327" s="41"/>
      <c r="C327" s="264" t="s">
        <v>1014</v>
      </c>
      <c r="D327" s="264" t="s">
        <v>1015</v>
      </c>
      <c r="E327" s="19" t="s">
        <v>100</v>
      </c>
      <c r="F327" s="265">
        <v>235.7</v>
      </c>
      <c r="G327" s="36"/>
      <c r="H327" s="41"/>
    </row>
    <row r="328" spans="1:8" s="2" customFormat="1" ht="16.899999999999999" customHeight="1">
      <c r="A328" s="36"/>
      <c r="B328" s="41"/>
      <c r="C328" s="264" t="s">
        <v>1197</v>
      </c>
      <c r="D328" s="264" t="s">
        <v>1198</v>
      </c>
      <c r="E328" s="19" t="s">
        <v>100</v>
      </c>
      <c r="F328" s="265">
        <v>1240.7</v>
      </c>
      <c r="G328" s="36"/>
      <c r="H328" s="41"/>
    </row>
    <row r="329" spans="1:8" s="2" customFormat="1" ht="16.899999999999999" customHeight="1">
      <c r="A329" s="36"/>
      <c r="B329" s="41"/>
      <c r="C329" s="260" t="s">
        <v>150</v>
      </c>
      <c r="D329" s="261" t="s">
        <v>151</v>
      </c>
      <c r="E329" s="262" t="s">
        <v>100</v>
      </c>
      <c r="F329" s="263">
        <v>162.6</v>
      </c>
      <c r="G329" s="36"/>
      <c r="H329" s="41"/>
    </row>
    <row r="330" spans="1:8" s="2" customFormat="1" ht="16.899999999999999" customHeight="1">
      <c r="A330" s="36"/>
      <c r="B330" s="41"/>
      <c r="C330" s="264" t="s">
        <v>19</v>
      </c>
      <c r="D330" s="264" t="s">
        <v>798</v>
      </c>
      <c r="E330" s="19" t="s">
        <v>19</v>
      </c>
      <c r="F330" s="265">
        <v>0</v>
      </c>
      <c r="G330" s="36"/>
      <c r="H330" s="41"/>
    </row>
    <row r="331" spans="1:8" s="2" customFormat="1" ht="16.899999999999999" customHeight="1">
      <c r="A331" s="36"/>
      <c r="B331" s="41"/>
      <c r="C331" s="264" t="s">
        <v>19</v>
      </c>
      <c r="D331" s="264" t="s">
        <v>893</v>
      </c>
      <c r="E331" s="19" t="s">
        <v>19</v>
      </c>
      <c r="F331" s="265">
        <v>49.9</v>
      </c>
      <c r="G331" s="36"/>
      <c r="H331" s="41"/>
    </row>
    <row r="332" spans="1:8" s="2" customFormat="1" ht="16.899999999999999" customHeight="1">
      <c r="A332" s="36"/>
      <c r="B332" s="41"/>
      <c r="C332" s="264" t="s">
        <v>19</v>
      </c>
      <c r="D332" s="264" t="s">
        <v>894</v>
      </c>
      <c r="E332" s="19" t="s">
        <v>19</v>
      </c>
      <c r="F332" s="265">
        <v>112.7</v>
      </c>
      <c r="G332" s="36"/>
      <c r="H332" s="41"/>
    </row>
    <row r="333" spans="1:8" s="2" customFormat="1" ht="16.899999999999999" customHeight="1">
      <c r="A333" s="36"/>
      <c r="B333" s="41"/>
      <c r="C333" s="264" t="s">
        <v>150</v>
      </c>
      <c r="D333" s="264" t="s">
        <v>235</v>
      </c>
      <c r="E333" s="19" t="s">
        <v>19</v>
      </c>
      <c r="F333" s="265">
        <v>162.6</v>
      </c>
      <c r="G333" s="36"/>
      <c r="H333" s="41"/>
    </row>
    <row r="334" spans="1:8" s="2" customFormat="1" ht="16.899999999999999" customHeight="1">
      <c r="A334" s="36"/>
      <c r="B334" s="41"/>
      <c r="C334" s="266" t="s">
        <v>2071</v>
      </c>
      <c r="D334" s="36"/>
      <c r="E334" s="36"/>
      <c r="F334" s="36"/>
      <c r="G334" s="36"/>
      <c r="H334" s="41"/>
    </row>
    <row r="335" spans="1:8" s="2" customFormat="1" ht="16.899999999999999" customHeight="1">
      <c r="A335" s="36"/>
      <c r="B335" s="41"/>
      <c r="C335" s="264" t="s">
        <v>889</v>
      </c>
      <c r="D335" s="264" t="s">
        <v>890</v>
      </c>
      <c r="E335" s="19" t="s">
        <v>100</v>
      </c>
      <c r="F335" s="265">
        <v>162.6</v>
      </c>
      <c r="G335" s="36"/>
      <c r="H335" s="41"/>
    </row>
    <row r="336" spans="1:8" s="2" customFormat="1" ht="16.899999999999999" customHeight="1">
      <c r="A336" s="36"/>
      <c r="B336" s="41"/>
      <c r="C336" s="264" t="s">
        <v>646</v>
      </c>
      <c r="D336" s="264" t="s">
        <v>647</v>
      </c>
      <c r="E336" s="19" t="s">
        <v>115</v>
      </c>
      <c r="F336" s="265">
        <v>710.28099999999995</v>
      </c>
      <c r="G336" s="36"/>
      <c r="H336" s="41"/>
    </row>
    <row r="337" spans="1:8" s="2" customFormat="1" ht="16.899999999999999" customHeight="1">
      <c r="A337" s="36"/>
      <c r="B337" s="41"/>
      <c r="C337" s="264" t="s">
        <v>721</v>
      </c>
      <c r="D337" s="264" t="s">
        <v>722</v>
      </c>
      <c r="E337" s="19" t="s">
        <v>115</v>
      </c>
      <c r="F337" s="265">
        <v>131.166</v>
      </c>
      <c r="G337" s="36"/>
      <c r="H337" s="41"/>
    </row>
    <row r="338" spans="1:8" s="2" customFormat="1" ht="16.899999999999999" customHeight="1">
      <c r="A338" s="36"/>
      <c r="B338" s="41"/>
      <c r="C338" s="264" t="s">
        <v>1014</v>
      </c>
      <c r="D338" s="264" t="s">
        <v>1015</v>
      </c>
      <c r="E338" s="19" t="s">
        <v>100</v>
      </c>
      <c r="F338" s="265">
        <v>235.7</v>
      </c>
      <c r="G338" s="36"/>
      <c r="H338" s="41"/>
    </row>
    <row r="339" spans="1:8" s="2" customFormat="1" ht="16.899999999999999" customHeight="1">
      <c r="A339" s="36"/>
      <c r="B339" s="41"/>
      <c r="C339" s="264" t="s">
        <v>1197</v>
      </c>
      <c r="D339" s="264" t="s">
        <v>1198</v>
      </c>
      <c r="E339" s="19" t="s">
        <v>100</v>
      </c>
      <c r="F339" s="265">
        <v>1240.7</v>
      </c>
      <c r="G339" s="36"/>
      <c r="H339" s="41"/>
    </row>
    <row r="340" spans="1:8" s="2" customFormat="1" ht="16.899999999999999" customHeight="1">
      <c r="A340" s="36"/>
      <c r="B340" s="41"/>
      <c r="C340" s="260" t="s">
        <v>153</v>
      </c>
      <c r="D340" s="261" t="s">
        <v>154</v>
      </c>
      <c r="E340" s="262" t="s">
        <v>100</v>
      </c>
      <c r="F340" s="263">
        <v>72.400000000000006</v>
      </c>
      <c r="G340" s="36"/>
      <c r="H340" s="41"/>
    </row>
    <row r="341" spans="1:8" s="2" customFormat="1" ht="16.899999999999999" customHeight="1">
      <c r="A341" s="36"/>
      <c r="B341" s="41"/>
      <c r="C341" s="264" t="s">
        <v>19</v>
      </c>
      <c r="D341" s="264" t="s">
        <v>798</v>
      </c>
      <c r="E341" s="19" t="s">
        <v>19</v>
      </c>
      <c r="F341" s="265">
        <v>0</v>
      </c>
      <c r="G341" s="36"/>
      <c r="H341" s="41"/>
    </row>
    <row r="342" spans="1:8" s="2" customFormat="1" ht="16.899999999999999" customHeight="1">
      <c r="A342" s="36"/>
      <c r="B342" s="41"/>
      <c r="C342" s="264" t="s">
        <v>19</v>
      </c>
      <c r="D342" s="264" t="s">
        <v>900</v>
      </c>
      <c r="E342" s="19" t="s">
        <v>19</v>
      </c>
      <c r="F342" s="265">
        <v>72.400000000000006</v>
      </c>
      <c r="G342" s="36"/>
      <c r="H342" s="41"/>
    </row>
    <row r="343" spans="1:8" s="2" customFormat="1" ht="16.899999999999999" customHeight="1">
      <c r="A343" s="36"/>
      <c r="B343" s="41"/>
      <c r="C343" s="264" t="s">
        <v>153</v>
      </c>
      <c r="D343" s="264" t="s">
        <v>235</v>
      </c>
      <c r="E343" s="19" t="s">
        <v>19</v>
      </c>
      <c r="F343" s="265">
        <v>72.400000000000006</v>
      </c>
      <c r="G343" s="36"/>
      <c r="H343" s="41"/>
    </row>
    <row r="344" spans="1:8" s="2" customFormat="1" ht="16.899999999999999" customHeight="1">
      <c r="A344" s="36"/>
      <c r="B344" s="41"/>
      <c r="C344" s="266" t="s">
        <v>2071</v>
      </c>
      <c r="D344" s="36"/>
      <c r="E344" s="36"/>
      <c r="F344" s="36"/>
      <c r="G344" s="36"/>
      <c r="H344" s="41"/>
    </row>
    <row r="345" spans="1:8" s="2" customFormat="1" ht="16.899999999999999" customHeight="1">
      <c r="A345" s="36"/>
      <c r="B345" s="41"/>
      <c r="C345" s="264" t="s">
        <v>896</v>
      </c>
      <c r="D345" s="264" t="s">
        <v>897</v>
      </c>
      <c r="E345" s="19" t="s">
        <v>100</v>
      </c>
      <c r="F345" s="265">
        <v>72.400000000000006</v>
      </c>
      <c r="G345" s="36"/>
      <c r="H345" s="41"/>
    </row>
    <row r="346" spans="1:8" s="2" customFormat="1" ht="16.899999999999999" customHeight="1">
      <c r="A346" s="36"/>
      <c r="B346" s="41"/>
      <c r="C346" s="264" t="s">
        <v>646</v>
      </c>
      <c r="D346" s="264" t="s">
        <v>647</v>
      </c>
      <c r="E346" s="19" t="s">
        <v>115</v>
      </c>
      <c r="F346" s="265">
        <v>710.28099999999995</v>
      </c>
      <c r="G346" s="36"/>
      <c r="H346" s="41"/>
    </row>
    <row r="347" spans="1:8" s="2" customFormat="1" ht="16.899999999999999" customHeight="1">
      <c r="A347" s="36"/>
      <c r="B347" s="41"/>
      <c r="C347" s="264" t="s">
        <v>721</v>
      </c>
      <c r="D347" s="264" t="s">
        <v>722</v>
      </c>
      <c r="E347" s="19" t="s">
        <v>115</v>
      </c>
      <c r="F347" s="265">
        <v>131.166</v>
      </c>
      <c r="G347" s="36"/>
      <c r="H347" s="41"/>
    </row>
    <row r="348" spans="1:8" s="2" customFormat="1" ht="16.899999999999999" customHeight="1">
      <c r="A348" s="36"/>
      <c r="B348" s="41"/>
      <c r="C348" s="264" t="s">
        <v>1019</v>
      </c>
      <c r="D348" s="264" t="s">
        <v>1020</v>
      </c>
      <c r="E348" s="19" t="s">
        <v>100</v>
      </c>
      <c r="F348" s="265">
        <v>72.400000000000006</v>
      </c>
      <c r="G348" s="36"/>
      <c r="H348" s="41"/>
    </row>
    <row r="349" spans="1:8" s="2" customFormat="1" ht="16.899999999999999" customHeight="1">
      <c r="A349" s="36"/>
      <c r="B349" s="41"/>
      <c r="C349" s="264" t="s">
        <v>1197</v>
      </c>
      <c r="D349" s="264" t="s">
        <v>1198</v>
      </c>
      <c r="E349" s="19" t="s">
        <v>100</v>
      </c>
      <c r="F349" s="265">
        <v>1240.7</v>
      </c>
      <c r="G349" s="36"/>
      <c r="H349" s="41"/>
    </row>
    <row r="350" spans="1:8" s="2" customFormat="1" ht="16.899999999999999" customHeight="1">
      <c r="A350" s="36"/>
      <c r="B350" s="41"/>
      <c r="C350" s="260" t="s">
        <v>156</v>
      </c>
      <c r="D350" s="261" t="s">
        <v>157</v>
      </c>
      <c r="E350" s="262" t="s">
        <v>130</v>
      </c>
      <c r="F350" s="263">
        <v>147.565</v>
      </c>
      <c r="G350" s="36"/>
      <c r="H350" s="41"/>
    </row>
    <row r="351" spans="1:8" s="2" customFormat="1" ht="16.899999999999999" customHeight="1">
      <c r="A351" s="36"/>
      <c r="B351" s="41"/>
      <c r="C351" s="264" t="s">
        <v>19</v>
      </c>
      <c r="D351" s="264" t="s">
        <v>217</v>
      </c>
      <c r="E351" s="19" t="s">
        <v>19</v>
      </c>
      <c r="F351" s="265">
        <v>0</v>
      </c>
      <c r="G351" s="36"/>
      <c r="H351" s="41"/>
    </row>
    <row r="352" spans="1:8" s="2" customFormat="1" ht="16.899999999999999" customHeight="1">
      <c r="A352" s="36"/>
      <c r="B352" s="41"/>
      <c r="C352" s="264" t="s">
        <v>19</v>
      </c>
      <c r="D352" s="264" t="s">
        <v>218</v>
      </c>
      <c r="E352" s="19" t="s">
        <v>19</v>
      </c>
      <c r="F352" s="265">
        <v>54.612000000000002</v>
      </c>
      <c r="G352" s="36"/>
      <c r="H352" s="41"/>
    </row>
    <row r="353" spans="1:8" s="2" customFormat="1" ht="16.899999999999999" customHeight="1">
      <c r="A353" s="36"/>
      <c r="B353" s="41"/>
      <c r="C353" s="264" t="s">
        <v>19</v>
      </c>
      <c r="D353" s="264" t="s">
        <v>221</v>
      </c>
      <c r="E353" s="19" t="s">
        <v>19</v>
      </c>
      <c r="F353" s="265">
        <v>0</v>
      </c>
      <c r="G353" s="36"/>
      <c r="H353" s="41"/>
    </row>
    <row r="354" spans="1:8" s="2" customFormat="1" ht="16.899999999999999" customHeight="1">
      <c r="A354" s="36"/>
      <c r="B354" s="41"/>
      <c r="C354" s="264" t="s">
        <v>19</v>
      </c>
      <c r="D354" s="264" t="s">
        <v>222</v>
      </c>
      <c r="E354" s="19" t="s">
        <v>19</v>
      </c>
      <c r="F354" s="265">
        <v>31.262</v>
      </c>
      <c r="G354" s="36"/>
      <c r="H354" s="41"/>
    </row>
    <row r="355" spans="1:8" s="2" customFormat="1" ht="16.899999999999999" customHeight="1">
      <c r="A355" s="36"/>
      <c r="B355" s="41"/>
      <c r="C355" s="264" t="s">
        <v>19</v>
      </c>
      <c r="D355" s="264" t="s">
        <v>223</v>
      </c>
      <c r="E355" s="19" t="s">
        <v>19</v>
      </c>
      <c r="F355" s="265">
        <v>0</v>
      </c>
      <c r="G355" s="36"/>
      <c r="H355" s="41"/>
    </row>
    <row r="356" spans="1:8" s="2" customFormat="1" ht="16.899999999999999" customHeight="1">
      <c r="A356" s="36"/>
      <c r="B356" s="41"/>
      <c r="C356" s="264" t="s">
        <v>19</v>
      </c>
      <c r="D356" s="264" t="s">
        <v>224</v>
      </c>
      <c r="E356" s="19" t="s">
        <v>19</v>
      </c>
      <c r="F356" s="265">
        <v>22.451000000000001</v>
      </c>
      <c r="G356" s="36"/>
      <c r="H356" s="41"/>
    </row>
    <row r="357" spans="1:8" s="2" customFormat="1" ht="16.899999999999999" customHeight="1">
      <c r="A357" s="36"/>
      <c r="B357" s="41"/>
      <c r="C357" s="264" t="s">
        <v>19</v>
      </c>
      <c r="D357" s="264" t="s">
        <v>225</v>
      </c>
      <c r="E357" s="19" t="s">
        <v>19</v>
      </c>
      <c r="F357" s="265">
        <v>0</v>
      </c>
      <c r="G357" s="36"/>
      <c r="H357" s="41"/>
    </row>
    <row r="358" spans="1:8" s="2" customFormat="1" ht="16.899999999999999" customHeight="1">
      <c r="A358" s="36"/>
      <c r="B358" s="41"/>
      <c r="C358" s="264" t="s">
        <v>19</v>
      </c>
      <c r="D358" s="264" t="s">
        <v>226</v>
      </c>
      <c r="E358" s="19" t="s">
        <v>19</v>
      </c>
      <c r="F358" s="265">
        <v>9.68</v>
      </c>
      <c r="G358" s="36"/>
      <c r="H358" s="41"/>
    </row>
    <row r="359" spans="1:8" s="2" customFormat="1" ht="16.899999999999999" customHeight="1">
      <c r="A359" s="36"/>
      <c r="B359" s="41"/>
      <c r="C359" s="264" t="s">
        <v>19</v>
      </c>
      <c r="D359" s="264" t="s">
        <v>227</v>
      </c>
      <c r="E359" s="19" t="s">
        <v>19</v>
      </c>
      <c r="F359" s="265">
        <v>0</v>
      </c>
      <c r="G359" s="36"/>
      <c r="H359" s="41"/>
    </row>
    <row r="360" spans="1:8" s="2" customFormat="1" ht="16.899999999999999" customHeight="1">
      <c r="A360" s="36"/>
      <c r="B360" s="41"/>
      <c r="C360" s="264" t="s">
        <v>19</v>
      </c>
      <c r="D360" s="264" t="s">
        <v>228</v>
      </c>
      <c r="E360" s="19" t="s">
        <v>19</v>
      </c>
      <c r="F360" s="265">
        <v>3</v>
      </c>
      <c r="G360" s="36"/>
      <c r="H360" s="41"/>
    </row>
    <row r="361" spans="1:8" s="2" customFormat="1" ht="16.899999999999999" customHeight="1">
      <c r="A361" s="36"/>
      <c r="B361" s="41"/>
      <c r="C361" s="264" t="s">
        <v>19</v>
      </c>
      <c r="D361" s="264" t="s">
        <v>229</v>
      </c>
      <c r="E361" s="19" t="s">
        <v>19</v>
      </c>
      <c r="F361" s="265">
        <v>0</v>
      </c>
      <c r="G361" s="36"/>
      <c r="H361" s="41"/>
    </row>
    <row r="362" spans="1:8" s="2" customFormat="1" ht="16.899999999999999" customHeight="1">
      <c r="A362" s="36"/>
      <c r="B362" s="41"/>
      <c r="C362" s="264" t="s">
        <v>19</v>
      </c>
      <c r="D362" s="264" t="s">
        <v>230</v>
      </c>
      <c r="E362" s="19" t="s">
        <v>19</v>
      </c>
      <c r="F362" s="265">
        <v>4.09</v>
      </c>
      <c r="G362" s="36"/>
      <c r="H362" s="41"/>
    </row>
    <row r="363" spans="1:8" s="2" customFormat="1" ht="16.899999999999999" customHeight="1">
      <c r="A363" s="36"/>
      <c r="B363" s="41"/>
      <c r="C363" s="264" t="s">
        <v>19</v>
      </c>
      <c r="D363" s="264" t="s">
        <v>231</v>
      </c>
      <c r="E363" s="19" t="s">
        <v>19</v>
      </c>
      <c r="F363" s="265">
        <v>0</v>
      </c>
      <c r="G363" s="36"/>
      <c r="H363" s="41"/>
    </row>
    <row r="364" spans="1:8" s="2" customFormat="1" ht="16.899999999999999" customHeight="1">
      <c r="A364" s="36"/>
      <c r="B364" s="41"/>
      <c r="C364" s="264" t="s">
        <v>19</v>
      </c>
      <c r="D364" s="264" t="s">
        <v>232</v>
      </c>
      <c r="E364" s="19" t="s">
        <v>19</v>
      </c>
      <c r="F364" s="265">
        <v>14.79</v>
      </c>
      <c r="G364" s="36"/>
      <c r="H364" s="41"/>
    </row>
    <row r="365" spans="1:8" s="2" customFormat="1" ht="16.899999999999999" customHeight="1">
      <c r="A365" s="36"/>
      <c r="B365" s="41"/>
      <c r="C365" s="264" t="s">
        <v>19</v>
      </c>
      <c r="D365" s="264" t="s">
        <v>233</v>
      </c>
      <c r="E365" s="19" t="s">
        <v>19</v>
      </c>
      <c r="F365" s="265">
        <v>5.26</v>
      </c>
      <c r="G365" s="36"/>
      <c r="H365" s="41"/>
    </row>
    <row r="366" spans="1:8" s="2" customFormat="1" ht="16.899999999999999" customHeight="1">
      <c r="A366" s="36"/>
      <c r="B366" s="41"/>
      <c r="C366" s="264" t="s">
        <v>19</v>
      </c>
      <c r="D366" s="264" t="s">
        <v>234</v>
      </c>
      <c r="E366" s="19" t="s">
        <v>19</v>
      </c>
      <c r="F366" s="265">
        <v>2.42</v>
      </c>
      <c r="G366" s="36"/>
      <c r="H366" s="41"/>
    </row>
    <row r="367" spans="1:8" s="2" customFormat="1" ht="16.899999999999999" customHeight="1">
      <c r="A367" s="36"/>
      <c r="B367" s="41"/>
      <c r="C367" s="264" t="s">
        <v>156</v>
      </c>
      <c r="D367" s="264" t="s">
        <v>235</v>
      </c>
      <c r="E367" s="19" t="s">
        <v>19</v>
      </c>
      <c r="F367" s="265">
        <v>147.565</v>
      </c>
      <c r="G367" s="36"/>
      <c r="H367" s="41"/>
    </row>
    <row r="368" spans="1:8" s="2" customFormat="1" ht="16.899999999999999" customHeight="1">
      <c r="A368" s="36"/>
      <c r="B368" s="41"/>
      <c r="C368" s="266" t="s">
        <v>2071</v>
      </c>
      <c r="D368" s="36"/>
      <c r="E368" s="36"/>
      <c r="F368" s="36"/>
      <c r="G368" s="36"/>
      <c r="H368" s="41"/>
    </row>
    <row r="369" spans="1:8" s="2" customFormat="1" ht="16.899999999999999" customHeight="1">
      <c r="A369" s="36"/>
      <c r="B369" s="41"/>
      <c r="C369" s="264" t="s">
        <v>205</v>
      </c>
      <c r="D369" s="264" t="s">
        <v>206</v>
      </c>
      <c r="E369" s="19" t="s">
        <v>130</v>
      </c>
      <c r="F369" s="265">
        <v>147.565</v>
      </c>
      <c r="G369" s="36"/>
      <c r="H369" s="41"/>
    </row>
    <row r="370" spans="1:8" s="2" customFormat="1" ht="16.899999999999999" customHeight="1">
      <c r="A370" s="36"/>
      <c r="B370" s="41"/>
      <c r="C370" s="264" t="s">
        <v>672</v>
      </c>
      <c r="D370" s="264" t="s">
        <v>673</v>
      </c>
      <c r="E370" s="19" t="s">
        <v>130</v>
      </c>
      <c r="F370" s="265">
        <v>147.565</v>
      </c>
      <c r="G370" s="36"/>
      <c r="H370" s="41"/>
    </row>
    <row r="371" spans="1:8" s="2" customFormat="1" ht="16.899999999999999" customHeight="1">
      <c r="A371" s="36"/>
      <c r="B371" s="41"/>
      <c r="C371" s="260" t="s">
        <v>158</v>
      </c>
      <c r="D371" s="261" t="s">
        <v>159</v>
      </c>
      <c r="E371" s="262" t="s">
        <v>115</v>
      </c>
      <c r="F371" s="263">
        <v>4.4269999999999996</v>
      </c>
      <c r="G371" s="36"/>
      <c r="H371" s="41"/>
    </row>
    <row r="372" spans="1:8" s="2" customFormat="1" ht="16.899999999999999" customHeight="1">
      <c r="A372" s="36"/>
      <c r="B372" s="41"/>
      <c r="C372" s="264" t="s">
        <v>158</v>
      </c>
      <c r="D372" s="264" t="s">
        <v>707</v>
      </c>
      <c r="E372" s="19" t="s">
        <v>19</v>
      </c>
      <c r="F372" s="265">
        <v>4.4269999999999996</v>
      </c>
      <c r="G372" s="36"/>
      <c r="H372" s="41"/>
    </row>
    <row r="373" spans="1:8" s="2" customFormat="1" ht="16.899999999999999" customHeight="1">
      <c r="A373" s="36"/>
      <c r="B373" s="41"/>
      <c r="C373" s="266" t="s">
        <v>2071</v>
      </c>
      <c r="D373" s="36"/>
      <c r="E373" s="36"/>
      <c r="F373" s="36"/>
      <c r="G373" s="36"/>
      <c r="H373" s="41"/>
    </row>
    <row r="374" spans="1:8" s="2" customFormat="1" ht="16.899999999999999" customHeight="1">
      <c r="A374" s="36"/>
      <c r="B374" s="41"/>
      <c r="C374" s="264" t="s">
        <v>703</v>
      </c>
      <c r="D374" s="264" t="s">
        <v>704</v>
      </c>
      <c r="E374" s="19" t="s">
        <v>115</v>
      </c>
      <c r="F374" s="265">
        <v>4.4269999999999996</v>
      </c>
      <c r="G374" s="36"/>
      <c r="H374" s="41"/>
    </row>
    <row r="375" spans="1:8" s="2" customFormat="1" ht="16.899999999999999" customHeight="1">
      <c r="A375" s="36"/>
      <c r="B375" s="41"/>
      <c r="C375" s="264" t="s">
        <v>709</v>
      </c>
      <c r="D375" s="264" t="s">
        <v>710</v>
      </c>
      <c r="E375" s="19" t="s">
        <v>115</v>
      </c>
      <c r="F375" s="265">
        <v>4.4269999999999996</v>
      </c>
      <c r="G375" s="36"/>
      <c r="H375" s="41"/>
    </row>
    <row r="376" spans="1:8" s="2" customFormat="1" ht="16.899999999999999" customHeight="1">
      <c r="A376" s="36"/>
      <c r="B376" s="41"/>
      <c r="C376" s="264" t="s">
        <v>715</v>
      </c>
      <c r="D376" s="264" t="s">
        <v>716</v>
      </c>
      <c r="E376" s="19" t="s">
        <v>115</v>
      </c>
      <c r="F376" s="265">
        <v>4.4269999999999996</v>
      </c>
      <c r="G376" s="36"/>
      <c r="H376" s="41"/>
    </row>
    <row r="377" spans="1:8" s="2" customFormat="1" ht="16.899999999999999" customHeight="1">
      <c r="A377" s="36"/>
      <c r="B377" s="41"/>
      <c r="C377" s="260" t="s">
        <v>161</v>
      </c>
      <c r="D377" s="261" t="s">
        <v>162</v>
      </c>
      <c r="E377" s="262" t="s">
        <v>115</v>
      </c>
      <c r="F377" s="263">
        <v>91.804000000000002</v>
      </c>
      <c r="G377" s="36"/>
      <c r="H377" s="41"/>
    </row>
    <row r="378" spans="1:8" s="2" customFormat="1" ht="16.899999999999999" customHeight="1">
      <c r="A378" s="36"/>
      <c r="B378" s="41"/>
      <c r="C378" s="264" t="s">
        <v>19</v>
      </c>
      <c r="D378" s="264" t="s">
        <v>355</v>
      </c>
      <c r="E378" s="19" t="s">
        <v>19</v>
      </c>
      <c r="F378" s="265">
        <v>0</v>
      </c>
      <c r="G378" s="36"/>
      <c r="H378" s="41"/>
    </row>
    <row r="379" spans="1:8" s="2" customFormat="1" ht="16.899999999999999" customHeight="1">
      <c r="A379" s="36"/>
      <c r="B379" s="41"/>
      <c r="C379" s="264" t="s">
        <v>19</v>
      </c>
      <c r="D379" s="264" t="s">
        <v>241</v>
      </c>
      <c r="E379" s="19" t="s">
        <v>19</v>
      </c>
      <c r="F379" s="265">
        <v>0</v>
      </c>
      <c r="G379" s="36"/>
      <c r="H379" s="41"/>
    </row>
    <row r="380" spans="1:8" s="2" customFormat="1" ht="16.899999999999999" customHeight="1">
      <c r="A380" s="36"/>
      <c r="B380" s="41"/>
      <c r="C380" s="264" t="s">
        <v>19</v>
      </c>
      <c r="D380" s="264" t="s">
        <v>356</v>
      </c>
      <c r="E380" s="19" t="s">
        <v>19</v>
      </c>
      <c r="F380" s="265">
        <v>1.18</v>
      </c>
      <c r="G380" s="36"/>
      <c r="H380" s="41"/>
    </row>
    <row r="381" spans="1:8" s="2" customFormat="1" ht="16.899999999999999" customHeight="1">
      <c r="A381" s="36"/>
      <c r="B381" s="41"/>
      <c r="C381" s="264" t="s">
        <v>19</v>
      </c>
      <c r="D381" s="264" t="s">
        <v>357</v>
      </c>
      <c r="E381" s="19" t="s">
        <v>19</v>
      </c>
      <c r="F381" s="265">
        <v>1.2250000000000001</v>
      </c>
      <c r="G381" s="36"/>
      <c r="H381" s="41"/>
    </row>
    <row r="382" spans="1:8" s="2" customFormat="1" ht="16.899999999999999" customHeight="1">
      <c r="A382" s="36"/>
      <c r="B382" s="41"/>
      <c r="C382" s="264" t="s">
        <v>19</v>
      </c>
      <c r="D382" s="264" t="s">
        <v>358</v>
      </c>
      <c r="E382" s="19" t="s">
        <v>19</v>
      </c>
      <c r="F382" s="265">
        <v>0.98</v>
      </c>
      <c r="G382" s="36"/>
      <c r="H382" s="41"/>
    </row>
    <row r="383" spans="1:8" s="2" customFormat="1" ht="16.899999999999999" customHeight="1">
      <c r="A383" s="36"/>
      <c r="B383" s="41"/>
      <c r="C383" s="264" t="s">
        <v>19</v>
      </c>
      <c r="D383" s="264" t="s">
        <v>359</v>
      </c>
      <c r="E383" s="19" t="s">
        <v>19</v>
      </c>
      <c r="F383" s="265">
        <v>1.47</v>
      </c>
      <c r="G383" s="36"/>
      <c r="H383" s="41"/>
    </row>
    <row r="384" spans="1:8" s="2" customFormat="1" ht="16.899999999999999" customHeight="1">
      <c r="A384" s="36"/>
      <c r="B384" s="41"/>
      <c r="C384" s="264" t="s">
        <v>19</v>
      </c>
      <c r="D384" s="264" t="s">
        <v>360</v>
      </c>
      <c r="E384" s="19" t="s">
        <v>19</v>
      </c>
      <c r="F384" s="265">
        <v>1.6</v>
      </c>
      <c r="G384" s="36"/>
      <c r="H384" s="41"/>
    </row>
    <row r="385" spans="1:8" s="2" customFormat="1" ht="16.899999999999999" customHeight="1">
      <c r="A385" s="36"/>
      <c r="B385" s="41"/>
      <c r="C385" s="264" t="s">
        <v>19</v>
      </c>
      <c r="D385" s="264" t="s">
        <v>217</v>
      </c>
      <c r="E385" s="19" t="s">
        <v>19</v>
      </c>
      <c r="F385" s="265">
        <v>0</v>
      </c>
      <c r="G385" s="36"/>
      <c r="H385" s="41"/>
    </row>
    <row r="386" spans="1:8" s="2" customFormat="1" ht="16.899999999999999" customHeight="1">
      <c r="A386" s="36"/>
      <c r="B386" s="41"/>
      <c r="C386" s="264" t="s">
        <v>19</v>
      </c>
      <c r="D386" s="264" t="s">
        <v>361</v>
      </c>
      <c r="E386" s="19" t="s">
        <v>19</v>
      </c>
      <c r="F386" s="265">
        <v>0.93600000000000005</v>
      </c>
      <c r="G386" s="36"/>
      <c r="H386" s="41"/>
    </row>
    <row r="387" spans="1:8" s="2" customFormat="1" ht="16.899999999999999" customHeight="1">
      <c r="A387" s="36"/>
      <c r="B387" s="41"/>
      <c r="C387" s="264" t="s">
        <v>19</v>
      </c>
      <c r="D387" s="264" t="s">
        <v>362</v>
      </c>
      <c r="E387" s="19" t="s">
        <v>19</v>
      </c>
      <c r="F387" s="265">
        <v>2.34</v>
      </c>
      <c r="G387" s="36"/>
      <c r="H387" s="41"/>
    </row>
    <row r="388" spans="1:8" s="2" customFormat="1" ht="16.899999999999999" customHeight="1">
      <c r="A388" s="36"/>
      <c r="B388" s="41"/>
      <c r="C388" s="264" t="s">
        <v>19</v>
      </c>
      <c r="D388" s="264" t="s">
        <v>363</v>
      </c>
      <c r="E388" s="19" t="s">
        <v>19</v>
      </c>
      <c r="F388" s="265">
        <v>2.9249999999999998</v>
      </c>
      <c r="G388" s="36"/>
      <c r="H388" s="41"/>
    </row>
    <row r="389" spans="1:8" s="2" customFormat="1" ht="16.899999999999999" customHeight="1">
      <c r="A389" s="36"/>
      <c r="B389" s="41"/>
      <c r="C389" s="264" t="s">
        <v>19</v>
      </c>
      <c r="D389" s="264" t="s">
        <v>364</v>
      </c>
      <c r="E389" s="19" t="s">
        <v>19</v>
      </c>
      <c r="F389" s="265">
        <v>0.34</v>
      </c>
      <c r="G389" s="36"/>
      <c r="H389" s="41"/>
    </row>
    <row r="390" spans="1:8" s="2" customFormat="1" ht="16.899999999999999" customHeight="1">
      <c r="A390" s="36"/>
      <c r="B390" s="41"/>
      <c r="C390" s="264" t="s">
        <v>19</v>
      </c>
      <c r="D390" s="264" t="s">
        <v>365</v>
      </c>
      <c r="E390" s="19" t="s">
        <v>19</v>
      </c>
      <c r="F390" s="265">
        <v>1.96</v>
      </c>
      <c r="G390" s="36"/>
      <c r="H390" s="41"/>
    </row>
    <row r="391" spans="1:8" s="2" customFormat="1" ht="16.899999999999999" customHeight="1">
      <c r="A391" s="36"/>
      <c r="B391" s="41"/>
      <c r="C391" s="264" t="s">
        <v>19</v>
      </c>
      <c r="D391" s="264" t="s">
        <v>366</v>
      </c>
      <c r="E391" s="19" t="s">
        <v>19</v>
      </c>
      <c r="F391" s="265">
        <v>2.2250000000000001</v>
      </c>
      <c r="G391" s="36"/>
      <c r="H391" s="41"/>
    </row>
    <row r="392" spans="1:8" s="2" customFormat="1" ht="16.899999999999999" customHeight="1">
      <c r="A392" s="36"/>
      <c r="B392" s="41"/>
      <c r="C392" s="264" t="s">
        <v>19</v>
      </c>
      <c r="D392" s="264" t="s">
        <v>366</v>
      </c>
      <c r="E392" s="19" t="s">
        <v>19</v>
      </c>
      <c r="F392" s="265">
        <v>2.2250000000000001</v>
      </c>
      <c r="G392" s="36"/>
      <c r="H392" s="41"/>
    </row>
    <row r="393" spans="1:8" s="2" customFormat="1" ht="16.899999999999999" customHeight="1">
      <c r="A393" s="36"/>
      <c r="B393" s="41"/>
      <c r="C393" s="264" t="s">
        <v>19</v>
      </c>
      <c r="D393" s="264" t="s">
        <v>221</v>
      </c>
      <c r="E393" s="19" t="s">
        <v>19</v>
      </c>
      <c r="F393" s="265">
        <v>0</v>
      </c>
      <c r="G393" s="36"/>
      <c r="H393" s="41"/>
    </row>
    <row r="394" spans="1:8" s="2" customFormat="1" ht="16.899999999999999" customHeight="1">
      <c r="A394" s="36"/>
      <c r="B394" s="41"/>
      <c r="C394" s="264" t="s">
        <v>19</v>
      </c>
      <c r="D394" s="264" t="s">
        <v>367</v>
      </c>
      <c r="E394" s="19" t="s">
        <v>19</v>
      </c>
      <c r="F394" s="265">
        <v>2.948</v>
      </c>
      <c r="G394" s="36"/>
      <c r="H394" s="41"/>
    </row>
    <row r="395" spans="1:8" s="2" customFormat="1" ht="16.899999999999999" customHeight="1">
      <c r="A395" s="36"/>
      <c r="B395" s="41"/>
      <c r="C395" s="264" t="s">
        <v>19</v>
      </c>
      <c r="D395" s="264" t="s">
        <v>368</v>
      </c>
      <c r="E395" s="19" t="s">
        <v>19</v>
      </c>
      <c r="F395" s="265">
        <v>2.9430000000000001</v>
      </c>
      <c r="G395" s="36"/>
      <c r="H395" s="41"/>
    </row>
    <row r="396" spans="1:8" s="2" customFormat="1" ht="16.899999999999999" customHeight="1">
      <c r="A396" s="36"/>
      <c r="B396" s="41"/>
      <c r="C396" s="264" t="s">
        <v>19</v>
      </c>
      <c r="D396" s="264" t="s">
        <v>369</v>
      </c>
      <c r="E396" s="19" t="s">
        <v>19</v>
      </c>
      <c r="F396" s="265">
        <v>2.5</v>
      </c>
      <c r="G396" s="36"/>
      <c r="H396" s="41"/>
    </row>
    <row r="397" spans="1:8" s="2" customFormat="1" ht="16.899999999999999" customHeight="1">
      <c r="A397" s="36"/>
      <c r="B397" s="41"/>
      <c r="C397" s="264" t="s">
        <v>19</v>
      </c>
      <c r="D397" s="264" t="s">
        <v>370</v>
      </c>
      <c r="E397" s="19" t="s">
        <v>19</v>
      </c>
      <c r="F397" s="265">
        <v>1.9</v>
      </c>
      <c r="G397" s="36"/>
      <c r="H397" s="41"/>
    </row>
    <row r="398" spans="1:8" s="2" customFormat="1" ht="16.899999999999999" customHeight="1">
      <c r="A398" s="36"/>
      <c r="B398" s="41"/>
      <c r="C398" s="264" t="s">
        <v>19</v>
      </c>
      <c r="D398" s="264" t="s">
        <v>371</v>
      </c>
      <c r="E398" s="19" t="s">
        <v>19</v>
      </c>
      <c r="F398" s="265">
        <v>2.4249999999999998</v>
      </c>
      <c r="G398" s="36"/>
      <c r="H398" s="41"/>
    </row>
    <row r="399" spans="1:8" s="2" customFormat="1" ht="16.899999999999999" customHeight="1">
      <c r="A399" s="36"/>
      <c r="B399" s="41"/>
      <c r="C399" s="264" t="s">
        <v>19</v>
      </c>
      <c r="D399" s="264" t="s">
        <v>372</v>
      </c>
      <c r="E399" s="19" t="s">
        <v>19</v>
      </c>
      <c r="F399" s="265">
        <v>1.94</v>
      </c>
      <c r="G399" s="36"/>
      <c r="H399" s="41"/>
    </row>
    <row r="400" spans="1:8" s="2" customFormat="1" ht="16.899999999999999" customHeight="1">
      <c r="A400" s="36"/>
      <c r="B400" s="41"/>
      <c r="C400" s="264" t="s">
        <v>19</v>
      </c>
      <c r="D400" s="264" t="s">
        <v>373</v>
      </c>
      <c r="E400" s="19" t="s">
        <v>19</v>
      </c>
      <c r="F400" s="265">
        <v>2.4500000000000002</v>
      </c>
      <c r="G400" s="36"/>
      <c r="H400" s="41"/>
    </row>
    <row r="401" spans="1:8" s="2" customFormat="1" ht="16.899999999999999" customHeight="1">
      <c r="A401" s="36"/>
      <c r="B401" s="41"/>
      <c r="C401" s="264" t="s">
        <v>19</v>
      </c>
      <c r="D401" s="264" t="s">
        <v>374</v>
      </c>
      <c r="E401" s="19" t="s">
        <v>19</v>
      </c>
      <c r="F401" s="265">
        <v>2.12</v>
      </c>
      <c r="G401" s="36"/>
      <c r="H401" s="41"/>
    </row>
    <row r="402" spans="1:8" s="2" customFormat="1" ht="16.899999999999999" customHeight="1">
      <c r="A402" s="36"/>
      <c r="B402" s="41"/>
      <c r="C402" s="264" t="s">
        <v>19</v>
      </c>
      <c r="D402" s="264" t="s">
        <v>375</v>
      </c>
      <c r="E402" s="19" t="s">
        <v>19</v>
      </c>
      <c r="F402" s="265">
        <v>2.1800000000000002</v>
      </c>
      <c r="G402" s="36"/>
      <c r="H402" s="41"/>
    </row>
    <row r="403" spans="1:8" s="2" customFormat="1" ht="16.899999999999999" customHeight="1">
      <c r="A403" s="36"/>
      <c r="B403" s="41"/>
      <c r="C403" s="264" t="s">
        <v>19</v>
      </c>
      <c r="D403" s="264" t="s">
        <v>376</v>
      </c>
      <c r="E403" s="19" t="s">
        <v>19</v>
      </c>
      <c r="F403" s="265">
        <v>2.7250000000000001</v>
      </c>
      <c r="G403" s="36"/>
      <c r="H403" s="41"/>
    </row>
    <row r="404" spans="1:8" s="2" customFormat="1" ht="16.899999999999999" customHeight="1">
      <c r="A404" s="36"/>
      <c r="B404" s="41"/>
      <c r="C404" s="264" t="s">
        <v>19</v>
      </c>
      <c r="D404" s="264" t="s">
        <v>223</v>
      </c>
      <c r="E404" s="19" t="s">
        <v>19</v>
      </c>
      <c r="F404" s="265">
        <v>0</v>
      </c>
      <c r="G404" s="36"/>
      <c r="H404" s="41"/>
    </row>
    <row r="405" spans="1:8" s="2" customFormat="1" ht="16.899999999999999" customHeight="1">
      <c r="A405" s="36"/>
      <c r="B405" s="41"/>
      <c r="C405" s="264" t="s">
        <v>19</v>
      </c>
      <c r="D405" s="264" t="s">
        <v>377</v>
      </c>
      <c r="E405" s="19" t="s">
        <v>19</v>
      </c>
      <c r="F405" s="265">
        <v>3.7469999999999999</v>
      </c>
      <c r="G405" s="36"/>
      <c r="H405" s="41"/>
    </row>
    <row r="406" spans="1:8" s="2" customFormat="1" ht="16.899999999999999" customHeight="1">
      <c r="A406" s="36"/>
      <c r="B406" s="41"/>
      <c r="C406" s="264" t="s">
        <v>19</v>
      </c>
      <c r="D406" s="264" t="s">
        <v>378</v>
      </c>
      <c r="E406" s="19" t="s">
        <v>19</v>
      </c>
      <c r="F406" s="265">
        <v>4.2610000000000001</v>
      </c>
      <c r="G406" s="36"/>
      <c r="H406" s="41"/>
    </row>
    <row r="407" spans="1:8" s="2" customFormat="1" ht="16.899999999999999" customHeight="1">
      <c r="A407" s="36"/>
      <c r="B407" s="41"/>
      <c r="C407" s="264" t="s">
        <v>19</v>
      </c>
      <c r="D407" s="264" t="s">
        <v>379</v>
      </c>
      <c r="E407" s="19" t="s">
        <v>19</v>
      </c>
      <c r="F407" s="265">
        <v>4.1829999999999998</v>
      </c>
      <c r="G407" s="36"/>
      <c r="H407" s="41"/>
    </row>
    <row r="408" spans="1:8" s="2" customFormat="1" ht="16.899999999999999" customHeight="1">
      <c r="A408" s="36"/>
      <c r="B408" s="41"/>
      <c r="C408" s="264" t="s">
        <v>19</v>
      </c>
      <c r="D408" s="264" t="s">
        <v>380</v>
      </c>
      <c r="E408" s="19" t="s">
        <v>19</v>
      </c>
      <c r="F408" s="265">
        <v>3.1459999999999999</v>
      </c>
      <c r="G408" s="36"/>
      <c r="H408" s="41"/>
    </row>
    <row r="409" spans="1:8" s="2" customFormat="1" ht="16.899999999999999" customHeight="1">
      <c r="A409" s="36"/>
      <c r="B409" s="41"/>
      <c r="C409" s="264" t="s">
        <v>19</v>
      </c>
      <c r="D409" s="264" t="s">
        <v>381</v>
      </c>
      <c r="E409" s="19" t="s">
        <v>19</v>
      </c>
      <c r="F409" s="265">
        <v>3</v>
      </c>
      <c r="G409" s="36"/>
      <c r="H409" s="41"/>
    </row>
    <row r="410" spans="1:8" s="2" customFormat="1" ht="16.899999999999999" customHeight="1">
      <c r="A410" s="36"/>
      <c r="B410" s="41"/>
      <c r="C410" s="264" t="s">
        <v>19</v>
      </c>
      <c r="D410" s="264" t="s">
        <v>382</v>
      </c>
      <c r="E410" s="19" t="s">
        <v>19</v>
      </c>
      <c r="F410" s="265">
        <v>2.4</v>
      </c>
      <c r="G410" s="36"/>
      <c r="H410" s="41"/>
    </row>
    <row r="411" spans="1:8" s="2" customFormat="1" ht="16.899999999999999" customHeight="1">
      <c r="A411" s="36"/>
      <c r="B411" s="41"/>
      <c r="C411" s="264" t="s">
        <v>19</v>
      </c>
      <c r="D411" s="264" t="s">
        <v>383</v>
      </c>
      <c r="E411" s="19" t="s">
        <v>19</v>
      </c>
      <c r="F411" s="265">
        <v>2.8559999999999999</v>
      </c>
      <c r="G411" s="36"/>
      <c r="H411" s="41"/>
    </row>
    <row r="412" spans="1:8" s="2" customFormat="1" ht="16.899999999999999" customHeight="1">
      <c r="A412" s="36"/>
      <c r="B412" s="41"/>
      <c r="C412" s="264" t="s">
        <v>19</v>
      </c>
      <c r="D412" s="264" t="s">
        <v>384</v>
      </c>
      <c r="E412" s="19" t="s">
        <v>19</v>
      </c>
      <c r="F412" s="265">
        <v>4.2839999999999998</v>
      </c>
      <c r="G412" s="36"/>
      <c r="H412" s="41"/>
    </row>
    <row r="413" spans="1:8" s="2" customFormat="1" ht="16.899999999999999" customHeight="1">
      <c r="A413" s="36"/>
      <c r="B413" s="41"/>
      <c r="C413" s="264" t="s">
        <v>19</v>
      </c>
      <c r="D413" s="264" t="s">
        <v>385</v>
      </c>
      <c r="E413" s="19" t="s">
        <v>19</v>
      </c>
      <c r="F413" s="265">
        <v>2.9750000000000001</v>
      </c>
      <c r="G413" s="36"/>
      <c r="H413" s="41"/>
    </row>
    <row r="414" spans="1:8" s="2" customFormat="1" ht="16.899999999999999" customHeight="1">
      <c r="A414" s="36"/>
      <c r="B414" s="41"/>
      <c r="C414" s="264" t="s">
        <v>19</v>
      </c>
      <c r="D414" s="264" t="s">
        <v>386</v>
      </c>
      <c r="E414" s="19" t="s">
        <v>19</v>
      </c>
      <c r="F414" s="265">
        <v>2.625</v>
      </c>
      <c r="G414" s="36"/>
      <c r="H414" s="41"/>
    </row>
    <row r="415" spans="1:8" s="2" customFormat="1" ht="16.899999999999999" customHeight="1">
      <c r="A415" s="36"/>
      <c r="B415" s="41"/>
      <c r="C415" s="264" t="s">
        <v>19</v>
      </c>
      <c r="D415" s="264" t="s">
        <v>225</v>
      </c>
      <c r="E415" s="19" t="s">
        <v>19</v>
      </c>
      <c r="F415" s="265">
        <v>0</v>
      </c>
      <c r="G415" s="36"/>
      <c r="H415" s="41"/>
    </row>
    <row r="416" spans="1:8" s="2" customFormat="1" ht="16.899999999999999" customHeight="1">
      <c r="A416" s="36"/>
      <c r="B416" s="41"/>
      <c r="C416" s="264" t="s">
        <v>19</v>
      </c>
      <c r="D416" s="264" t="s">
        <v>387</v>
      </c>
      <c r="E416" s="19" t="s">
        <v>19</v>
      </c>
      <c r="F416" s="265">
        <v>2.09</v>
      </c>
      <c r="G416" s="36"/>
      <c r="H416" s="41"/>
    </row>
    <row r="417" spans="1:8" s="2" customFormat="1" ht="16.899999999999999" customHeight="1">
      <c r="A417" s="36"/>
      <c r="B417" s="41"/>
      <c r="C417" s="264" t="s">
        <v>19</v>
      </c>
      <c r="D417" s="264" t="s">
        <v>388</v>
      </c>
      <c r="E417" s="19" t="s">
        <v>19</v>
      </c>
      <c r="F417" s="265">
        <v>0.65</v>
      </c>
      <c r="G417" s="36"/>
      <c r="H417" s="41"/>
    </row>
    <row r="418" spans="1:8" s="2" customFormat="1" ht="16.899999999999999" customHeight="1">
      <c r="A418" s="36"/>
      <c r="B418" s="41"/>
      <c r="C418" s="264" t="s">
        <v>19</v>
      </c>
      <c r="D418" s="264" t="s">
        <v>315</v>
      </c>
      <c r="E418" s="19" t="s">
        <v>19</v>
      </c>
      <c r="F418" s="265">
        <v>0</v>
      </c>
      <c r="G418" s="36"/>
      <c r="H418" s="41"/>
    </row>
    <row r="419" spans="1:8" s="2" customFormat="1" ht="16.899999999999999" customHeight="1">
      <c r="A419" s="36"/>
      <c r="B419" s="41"/>
      <c r="C419" s="264" t="s">
        <v>19</v>
      </c>
      <c r="D419" s="264" t="s">
        <v>389</v>
      </c>
      <c r="E419" s="19" t="s">
        <v>19</v>
      </c>
      <c r="F419" s="265">
        <v>1.7749999999999999</v>
      </c>
      <c r="G419" s="36"/>
      <c r="H419" s="41"/>
    </row>
    <row r="420" spans="1:8" s="2" customFormat="1" ht="16.899999999999999" customHeight="1">
      <c r="A420" s="36"/>
      <c r="B420" s="41"/>
      <c r="C420" s="264" t="s">
        <v>19</v>
      </c>
      <c r="D420" s="264" t="s">
        <v>229</v>
      </c>
      <c r="E420" s="19" t="s">
        <v>19</v>
      </c>
      <c r="F420" s="265">
        <v>0</v>
      </c>
      <c r="G420" s="36"/>
      <c r="H420" s="41"/>
    </row>
    <row r="421" spans="1:8" s="2" customFormat="1" ht="16.899999999999999" customHeight="1">
      <c r="A421" s="36"/>
      <c r="B421" s="41"/>
      <c r="C421" s="264" t="s">
        <v>19</v>
      </c>
      <c r="D421" s="264" t="s">
        <v>390</v>
      </c>
      <c r="E421" s="19" t="s">
        <v>19</v>
      </c>
      <c r="F421" s="265">
        <v>1.68</v>
      </c>
      <c r="G421" s="36"/>
      <c r="H421" s="41"/>
    </row>
    <row r="422" spans="1:8" s="2" customFormat="1" ht="16.899999999999999" customHeight="1">
      <c r="A422" s="36"/>
      <c r="B422" s="41"/>
      <c r="C422" s="264" t="s">
        <v>19</v>
      </c>
      <c r="D422" s="264" t="s">
        <v>391</v>
      </c>
      <c r="E422" s="19" t="s">
        <v>19</v>
      </c>
      <c r="F422" s="265">
        <v>1.68</v>
      </c>
      <c r="G422" s="36"/>
      <c r="H422" s="41"/>
    </row>
    <row r="423" spans="1:8" s="2" customFormat="1" ht="16.899999999999999" customHeight="1">
      <c r="A423" s="36"/>
      <c r="B423" s="41"/>
      <c r="C423" s="264" t="s">
        <v>19</v>
      </c>
      <c r="D423" s="264" t="s">
        <v>365</v>
      </c>
      <c r="E423" s="19" t="s">
        <v>19</v>
      </c>
      <c r="F423" s="265">
        <v>1.96</v>
      </c>
      <c r="G423" s="36"/>
      <c r="H423" s="41"/>
    </row>
    <row r="424" spans="1:8" s="2" customFormat="1" ht="16.899999999999999" customHeight="1">
      <c r="A424" s="36"/>
      <c r="B424" s="41"/>
      <c r="C424" s="264" t="s">
        <v>19</v>
      </c>
      <c r="D424" s="264" t="s">
        <v>231</v>
      </c>
      <c r="E424" s="19" t="s">
        <v>19</v>
      </c>
      <c r="F424" s="265">
        <v>0</v>
      </c>
      <c r="G424" s="36"/>
      <c r="H424" s="41"/>
    </row>
    <row r="425" spans="1:8" s="2" customFormat="1" ht="16.899999999999999" customHeight="1">
      <c r="A425" s="36"/>
      <c r="B425" s="41"/>
      <c r="C425" s="264" t="s">
        <v>19</v>
      </c>
      <c r="D425" s="264" t="s">
        <v>392</v>
      </c>
      <c r="E425" s="19" t="s">
        <v>19</v>
      </c>
      <c r="F425" s="265">
        <v>2.875</v>
      </c>
      <c r="G425" s="36"/>
      <c r="H425" s="41"/>
    </row>
    <row r="426" spans="1:8" s="2" customFormat="1" ht="16.899999999999999" customHeight="1">
      <c r="A426" s="36"/>
      <c r="B426" s="41"/>
      <c r="C426" s="264" t="s">
        <v>19</v>
      </c>
      <c r="D426" s="264" t="s">
        <v>393</v>
      </c>
      <c r="E426" s="19" t="s">
        <v>19</v>
      </c>
      <c r="F426" s="265">
        <v>2.08</v>
      </c>
      <c r="G426" s="36"/>
      <c r="H426" s="41"/>
    </row>
    <row r="427" spans="1:8" s="2" customFormat="1" ht="16.899999999999999" customHeight="1">
      <c r="A427" s="36"/>
      <c r="B427" s="41"/>
      <c r="C427" s="264" t="s">
        <v>161</v>
      </c>
      <c r="D427" s="264" t="s">
        <v>235</v>
      </c>
      <c r="E427" s="19" t="s">
        <v>19</v>
      </c>
      <c r="F427" s="265">
        <v>91.804000000000002</v>
      </c>
      <c r="G427" s="36"/>
      <c r="H427" s="41"/>
    </row>
    <row r="428" spans="1:8" s="2" customFormat="1" ht="16.899999999999999" customHeight="1">
      <c r="A428" s="36"/>
      <c r="B428" s="41"/>
      <c r="C428" s="266" t="s">
        <v>2071</v>
      </c>
      <c r="D428" s="36"/>
      <c r="E428" s="36"/>
      <c r="F428" s="36"/>
      <c r="G428" s="36"/>
      <c r="H428" s="41"/>
    </row>
    <row r="429" spans="1:8" s="2" customFormat="1" ht="16.899999999999999" customHeight="1">
      <c r="A429" s="36"/>
      <c r="B429" s="41"/>
      <c r="C429" s="264" t="s">
        <v>350</v>
      </c>
      <c r="D429" s="264" t="s">
        <v>351</v>
      </c>
      <c r="E429" s="19" t="s">
        <v>115</v>
      </c>
      <c r="F429" s="265">
        <v>64.263000000000005</v>
      </c>
      <c r="G429" s="36"/>
      <c r="H429" s="41"/>
    </row>
    <row r="430" spans="1:8" s="2" customFormat="1" ht="16.899999999999999" customHeight="1">
      <c r="A430" s="36"/>
      <c r="B430" s="41"/>
      <c r="C430" s="264" t="s">
        <v>236</v>
      </c>
      <c r="D430" s="264" t="s">
        <v>237</v>
      </c>
      <c r="E430" s="19" t="s">
        <v>115</v>
      </c>
      <c r="F430" s="265">
        <v>880.60500000000002</v>
      </c>
      <c r="G430" s="36"/>
      <c r="H430" s="41"/>
    </row>
    <row r="431" spans="1:8" s="2" customFormat="1" ht="16.899999999999999" customHeight="1">
      <c r="A431" s="36"/>
      <c r="B431" s="41"/>
      <c r="C431" s="264" t="s">
        <v>401</v>
      </c>
      <c r="D431" s="264" t="s">
        <v>402</v>
      </c>
      <c r="E431" s="19" t="s">
        <v>115</v>
      </c>
      <c r="F431" s="265">
        <v>27.541</v>
      </c>
      <c r="G431" s="36"/>
      <c r="H431" s="41"/>
    </row>
    <row r="432" spans="1:8" s="2" customFormat="1" ht="16.899999999999999" customHeight="1">
      <c r="A432" s="36"/>
      <c r="B432" s="41"/>
      <c r="C432" s="264" t="s">
        <v>476</v>
      </c>
      <c r="D432" s="264" t="s">
        <v>477</v>
      </c>
      <c r="E432" s="19" t="s">
        <v>115</v>
      </c>
      <c r="F432" s="265">
        <v>920.84400000000005</v>
      </c>
      <c r="G432" s="36"/>
      <c r="H432" s="41"/>
    </row>
    <row r="433" spans="1:8" s="2" customFormat="1" ht="16.899999999999999" customHeight="1">
      <c r="A433" s="36"/>
      <c r="B433" s="41"/>
      <c r="C433" s="264" t="s">
        <v>491</v>
      </c>
      <c r="D433" s="264" t="s">
        <v>492</v>
      </c>
      <c r="E433" s="19" t="s">
        <v>115</v>
      </c>
      <c r="F433" s="265">
        <v>404.94299999999998</v>
      </c>
      <c r="G433" s="36"/>
      <c r="H433" s="41"/>
    </row>
    <row r="434" spans="1:8" s="2" customFormat="1" ht="16.899999999999999" customHeight="1">
      <c r="A434" s="36"/>
      <c r="B434" s="41"/>
      <c r="C434" s="260" t="s">
        <v>164</v>
      </c>
      <c r="D434" s="261" t="s">
        <v>165</v>
      </c>
      <c r="E434" s="262" t="s">
        <v>115</v>
      </c>
      <c r="F434" s="263">
        <v>1258.0070000000001</v>
      </c>
      <c r="G434" s="36"/>
      <c r="H434" s="41"/>
    </row>
    <row r="435" spans="1:8" s="2" customFormat="1" ht="16.899999999999999" customHeight="1">
      <c r="A435" s="36"/>
      <c r="B435" s="41"/>
      <c r="C435" s="264" t="s">
        <v>19</v>
      </c>
      <c r="D435" s="264" t="s">
        <v>241</v>
      </c>
      <c r="E435" s="19" t="s">
        <v>19</v>
      </c>
      <c r="F435" s="265">
        <v>0</v>
      </c>
      <c r="G435" s="36"/>
      <c r="H435" s="41"/>
    </row>
    <row r="436" spans="1:8" s="2" customFormat="1" ht="16.899999999999999" customHeight="1">
      <c r="A436" s="36"/>
      <c r="B436" s="41"/>
      <c r="C436" s="264" t="s">
        <v>19</v>
      </c>
      <c r="D436" s="264" t="s">
        <v>242</v>
      </c>
      <c r="E436" s="19" t="s">
        <v>19</v>
      </c>
      <c r="F436" s="265">
        <v>12.391</v>
      </c>
      <c r="G436" s="36"/>
      <c r="H436" s="41"/>
    </row>
    <row r="437" spans="1:8" s="2" customFormat="1" ht="16.899999999999999" customHeight="1">
      <c r="A437" s="36"/>
      <c r="B437" s="41"/>
      <c r="C437" s="264" t="s">
        <v>19</v>
      </c>
      <c r="D437" s="264" t="s">
        <v>243</v>
      </c>
      <c r="E437" s="19" t="s">
        <v>19</v>
      </c>
      <c r="F437" s="265">
        <v>18.373000000000001</v>
      </c>
      <c r="G437" s="36"/>
      <c r="H437" s="41"/>
    </row>
    <row r="438" spans="1:8" s="2" customFormat="1" ht="16.899999999999999" customHeight="1">
      <c r="A438" s="36"/>
      <c r="B438" s="41"/>
      <c r="C438" s="264" t="s">
        <v>19</v>
      </c>
      <c r="D438" s="264" t="s">
        <v>244</v>
      </c>
      <c r="E438" s="19" t="s">
        <v>19</v>
      </c>
      <c r="F438" s="265">
        <v>2.0640000000000001</v>
      </c>
      <c r="G438" s="36"/>
      <c r="H438" s="41"/>
    </row>
    <row r="439" spans="1:8" s="2" customFormat="1" ht="16.899999999999999" customHeight="1">
      <c r="A439" s="36"/>
      <c r="B439" s="41"/>
      <c r="C439" s="264" t="s">
        <v>19</v>
      </c>
      <c r="D439" s="264" t="s">
        <v>245</v>
      </c>
      <c r="E439" s="19" t="s">
        <v>19</v>
      </c>
      <c r="F439" s="265">
        <v>3.4780000000000002</v>
      </c>
      <c r="G439" s="36"/>
      <c r="H439" s="41"/>
    </row>
    <row r="440" spans="1:8" s="2" customFormat="1" ht="16.899999999999999" customHeight="1">
      <c r="A440" s="36"/>
      <c r="B440" s="41"/>
      <c r="C440" s="264" t="s">
        <v>19</v>
      </c>
      <c r="D440" s="264" t="s">
        <v>246</v>
      </c>
      <c r="E440" s="19" t="s">
        <v>19</v>
      </c>
      <c r="F440" s="265">
        <v>3.927</v>
      </c>
      <c r="G440" s="36"/>
      <c r="H440" s="41"/>
    </row>
    <row r="441" spans="1:8" s="2" customFormat="1" ht="16.899999999999999" customHeight="1">
      <c r="A441" s="36"/>
      <c r="B441" s="41"/>
      <c r="C441" s="264" t="s">
        <v>19</v>
      </c>
      <c r="D441" s="264" t="s">
        <v>247</v>
      </c>
      <c r="E441" s="19" t="s">
        <v>19</v>
      </c>
      <c r="F441" s="265">
        <v>6.1</v>
      </c>
      <c r="G441" s="36"/>
      <c r="H441" s="41"/>
    </row>
    <row r="442" spans="1:8" s="2" customFormat="1" ht="16.899999999999999" customHeight="1">
      <c r="A442" s="36"/>
      <c r="B442" s="41"/>
      <c r="C442" s="264" t="s">
        <v>19</v>
      </c>
      <c r="D442" s="264" t="s">
        <v>217</v>
      </c>
      <c r="E442" s="19" t="s">
        <v>19</v>
      </c>
      <c r="F442" s="265">
        <v>0</v>
      </c>
      <c r="G442" s="36"/>
      <c r="H442" s="41"/>
    </row>
    <row r="443" spans="1:8" s="2" customFormat="1" ht="16.899999999999999" customHeight="1">
      <c r="A443" s="36"/>
      <c r="B443" s="41"/>
      <c r="C443" s="264" t="s">
        <v>19</v>
      </c>
      <c r="D443" s="264" t="s">
        <v>248</v>
      </c>
      <c r="E443" s="19" t="s">
        <v>19</v>
      </c>
      <c r="F443" s="265">
        <v>49.423999999999999</v>
      </c>
      <c r="G443" s="36"/>
      <c r="H443" s="41"/>
    </row>
    <row r="444" spans="1:8" s="2" customFormat="1" ht="16.899999999999999" customHeight="1">
      <c r="A444" s="36"/>
      <c r="B444" s="41"/>
      <c r="C444" s="264" t="s">
        <v>19</v>
      </c>
      <c r="D444" s="264" t="s">
        <v>249</v>
      </c>
      <c r="E444" s="19" t="s">
        <v>19</v>
      </c>
      <c r="F444" s="265">
        <v>1.9419999999999999</v>
      </c>
      <c r="G444" s="36"/>
      <c r="H444" s="41"/>
    </row>
    <row r="445" spans="1:8" s="2" customFormat="1" ht="16.899999999999999" customHeight="1">
      <c r="A445" s="36"/>
      <c r="B445" s="41"/>
      <c r="C445" s="264" t="s">
        <v>19</v>
      </c>
      <c r="D445" s="264" t="s">
        <v>250</v>
      </c>
      <c r="E445" s="19" t="s">
        <v>19</v>
      </c>
      <c r="F445" s="265">
        <v>10.443</v>
      </c>
      <c r="G445" s="36"/>
      <c r="H445" s="41"/>
    </row>
    <row r="446" spans="1:8" s="2" customFormat="1" ht="16.899999999999999" customHeight="1">
      <c r="A446" s="36"/>
      <c r="B446" s="41"/>
      <c r="C446" s="264" t="s">
        <v>19</v>
      </c>
      <c r="D446" s="264" t="s">
        <v>251</v>
      </c>
      <c r="E446" s="19" t="s">
        <v>19</v>
      </c>
      <c r="F446" s="265">
        <v>31.474</v>
      </c>
      <c r="G446" s="36"/>
      <c r="H446" s="41"/>
    </row>
    <row r="447" spans="1:8" s="2" customFormat="1" ht="16.899999999999999" customHeight="1">
      <c r="A447" s="36"/>
      <c r="B447" s="41"/>
      <c r="C447" s="264" t="s">
        <v>19</v>
      </c>
      <c r="D447" s="264" t="s">
        <v>252</v>
      </c>
      <c r="E447" s="19" t="s">
        <v>19</v>
      </c>
      <c r="F447" s="265">
        <v>29.664000000000001</v>
      </c>
      <c r="G447" s="36"/>
      <c r="H447" s="41"/>
    </row>
    <row r="448" spans="1:8" s="2" customFormat="1" ht="16.899999999999999" customHeight="1">
      <c r="A448" s="36"/>
      <c r="B448" s="41"/>
      <c r="C448" s="264" t="s">
        <v>19</v>
      </c>
      <c r="D448" s="264" t="s">
        <v>253</v>
      </c>
      <c r="E448" s="19" t="s">
        <v>19</v>
      </c>
      <c r="F448" s="265">
        <v>23.390999999999998</v>
      </c>
      <c r="G448" s="36"/>
      <c r="H448" s="41"/>
    </row>
    <row r="449" spans="1:8" s="2" customFormat="1" ht="16.899999999999999" customHeight="1">
      <c r="A449" s="36"/>
      <c r="B449" s="41"/>
      <c r="C449" s="264" t="s">
        <v>19</v>
      </c>
      <c r="D449" s="264" t="s">
        <v>254</v>
      </c>
      <c r="E449" s="19" t="s">
        <v>19</v>
      </c>
      <c r="F449" s="265">
        <v>0.12</v>
      </c>
      <c r="G449" s="36"/>
      <c r="H449" s="41"/>
    </row>
    <row r="450" spans="1:8" s="2" customFormat="1" ht="16.899999999999999" customHeight="1">
      <c r="A450" s="36"/>
      <c r="B450" s="41"/>
      <c r="C450" s="264" t="s">
        <v>19</v>
      </c>
      <c r="D450" s="264" t="s">
        <v>255</v>
      </c>
      <c r="E450" s="19" t="s">
        <v>19</v>
      </c>
      <c r="F450" s="265">
        <v>7.56</v>
      </c>
      <c r="G450" s="36"/>
      <c r="H450" s="41"/>
    </row>
    <row r="451" spans="1:8" s="2" customFormat="1" ht="16.899999999999999" customHeight="1">
      <c r="A451" s="36"/>
      <c r="B451" s="41"/>
      <c r="C451" s="264" t="s">
        <v>19</v>
      </c>
      <c r="D451" s="264" t="s">
        <v>256</v>
      </c>
      <c r="E451" s="19" t="s">
        <v>19</v>
      </c>
      <c r="F451" s="265">
        <v>0</v>
      </c>
      <c r="G451" s="36"/>
      <c r="H451" s="41"/>
    </row>
    <row r="452" spans="1:8" s="2" customFormat="1" ht="16.899999999999999" customHeight="1">
      <c r="A452" s="36"/>
      <c r="B452" s="41"/>
      <c r="C452" s="264" t="s">
        <v>19</v>
      </c>
      <c r="D452" s="264" t="s">
        <v>257</v>
      </c>
      <c r="E452" s="19" t="s">
        <v>19</v>
      </c>
      <c r="F452" s="265">
        <v>16.731999999999999</v>
      </c>
      <c r="G452" s="36"/>
      <c r="H452" s="41"/>
    </row>
    <row r="453" spans="1:8" s="2" customFormat="1" ht="16.899999999999999" customHeight="1">
      <c r="A453" s="36"/>
      <c r="B453" s="41"/>
      <c r="C453" s="264" t="s">
        <v>19</v>
      </c>
      <c r="D453" s="264" t="s">
        <v>258</v>
      </c>
      <c r="E453" s="19" t="s">
        <v>19</v>
      </c>
      <c r="F453" s="265">
        <v>2.5299999999999998</v>
      </c>
      <c r="G453" s="36"/>
      <c r="H453" s="41"/>
    </row>
    <row r="454" spans="1:8" s="2" customFormat="1" ht="16.899999999999999" customHeight="1">
      <c r="A454" s="36"/>
      <c r="B454" s="41"/>
      <c r="C454" s="264" t="s">
        <v>19</v>
      </c>
      <c r="D454" s="264" t="s">
        <v>259</v>
      </c>
      <c r="E454" s="19" t="s">
        <v>19</v>
      </c>
      <c r="F454" s="265">
        <v>6.0949999999999998</v>
      </c>
      <c r="G454" s="36"/>
      <c r="H454" s="41"/>
    </row>
    <row r="455" spans="1:8" s="2" customFormat="1" ht="16.899999999999999" customHeight="1">
      <c r="A455" s="36"/>
      <c r="B455" s="41"/>
      <c r="C455" s="264" t="s">
        <v>19</v>
      </c>
      <c r="D455" s="264" t="s">
        <v>260</v>
      </c>
      <c r="E455" s="19" t="s">
        <v>19</v>
      </c>
      <c r="F455" s="265">
        <v>5.7850000000000001</v>
      </c>
      <c r="G455" s="36"/>
      <c r="H455" s="41"/>
    </row>
    <row r="456" spans="1:8" s="2" customFormat="1" ht="16.899999999999999" customHeight="1">
      <c r="A456" s="36"/>
      <c r="B456" s="41"/>
      <c r="C456" s="264" t="s">
        <v>19</v>
      </c>
      <c r="D456" s="264" t="s">
        <v>261</v>
      </c>
      <c r="E456" s="19" t="s">
        <v>19</v>
      </c>
      <c r="F456" s="265">
        <v>1.6020000000000001</v>
      </c>
      <c r="G456" s="36"/>
      <c r="H456" s="41"/>
    </row>
    <row r="457" spans="1:8" s="2" customFormat="1" ht="16.899999999999999" customHeight="1">
      <c r="A457" s="36"/>
      <c r="B457" s="41"/>
      <c r="C457" s="264" t="s">
        <v>19</v>
      </c>
      <c r="D457" s="264" t="s">
        <v>262</v>
      </c>
      <c r="E457" s="19" t="s">
        <v>19</v>
      </c>
      <c r="F457" s="265">
        <v>3.8479999999999999</v>
      </c>
      <c r="G457" s="36"/>
      <c r="H457" s="41"/>
    </row>
    <row r="458" spans="1:8" s="2" customFormat="1" ht="16.899999999999999" customHeight="1">
      <c r="A458" s="36"/>
      <c r="B458" s="41"/>
      <c r="C458" s="264" t="s">
        <v>19</v>
      </c>
      <c r="D458" s="264" t="s">
        <v>263</v>
      </c>
      <c r="E458" s="19" t="s">
        <v>19</v>
      </c>
      <c r="F458" s="265">
        <v>9.5909999999999993</v>
      </c>
      <c r="G458" s="36"/>
      <c r="H458" s="41"/>
    </row>
    <row r="459" spans="1:8" s="2" customFormat="1" ht="16.899999999999999" customHeight="1">
      <c r="A459" s="36"/>
      <c r="B459" s="41"/>
      <c r="C459" s="264" t="s">
        <v>19</v>
      </c>
      <c r="D459" s="264" t="s">
        <v>264</v>
      </c>
      <c r="E459" s="19" t="s">
        <v>19</v>
      </c>
      <c r="F459" s="265">
        <v>4.968</v>
      </c>
      <c r="G459" s="36"/>
      <c r="H459" s="41"/>
    </row>
    <row r="460" spans="1:8" s="2" customFormat="1" ht="16.899999999999999" customHeight="1">
      <c r="A460" s="36"/>
      <c r="B460" s="41"/>
      <c r="C460" s="264" t="s">
        <v>19</v>
      </c>
      <c r="D460" s="264" t="s">
        <v>265</v>
      </c>
      <c r="E460" s="19" t="s">
        <v>19</v>
      </c>
      <c r="F460" s="265">
        <v>3.52</v>
      </c>
      <c r="G460" s="36"/>
      <c r="H460" s="41"/>
    </row>
    <row r="461" spans="1:8" s="2" customFormat="1" ht="16.899999999999999" customHeight="1">
      <c r="A461" s="36"/>
      <c r="B461" s="41"/>
      <c r="C461" s="264" t="s">
        <v>19</v>
      </c>
      <c r="D461" s="264" t="s">
        <v>266</v>
      </c>
      <c r="E461" s="19" t="s">
        <v>19</v>
      </c>
      <c r="F461" s="265">
        <v>6.3840000000000003</v>
      </c>
      <c r="G461" s="36"/>
      <c r="H461" s="41"/>
    </row>
    <row r="462" spans="1:8" s="2" customFormat="1" ht="16.899999999999999" customHeight="1">
      <c r="A462" s="36"/>
      <c r="B462" s="41"/>
      <c r="C462" s="264" t="s">
        <v>19</v>
      </c>
      <c r="D462" s="264" t="s">
        <v>267</v>
      </c>
      <c r="E462" s="19" t="s">
        <v>19</v>
      </c>
      <c r="F462" s="265">
        <v>3.56</v>
      </c>
      <c r="G462" s="36"/>
      <c r="H462" s="41"/>
    </row>
    <row r="463" spans="1:8" s="2" customFormat="1" ht="16.899999999999999" customHeight="1">
      <c r="A463" s="36"/>
      <c r="B463" s="41"/>
      <c r="C463" s="264" t="s">
        <v>19</v>
      </c>
      <c r="D463" s="264" t="s">
        <v>221</v>
      </c>
      <c r="E463" s="19" t="s">
        <v>19</v>
      </c>
      <c r="F463" s="265">
        <v>0</v>
      </c>
      <c r="G463" s="36"/>
      <c r="H463" s="41"/>
    </row>
    <row r="464" spans="1:8" s="2" customFormat="1" ht="16.899999999999999" customHeight="1">
      <c r="A464" s="36"/>
      <c r="B464" s="41"/>
      <c r="C464" s="264" t="s">
        <v>19</v>
      </c>
      <c r="D464" s="264" t="s">
        <v>268</v>
      </c>
      <c r="E464" s="19" t="s">
        <v>19</v>
      </c>
      <c r="F464" s="265">
        <v>22.978000000000002</v>
      </c>
      <c r="G464" s="36"/>
      <c r="H464" s="41"/>
    </row>
    <row r="465" spans="1:8" s="2" customFormat="1" ht="16.899999999999999" customHeight="1">
      <c r="A465" s="36"/>
      <c r="B465" s="41"/>
      <c r="C465" s="264" t="s">
        <v>19</v>
      </c>
      <c r="D465" s="264" t="s">
        <v>269</v>
      </c>
      <c r="E465" s="19" t="s">
        <v>19</v>
      </c>
      <c r="F465" s="265">
        <v>2.2210000000000001</v>
      </c>
      <c r="G465" s="36"/>
      <c r="H465" s="41"/>
    </row>
    <row r="466" spans="1:8" s="2" customFormat="1" ht="16.899999999999999" customHeight="1">
      <c r="A466" s="36"/>
      <c r="B466" s="41"/>
      <c r="C466" s="264" t="s">
        <v>19</v>
      </c>
      <c r="D466" s="264" t="s">
        <v>270</v>
      </c>
      <c r="E466" s="19" t="s">
        <v>19</v>
      </c>
      <c r="F466" s="265">
        <v>27.824000000000002</v>
      </c>
      <c r="G466" s="36"/>
      <c r="H466" s="41"/>
    </row>
    <row r="467" spans="1:8" s="2" customFormat="1" ht="16.899999999999999" customHeight="1">
      <c r="A467" s="36"/>
      <c r="B467" s="41"/>
      <c r="C467" s="264" t="s">
        <v>19</v>
      </c>
      <c r="D467" s="264" t="s">
        <v>271</v>
      </c>
      <c r="E467" s="19" t="s">
        <v>19</v>
      </c>
      <c r="F467" s="265">
        <v>24.678000000000001</v>
      </c>
      <c r="G467" s="36"/>
      <c r="H467" s="41"/>
    </row>
    <row r="468" spans="1:8" s="2" customFormat="1" ht="16.899999999999999" customHeight="1">
      <c r="A468" s="36"/>
      <c r="B468" s="41"/>
      <c r="C468" s="264" t="s">
        <v>19</v>
      </c>
      <c r="D468" s="264" t="s">
        <v>272</v>
      </c>
      <c r="E468" s="19" t="s">
        <v>19</v>
      </c>
      <c r="F468" s="265">
        <v>65.328999999999994</v>
      </c>
      <c r="G468" s="36"/>
      <c r="H468" s="41"/>
    </row>
    <row r="469" spans="1:8" s="2" customFormat="1" ht="16.899999999999999" customHeight="1">
      <c r="A469" s="36"/>
      <c r="B469" s="41"/>
      <c r="C469" s="264" t="s">
        <v>19</v>
      </c>
      <c r="D469" s="264" t="s">
        <v>273</v>
      </c>
      <c r="E469" s="19" t="s">
        <v>19</v>
      </c>
      <c r="F469" s="265">
        <v>84.295000000000002</v>
      </c>
      <c r="G469" s="36"/>
      <c r="H469" s="41"/>
    </row>
    <row r="470" spans="1:8" s="2" customFormat="1" ht="16.899999999999999" customHeight="1">
      <c r="A470" s="36"/>
      <c r="B470" s="41"/>
      <c r="C470" s="264" t="s">
        <v>19</v>
      </c>
      <c r="D470" s="264" t="s">
        <v>274</v>
      </c>
      <c r="E470" s="19" t="s">
        <v>19</v>
      </c>
      <c r="F470" s="265">
        <v>4.1340000000000003</v>
      </c>
      <c r="G470" s="36"/>
      <c r="H470" s="41"/>
    </row>
    <row r="471" spans="1:8" s="2" customFormat="1" ht="16.899999999999999" customHeight="1">
      <c r="A471" s="36"/>
      <c r="B471" s="41"/>
      <c r="C471" s="264" t="s">
        <v>19</v>
      </c>
      <c r="D471" s="264" t="s">
        <v>275</v>
      </c>
      <c r="E471" s="19" t="s">
        <v>19</v>
      </c>
      <c r="F471" s="265">
        <v>2.6</v>
      </c>
      <c r="G471" s="36"/>
      <c r="H471" s="41"/>
    </row>
    <row r="472" spans="1:8" s="2" customFormat="1" ht="16.899999999999999" customHeight="1">
      <c r="A472" s="36"/>
      <c r="B472" s="41"/>
      <c r="C472" s="264" t="s">
        <v>19</v>
      </c>
      <c r="D472" s="264" t="s">
        <v>276</v>
      </c>
      <c r="E472" s="19" t="s">
        <v>19</v>
      </c>
      <c r="F472" s="265">
        <v>3.7050000000000001</v>
      </c>
      <c r="G472" s="36"/>
      <c r="H472" s="41"/>
    </row>
    <row r="473" spans="1:8" s="2" customFormat="1" ht="16.899999999999999" customHeight="1">
      <c r="A473" s="36"/>
      <c r="B473" s="41"/>
      <c r="C473" s="264" t="s">
        <v>19</v>
      </c>
      <c r="D473" s="264" t="s">
        <v>277</v>
      </c>
      <c r="E473" s="19" t="s">
        <v>19</v>
      </c>
      <c r="F473" s="265">
        <v>3.589</v>
      </c>
      <c r="G473" s="36"/>
      <c r="H473" s="41"/>
    </row>
    <row r="474" spans="1:8" s="2" customFormat="1" ht="16.899999999999999" customHeight="1">
      <c r="A474" s="36"/>
      <c r="B474" s="41"/>
      <c r="C474" s="264" t="s">
        <v>19</v>
      </c>
      <c r="D474" s="264" t="s">
        <v>278</v>
      </c>
      <c r="E474" s="19" t="s">
        <v>19</v>
      </c>
      <c r="F474" s="265">
        <v>3.7829999999999999</v>
      </c>
      <c r="G474" s="36"/>
      <c r="H474" s="41"/>
    </row>
    <row r="475" spans="1:8" s="2" customFormat="1" ht="16.899999999999999" customHeight="1">
      <c r="A475" s="36"/>
      <c r="B475" s="41"/>
      <c r="C475" s="264" t="s">
        <v>19</v>
      </c>
      <c r="D475" s="264" t="s">
        <v>279</v>
      </c>
      <c r="E475" s="19" t="s">
        <v>19</v>
      </c>
      <c r="F475" s="265">
        <v>3.528</v>
      </c>
      <c r="G475" s="36"/>
      <c r="H475" s="41"/>
    </row>
    <row r="476" spans="1:8" s="2" customFormat="1" ht="16.899999999999999" customHeight="1">
      <c r="A476" s="36"/>
      <c r="B476" s="41"/>
      <c r="C476" s="264" t="s">
        <v>19</v>
      </c>
      <c r="D476" s="264" t="s">
        <v>280</v>
      </c>
      <c r="E476" s="19" t="s">
        <v>19</v>
      </c>
      <c r="F476" s="265">
        <v>4.7960000000000003</v>
      </c>
      <c r="G476" s="36"/>
      <c r="H476" s="41"/>
    </row>
    <row r="477" spans="1:8" s="2" customFormat="1" ht="16.899999999999999" customHeight="1">
      <c r="A477" s="36"/>
      <c r="B477" s="41"/>
      <c r="C477" s="264" t="s">
        <v>19</v>
      </c>
      <c r="D477" s="264" t="s">
        <v>281</v>
      </c>
      <c r="E477" s="19" t="s">
        <v>19</v>
      </c>
      <c r="F477" s="265">
        <v>2.7250000000000001</v>
      </c>
      <c r="G477" s="36"/>
      <c r="H477" s="41"/>
    </row>
    <row r="478" spans="1:8" s="2" customFormat="1" ht="16.899999999999999" customHeight="1">
      <c r="A478" s="36"/>
      <c r="B478" s="41"/>
      <c r="C478" s="264" t="s">
        <v>19</v>
      </c>
      <c r="D478" s="264" t="s">
        <v>282</v>
      </c>
      <c r="E478" s="19" t="s">
        <v>19</v>
      </c>
      <c r="F478" s="265">
        <v>10.464</v>
      </c>
      <c r="G478" s="36"/>
      <c r="H478" s="41"/>
    </row>
    <row r="479" spans="1:8" s="2" customFormat="1" ht="16.899999999999999" customHeight="1">
      <c r="A479" s="36"/>
      <c r="B479" s="41"/>
      <c r="C479" s="264" t="s">
        <v>19</v>
      </c>
      <c r="D479" s="264" t="s">
        <v>283</v>
      </c>
      <c r="E479" s="19" t="s">
        <v>19</v>
      </c>
      <c r="F479" s="265">
        <v>8.8559999999999999</v>
      </c>
      <c r="G479" s="36"/>
      <c r="H479" s="41"/>
    </row>
    <row r="480" spans="1:8" s="2" customFormat="1" ht="16.899999999999999" customHeight="1">
      <c r="A480" s="36"/>
      <c r="B480" s="41"/>
      <c r="C480" s="264" t="s">
        <v>19</v>
      </c>
      <c r="D480" s="264" t="s">
        <v>284</v>
      </c>
      <c r="E480" s="19" t="s">
        <v>19</v>
      </c>
      <c r="F480" s="265">
        <v>4.32</v>
      </c>
      <c r="G480" s="36"/>
      <c r="H480" s="41"/>
    </row>
    <row r="481" spans="1:8" s="2" customFormat="1" ht="16.899999999999999" customHeight="1">
      <c r="A481" s="36"/>
      <c r="B481" s="41"/>
      <c r="C481" s="264" t="s">
        <v>19</v>
      </c>
      <c r="D481" s="264" t="s">
        <v>285</v>
      </c>
      <c r="E481" s="19" t="s">
        <v>19</v>
      </c>
      <c r="F481" s="265">
        <v>3.8380000000000001</v>
      </c>
      <c r="G481" s="36"/>
      <c r="H481" s="41"/>
    </row>
    <row r="482" spans="1:8" s="2" customFormat="1" ht="16.899999999999999" customHeight="1">
      <c r="A482" s="36"/>
      <c r="B482" s="41"/>
      <c r="C482" s="264" t="s">
        <v>19</v>
      </c>
      <c r="D482" s="264" t="s">
        <v>286</v>
      </c>
      <c r="E482" s="19" t="s">
        <v>19</v>
      </c>
      <c r="F482" s="265">
        <v>3.72</v>
      </c>
      <c r="G482" s="36"/>
      <c r="H482" s="41"/>
    </row>
    <row r="483" spans="1:8" s="2" customFormat="1" ht="16.899999999999999" customHeight="1">
      <c r="A483" s="36"/>
      <c r="B483" s="41"/>
      <c r="C483" s="264" t="s">
        <v>19</v>
      </c>
      <c r="D483" s="264" t="s">
        <v>287</v>
      </c>
      <c r="E483" s="19" t="s">
        <v>19</v>
      </c>
      <c r="F483" s="265">
        <v>4.07</v>
      </c>
      <c r="G483" s="36"/>
      <c r="H483" s="41"/>
    </row>
    <row r="484" spans="1:8" s="2" customFormat="1" ht="16.899999999999999" customHeight="1">
      <c r="A484" s="36"/>
      <c r="B484" s="41"/>
      <c r="C484" s="264" t="s">
        <v>19</v>
      </c>
      <c r="D484" s="264" t="s">
        <v>288</v>
      </c>
      <c r="E484" s="19" t="s">
        <v>19</v>
      </c>
      <c r="F484" s="265">
        <v>16.72</v>
      </c>
      <c r="G484" s="36"/>
      <c r="H484" s="41"/>
    </row>
    <row r="485" spans="1:8" s="2" customFormat="1" ht="16.899999999999999" customHeight="1">
      <c r="A485" s="36"/>
      <c r="B485" s="41"/>
      <c r="C485" s="264" t="s">
        <v>19</v>
      </c>
      <c r="D485" s="264" t="s">
        <v>289</v>
      </c>
      <c r="E485" s="19" t="s">
        <v>19</v>
      </c>
      <c r="F485" s="265">
        <v>0</v>
      </c>
      <c r="G485" s="36"/>
      <c r="H485" s="41"/>
    </row>
    <row r="486" spans="1:8" s="2" customFormat="1" ht="16.899999999999999" customHeight="1">
      <c r="A486" s="36"/>
      <c r="B486" s="41"/>
      <c r="C486" s="264" t="s">
        <v>19</v>
      </c>
      <c r="D486" s="264" t="s">
        <v>290</v>
      </c>
      <c r="E486" s="19" t="s">
        <v>19</v>
      </c>
      <c r="F486" s="265">
        <v>5.1619999999999999</v>
      </c>
      <c r="G486" s="36"/>
      <c r="H486" s="41"/>
    </row>
    <row r="487" spans="1:8" s="2" customFormat="1" ht="16.899999999999999" customHeight="1">
      <c r="A487" s="36"/>
      <c r="B487" s="41"/>
      <c r="C487" s="264" t="s">
        <v>19</v>
      </c>
      <c r="D487" s="264" t="s">
        <v>291</v>
      </c>
      <c r="E487" s="19" t="s">
        <v>19</v>
      </c>
      <c r="F487" s="265">
        <v>1.36</v>
      </c>
      <c r="G487" s="36"/>
      <c r="H487" s="41"/>
    </row>
    <row r="488" spans="1:8" s="2" customFormat="1" ht="16.899999999999999" customHeight="1">
      <c r="A488" s="36"/>
      <c r="B488" s="41"/>
      <c r="C488" s="264" t="s">
        <v>19</v>
      </c>
      <c r="D488" s="264" t="s">
        <v>223</v>
      </c>
      <c r="E488" s="19" t="s">
        <v>19</v>
      </c>
      <c r="F488" s="265">
        <v>0</v>
      </c>
      <c r="G488" s="36"/>
      <c r="H488" s="41"/>
    </row>
    <row r="489" spans="1:8" s="2" customFormat="1" ht="16.899999999999999" customHeight="1">
      <c r="A489" s="36"/>
      <c r="B489" s="41"/>
      <c r="C489" s="264" t="s">
        <v>19</v>
      </c>
      <c r="D489" s="264" t="s">
        <v>292</v>
      </c>
      <c r="E489" s="19" t="s">
        <v>19</v>
      </c>
      <c r="F489" s="265">
        <v>28.736999999999998</v>
      </c>
      <c r="G489" s="36"/>
      <c r="H489" s="41"/>
    </row>
    <row r="490" spans="1:8" s="2" customFormat="1" ht="16.899999999999999" customHeight="1">
      <c r="A490" s="36"/>
      <c r="B490" s="41"/>
      <c r="C490" s="264" t="s">
        <v>19</v>
      </c>
      <c r="D490" s="264" t="s">
        <v>293</v>
      </c>
      <c r="E490" s="19" t="s">
        <v>19</v>
      </c>
      <c r="F490" s="265">
        <v>107.973</v>
      </c>
      <c r="G490" s="36"/>
      <c r="H490" s="41"/>
    </row>
    <row r="491" spans="1:8" s="2" customFormat="1" ht="16.899999999999999" customHeight="1">
      <c r="A491" s="36"/>
      <c r="B491" s="41"/>
      <c r="C491" s="264" t="s">
        <v>19</v>
      </c>
      <c r="D491" s="264" t="s">
        <v>294</v>
      </c>
      <c r="E491" s="19" t="s">
        <v>19</v>
      </c>
      <c r="F491" s="265">
        <v>57.829000000000001</v>
      </c>
      <c r="G491" s="36"/>
      <c r="H491" s="41"/>
    </row>
    <row r="492" spans="1:8" s="2" customFormat="1" ht="16.899999999999999" customHeight="1">
      <c r="A492" s="36"/>
      <c r="B492" s="41"/>
      <c r="C492" s="264" t="s">
        <v>19</v>
      </c>
      <c r="D492" s="264" t="s">
        <v>295</v>
      </c>
      <c r="E492" s="19" t="s">
        <v>19</v>
      </c>
      <c r="F492" s="265">
        <v>96.067999999999998</v>
      </c>
      <c r="G492" s="36"/>
      <c r="H492" s="41"/>
    </row>
    <row r="493" spans="1:8" s="2" customFormat="1" ht="16.899999999999999" customHeight="1">
      <c r="A493" s="36"/>
      <c r="B493" s="41"/>
      <c r="C493" s="264" t="s">
        <v>19</v>
      </c>
      <c r="D493" s="264" t="s">
        <v>296</v>
      </c>
      <c r="E493" s="19" t="s">
        <v>19</v>
      </c>
      <c r="F493" s="265">
        <v>77.28</v>
      </c>
      <c r="G493" s="36"/>
      <c r="H493" s="41"/>
    </row>
    <row r="494" spans="1:8" s="2" customFormat="1" ht="16.899999999999999" customHeight="1">
      <c r="A494" s="36"/>
      <c r="B494" s="41"/>
      <c r="C494" s="264" t="s">
        <v>19</v>
      </c>
      <c r="D494" s="264" t="s">
        <v>297</v>
      </c>
      <c r="E494" s="19" t="s">
        <v>19</v>
      </c>
      <c r="F494" s="265">
        <v>0.98099999999999998</v>
      </c>
      <c r="G494" s="36"/>
      <c r="H494" s="41"/>
    </row>
    <row r="495" spans="1:8" s="2" customFormat="1" ht="16.899999999999999" customHeight="1">
      <c r="A495" s="36"/>
      <c r="B495" s="41"/>
      <c r="C495" s="264" t="s">
        <v>19</v>
      </c>
      <c r="D495" s="264" t="s">
        <v>298</v>
      </c>
      <c r="E495" s="19" t="s">
        <v>19</v>
      </c>
      <c r="F495" s="265">
        <v>4.07</v>
      </c>
      <c r="G495" s="36"/>
      <c r="H495" s="41"/>
    </row>
    <row r="496" spans="1:8" s="2" customFormat="1" ht="16.899999999999999" customHeight="1">
      <c r="A496" s="36"/>
      <c r="B496" s="41"/>
      <c r="C496" s="264" t="s">
        <v>19</v>
      </c>
      <c r="D496" s="264" t="s">
        <v>299</v>
      </c>
      <c r="E496" s="19" t="s">
        <v>19</v>
      </c>
      <c r="F496" s="265">
        <v>5.39</v>
      </c>
      <c r="G496" s="36"/>
      <c r="H496" s="41"/>
    </row>
    <row r="497" spans="1:8" s="2" customFormat="1" ht="16.899999999999999" customHeight="1">
      <c r="A497" s="36"/>
      <c r="B497" s="41"/>
      <c r="C497" s="264" t="s">
        <v>19</v>
      </c>
      <c r="D497" s="264" t="s">
        <v>300</v>
      </c>
      <c r="E497" s="19" t="s">
        <v>19</v>
      </c>
      <c r="F497" s="265">
        <v>4.3680000000000003</v>
      </c>
      <c r="G497" s="36"/>
      <c r="H497" s="41"/>
    </row>
    <row r="498" spans="1:8" s="2" customFormat="1" ht="16.899999999999999" customHeight="1">
      <c r="A498" s="36"/>
      <c r="B498" s="41"/>
      <c r="C498" s="264" t="s">
        <v>19</v>
      </c>
      <c r="D498" s="264" t="s">
        <v>301</v>
      </c>
      <c r="E498" s="19" t="s">
        <v>19</v>
      </c>
      <c r="F498" s="265">
        <v>3.57</v>
      </c>
      <c r="G498" s="36"/>
      <c r="H498" s="41"/>
    </row>
    <row r="499" spans="1:8" s="2" customFormat="1" ht="16.899999999999999" customHeight="1">
      <c r="A499" s="36"/>
      <c r="B499" s="41"/>
      <c r="C499" s="264" t="s">
        <v>19</v>
      </c>
      <c r="D499" s="264" t="s">
        <v>302</v>
      </c>
      <c r="E499" s="19" t="s">
        <v>19</v>
      </c>
      <c r="F499" s="265">
        <v>4.2119999999999997</v>
      </c>
      <c r="G499" s="36"/>
      <c r="H499" s="41"/>
    </row>
    <row r="500" spans="1:8" s="2" customFormat="1" ht="16.899999999999999" customHeight="1">
      <c r="A500" s="36"/>
      <c r="B500" s="41"/>
      <c r="C500" s="264" t="s">
        <v>19</v>
      </c>
      <c r="D500" s="264" t="s">
        <v>303</v>
      </c>
      <c r="E500" s="19" t="s">
        <v>19</v>
      </c>
      <c r="F500" s="265">
        <v>7.14</v>
      </c>
      <c r="G500" s="36"/>
      <c r="H500" s="41"/>
    </row>
    <row r="501" spans="1:8" s="2" customFormat="1" ht="16.899999999999999" customHeight="1">
      <c r="A501" s="36"/>
      <c r="B501" s="41"/>
      <c r="C501" s="264" t="s">
        <v>19</v>
      </c>
      <c r="D501" s="264" t="s">
        <v>304</v>
      </c>
      <c r="E501" s="19" t="s">
        <v>19</v>
      </c>
      <c r="F501" s="265">
        <v>4.968</v>
      </c>
      <c r="G501" s="36"/>
      <c r="H501" s="41"/>
    </row>
    <row r="502" spans="1:8" s="2" customFormat="1" ht="16.899999999999999" customHeight="1">
      <c r="A502" s="36"/>
      <c r="B502" s="41"/>
      <c r="C502" s="264" t="s">
        <v>19</v>
      </c>
      <c r="D502" s="264" t="s">
        <v>305</v>
      </c>
      <c r="E502" s="19" t="s">
        <v>19</v>
      </c>
      <c r="F502" s="265">
        <v>5.117</v>
      </c>
      <c r="G502" s="36"/>
      <c r="H502" s="41"/>
    </row>
    <row r="503" spans="1:8" s="2" customFormat="1" ht="16.899999999999999" customHeight="1">
      <c r="A503" s="36"/>
      <c r="B503" s="41"/>
      <c r="C503" s="264" t="s">
        <v>19</v>
      </c>
      <c r="D503" s="264" t="s">
        <v>306</v>
      </c>
      <c r="E503" s="19" t="s">
        <v>19</v>
      </c>
      <c r="F503" s="265">
        <v>5.0999999999999996</v>
      </c>
      <c r="G503" s="36"/>
      <c r="H503" s="41"/>
    </row>
    <row r="504" spans="1:8" s="2" customFormat="1" ht="16.899999999999999" customHeight="1">
      <c r="A504" s="36"/>
      <c r="B504" s="41"/>
      <c r="C504" s="264" t="s">
        <v>19</v>
      </c>
      <c r="D504" s="264" t="s">
        <v>307</v>
      </c>
      <c r="E504" s="19" t="s">
        <v>19</v>
      </c>
      <c r="F504" s="265">
        <v>11.8</v>
      </c>
      <c r="G504" s="36"/>
      <c r="H504" s="41"/>
    </row>
    <row r="505" spans="1:8" s="2" customFormat="1" ht="16.899999999999999" customHeight="1">
      <c r="A505" s="36"/>
      <c r="B505" s="41"/>
      <c r="C505" s="264" t="s">
        <v>19</v>
      </c>
      <c r="D505" s="264" t="s">
        <v>308</v>
      </c>
      <c r="E505" s="19" t="s">
        <v>19</v>
      </c>
      <c r="F505" s="265">
        <v>8.9600000000000009</v>
      </c>
      <c r="G505" s="36"/>
      <c r="H505" s="41"/>
    </row>
    <row r="506" spans="1:8" s="2" customFormat="1" ht="16.899999999999999" customHeight="1">
      <c r="A506" s="36"/>
      <c r="B506" s="41"/>
      <c r="C506" s="264" t="s">
        <v>19</v>
      </c>
      <c r="D506" s="264" t="s">
        <v>225</v>
      </c>
      <c r="E506" s="19" t="s">
        <v>19</v>
      </c>
      <c r="F506" s="265">
        <v>0</v>
      </c>
      <c r="G506" s="36"/>
      <c r="H506" s="41"/>
    </row>
    <row r="507" spans="1:8" s="2" customFormat="1" ht="16.899999999999999" customHeight="1">
      <c r="A507" s="36"/>
      <c r="B507" s="41"/>
      <c r="C507" s="264" t="s">
        <v>19</v>
      </c>
      <c r="D507" s="264" t="s">
        <v>309</v>
      </c>
      <c r="E507" s="19" t="s">
        <v>19</v>
      </c>
      <c r="F507" s="265">
        <v>10.212</v>
      </c>
      <c r="G507" s="36"/>
      <c r="H507" s="41"/>
    </row>
    <row r="508" spans="1:8" s="2" customFormat="1" ht="16.899999999999999" customHeight="1">
      <c r="A508" s="36"/>
      <c r="B508" s="41"/>
      <c r="C508" s="264" t="s">
        <v>19</v>
      </c>
      <c r="D508" s="264" t="s">
        <v>310</v>
      </c>
      <c r="E508" s="19" t="s">
        <v>19</v>
      </c>
      <c r="F508" s="265">
        <v>2.7029999999999998</v>
      </c>
      <c r="G508" s="36"/>
      <c r="H508" s="41"/>
    </row>
    <row r="509" spans="1:8" s="2" customFormat="1" ht="16.899999999999999" customHeight="1">
      <c r="A509" s="36"/>
      <c r="B509" s="41"/>
      <c r="C509" s="264" t="s">
        <v>19</v>
      </c>
      <c r="D509" s="264" t="s">
        <v>311</v>
      </c>
      <c r="E509" s="19" t="s">
        <v>19</v>
      </c>
      <c r="F509" s="265">
        <v>0.216</v>
      </c>
      <c r="G509" s="36"/>
      <c r="H509" s="41"/>
    </row>
    <row r="510" spans="1:8" s="2" customFormat="1" ht="16.899999999999999" customHeight="1">
      <c r="A510" s="36"/>
      <c r="B510" s="41"/>
      <c r="C510" s="264" t="s">
        <v>19</v>
      </c>
      <c r="D510" s="264" t="s">
        <v>312</v>
      </c>
      <c r="E510" s="19" t="s">
        <v>19</v>
      </c>
      <c r="F510" s="265">
        <v>5.44</v>
      </c>
      <c r="G510" s="36"/>
      <c r="H510" s="41"/>
    </row>
    <row r="511" spans="1:8" s="2" customFormat="1" ht="16.899999999999999" customHeight="1">
      <c r="A511" s="36"/>
      <c r="B511" s="41"/>
      <c r="C511" s="264" t="s">
        <v>19</v>
      </c>
      <c r="D511" s="264" t="s">
        <v>313</v>
      </c>
      <c r="E511" s="19" t="s">
        <v>19</v>
      </c>
      <c r="F511" s="265">
        <v>20.484999999999999</v>
      </c>
      <c r="G511" s="36"/>
      <c r="H511" s="41"/>
    </row>
    <row r="512" spans="1:8" s="2" customFormat="1" ht="16.899999999999999" customHeight="1">
      <c r="A512" s="36"/>
      <c r="B512" s="41"/>
      <c r="C512" s="264" t="s">
        <v>19</v>
      </c>
      <c r="D512" s="264" t="s">
        <v>314</v>
      </c>
      <c r="E512" s="19" t="s">
        <v>19</v>
      </c>
      <c r="F512" s="265">
        <v>1.7</v>
      </c>
      <c r="G512" s="36"/>
      <c r="H512" s="41"/>
    </row>
    <row r="513" spans="1:8" s="2" customFormat="1" ht="16.899999999999999" customHeight="1">
      <c r="A513" s="36"/>
      <c r="B513" s="41"/>
      <c r="C513" s="264" t="s">
        <v>19</v>
      </c>
      <c r="D513" s="264" t="s">
        <v>315</v>
      </c>
      <c r="E513" s="19" t="s">
        <v>19</v>
      </c>
      <c r="F513" s="265">
        <v>0</v>
      </c>
      <c r="G513" s="36"/>
      <c r="H513" s="41"/>
    </row>
    <row r="514" spans="1:8" s="2" customFormat="1" ht="16.899999999999999" customHeight="1">
      <c r="A514" s="36"/>
      <c r="B514" s="41"/>
      <c r="C514" s="264" t="s">
        <v>19</v>
      </c>
      <c r="D514" s="264" t="s">
        <v>316</v>
      </c>
      <c r="E514" s="19" t="s">
        <v>19</v>
      </c>
      <c r="F514" s="265">
        <v>1.1519999999999999</v>
      </c>
      <c r="G514" s="36"/>
      <c r="H514" s="41"/>
    </row>
    <row r="515" spans="1:8" s="2" customFormat="1" ht="16.899999999999999" customHeight="1">
      <c r="A515" s="36"/>
      <c r="B515" s="41"/>
      <c r="C515" s="264" t="s">
        <v>19</v>
      </c>
      <c r="D515" s="264" t="s">
        <v>317</v>
      </c>
      <c r="E515" s="19" t="s">
        <v>19</v>
      </c>
      <c r="F515" s="265">
        <v>6.7080000000000002</v>
      </c>
      <c r="G515" s="36"/>
      <c r="H515" s="41"/>
    </row>
    <row r="516" spans="1:8" s="2" customFormat="1" ht="16.899999999999999" customHeight="1">
      <c r="A516" s="36"/>
      <c r="B516" s="41"/>
      <c r="C516" s="264" t="s">
        <v>19</v>
      </c>
      <c r="D516" s="264" t="s">
        <v>318</v>
      </c>
      <c r="E516" s="19" t="s">
        <v>19</v>
      </c>
      <c r="F516" s="265">
        <v>7.1890000000000001</v>
      </c>
      <c r="G516" s="36"/>
      <c r="H516" s="41"/>
    </row>
    <row r="517" spans="1:8" s="2" customFormat="1" ht="16.899999999999999" customHeight="1">
      <c r="A517" s="36"/>
      <c r="B517" s="41"/>
      <c r="C517" s="264" t="s">
        <v>19</v>
      </c>
      <c r="D517" s="264" t="s">
        <v>319</v>
      </c>
      <c r="E517" s="19" t="s">
        <v>19</v>
      </c>
      <c r="F517" s="265">
        <v>1.2070000000000001</v>
      </c>
      <c r="G517" s="36"/>
      <c r="H517" s="41"/>
    </row>
    <row r="518" spans="1:8" s="2" customFormat="1" ht="16.899999999999999" customHeight="1">
      <c r="A518" s="36"/>
      <c r="B518" s="41"/>
      <c r="C518" s="264" t="s">
        <v>19</v>
      </c>
      <c r="D518" s="264" t="s">
        <v>320</v>
      </c>
      <c r="E518" s="19" t="s">
        <v>19</v>
      </c>
      <c r="F518" s="265">
        <v>2.52</v>
      </c>
      <c r="G518" s="36"/>
      <c r="H518" s="41"/>
    </row>
    <row r="519" spans="1:8" s="2" customFormat="1" ht="16.899999999999999" customHeight="1">
      <c r="A519" s="36"/>
      <c r="B519" s="41"/>
      <c r="C519" s="264" t="s">
        <v>19</v>
      </c>
      <c r="D519" s="264" t="s">
        <v>227</v>
      </c>
      <c r="E519" s="19" t="s">
        <v>19</v>
      </c>
      <c r="F519" s="265">
        <v>0</v>
      </c>
      <c r="G519" s="36"/>
      <c r="H519" s="41"/>
    </row>
    <row r="520" spans="1:8" s="2" customFormat="1" ht="16.899999999999999" customHeight="1">
      <c r="A520" s="36"/>
      <c r="B520" s="41"/>
      <c r="C520" s="264" t="s">
        <v>19</v>
      </c>
      <c r="D520" s="264" t="s">
        <v>321</v>
      </c>
      <c r="E520" s="19" t="s">
        <v>19</v>
      </c>
      <c r="F520" s="265">
        <v>1.56</v>
      </c>
      <c r="G520" s="36"/>
      <c r="H520" s="41"/>
    </row>
    <row r="521" spans="1:8" s="2" customFormat="1" ht="16.899999999999999" customHeight="1">
      <c r="A521" s="36"/>
      <c r="B521" s="41"/>
      <c r="C521" s="264" t="s">
        <v>19</v>
      </c>
      <c r="D521" s="264" t="s">
        <v>322</v>
      </c>
      <c r="E521" s="19" t="s">
        <v>19</v>
      </c>
      <c r="F521" s="265">
        <v>30.047999999999998</v>
      </c>
      <c r="G521" s="36"/>
      <c r="H521" s="41"/>
    </row>
    <row r="522" spans="1:8" s="2" customFormat="1" ht="16.899999999999999" customHeight="1">
      <c r="A522" s="36"/>
      <c r="B522" s="41"/>
      <c r="C522" s="264" t="s">
        <v>19</v>
      </c>
      <c r="D522" s="264" t="s">
        <v>323</v>
      </c>
      <c r="E522" s="19" t="s">
        <v>19</v>
      </c>
      <c r="F522" s="265">
        <v>5.3550000000000004</v>
      </c>
      <c r="G522" s="36"/>
      <c r="H522" s="41"/>
    </row>
    <row r="523" spans="1:8" s="2" customFormat="1" ht="16.899999999999999" customHeight="1">
      <c r="A523" s="36"/>
      <c r="B523" s="41"/>
      <c r="C523" s="264" t="s">
        <v>19</v>
      </c>
      <c r="D523" s="264" t="s">
        <v>324</v>
      </c>
      <c r="E523" s="19" t="s">
        <v>19</v>
      </c>
      <c r="F523" s="265">
        <v>0.96</v>
      </c>
      <c r="G523" s="36"/>
      <c r="H523" s="41"/>
    </row>
    <row r="524" spans="1:8" s="2" customFormat="1" ht="16.899999999999999" customHeight="1">
      <c r="A524" s="36"/>
      <c r="B524" s="41"/>
      <c r="C524" s="264" t="s">
        <v>19</v>
      </c>
      <c r="D524" s="264" t="s">
        <v>325</v>
      </c>
      <c r="E524" s="19" t="s">
        <v>19</v>
      </c>
      <c r="F524" s="265">
        <v>2.5</v>
      </c>
      <c r="G524" s="36"/>
      <c r="H524" s="41"/>
    </row>
    <row r="525" spans="1:8" s="2" customFormat="1" ht="16.899999999999999" customHeight="1">
      <c r="A525" s="36"/>
      <c r="B525" s="41"/>
      <c r="C525" s="264" t="s">
        <v>19</v>
      </c>
      <c r="D525" s="264" t="s">
        <v>229</v>
      </c>
      <c r="E525" s="19" t="s">
        <v>19</v>
      </c>
      <c r="F525" s="265">
        <v>0</v>
      </c>
      <c r="G525" s="36"/>
      <c r="H525" s="41"/>
    </row>
    <row r="526" spans="1:8" s="2" customFormat="1" ht="16.899999999999999" customHeight="1">
      <c r="A526" s="36"/>
      <c r="B526" s="41"/>
      <c r="C526" s="264" t="s">
        <v>19</v>
      </c>
      <c r="D526" s="264" t="s">
        <v>326</v>
      </c>
      <c r="E526" s="19" t="s">
        <v>19</v>
      </c>
      <c r="F526" s="265">
        <v>3.0880000000000001</v>
      </c>
      <c r="G526" s="36"/>
      <c r="H526" s="41"/>
    </row>
    <row r="527" spans="1:8" s="2" customFormat="1" ht="16.899999999999999" customHeight="1">
      <c r="A527" s="36"/>
      <c r="B527" s="41"/>
      <c r="C527" s="264" t="s">
        <v>19</v>
      </c>
      <c r="D527" s="264" t="s">
        <v>327</v>
      </c>
      <c r="E527" s="19" t="s">
        <v>19</v>
      </c>
      <c r="F527" s="265">
        <v>10.486000000000001</v>
      </c>
      <c r="G527" s="36"/>
      <c r="H527" s="41"/>
    </row>
    <row r="528" spans="1:8" s="2" customFormat="1" ht="16.899999999999999" customHeight="1">
      <c r="A528" s="36"/>
      <c r="B528" s="41"/>
      <c r="C528" s="264" t="s">
        <v>19</v>
      </c>
      <c r="D528" s="264" t="s">
        <v>328</v>
      </c>
      <c r="E528" s="19" t="s">
        <v>19</v>
      </c>
      <c r="F528" s="265">
        <v>37.244999999999997</v>
      </c>
      <c r="G528" s="36"/>
      <c r="H528" s="41"/>
    </row>
    <row r="529" spans="1:8" s="2" customFormat="1" ht="16.899999999999999" customHeight="1">
      <c r="A529" s="36"/>
      <c r="B529" s="41"/>
      <c r="C529" s="264" t="s">
        <v>19</v>
      </c>
      <c r="D529" s="264" t="s">
        <v>329</v>
      </c>
      <c r="E529" s="19" t="s">
        <v>19</v>
      </c>
      <c r="F529" s="265">
        <v>58.58</v>
      </c>
      <c r="G529" s="36"/>
      <c r="H529" s="41"/>
    </row>
    <row r="530" spans="1:8" s="2" customFormat="1" ht="16.899999999999999" customHeight="1">
      <c r="A530" s="36"/>
      <c r="B530" s="41"/>
      <c r="C530" s="264" t="s">
        <v>19</v>
      </c>
      <c r="D530" s="264" t="s">
        <v>330</v>
      </c>
      <c r="E530" s="19" t="s">
        <v>19</v>
      </c>
      <c r="F530" s="265">
        <v>0.75600000000000001</v>
      </c>
      <c r="G530" s="36"/>
      <c r="H530" s="41"/>
    </row>
    <row r="531" spans="1:8" s="2" customFormat="1" ht="16.899999999999999" customHeight="1">
      <c r="A531" s="36"/>
      <c r="B531" s="41"/>
      <c r="C531" s="264" t="s">
        <v>19</v>
      </c>
      <c r="D531" s="264" t="s">
        <v>331</v>
      </c>
      <c r="E531" s="19" t="s">
        <v>19</v>
      </c>
      <c r="F531" s="265">
        <v>1.498</v>
      </c>
      <c r="G531" s="36"/>
      <c r="H531" s="41"/>
    </row>
    <row r="532" spans="1:8" s="2" customFormat="1" ht="16.899999999999999" customHeight="1">
      <c r="A532" s="36"/>
      <c r="B532" s="41"/>
      <c r="C532" s="264" t="s">
        <v>19</v>
      </c>
      <c r="D532" s="264" t="s">
        <v>332</v>
      </c>
      <c r="E532" s="19" t="s">
        <v>19</v>
      </c>
      <c r="F532" s="265">
        <v>2.7549999999999999</v>
      </c>
      <c r="G532" s="36"/>
      <c r="H532" s="41"/>
    </row>
    <row r="533" spans="1:8" s="2" customFormat="1" ht="16.899999999999999" customHeight="1">
      <c r="A533" s="36"/>
      <c r="B533" s="41"/>
      <c r="C533" s="264" t="s">
        <v>19</v>
      </c>
      <c r="D533" s="264" t="s">
        <v>333</v>
      </c>
      <c r="E533" s="19" t="s">
        <v>19</v>
      </c>
      <c r="F533" s="265">
        <v>0.99</v>
      </c>
      <c r="G533" s="36"/>
      <c r="H533" s="41"/>
    </row>
    <row r="534" spans="1:8" s="2" customFormat="1" ht="16.899999999999999" customHeight="1">
      <c r="A534" s="36"/>
      <c r="B534" s="41"/>
      <c r="C534" s="264" t="s">
        <v>19</v>
      </c>
      <c r="D534" s="264" t="s">
        <v>334</v>
      </c>
      <c r="E534" s="19" t="s">
        <v>19</v>
      </c>
      <c r="F534" s="265">
        <v>9.85</v>
      </c>
      <c r="G534" s="36"/>
      <c r="H534" s="41"/>
    </row>
    <row r="535" spans="1:8" s="2" customFormat="1" ht="16.899999999999999" customHeight="1">
      <c r="A535" s="36"/>
      <c r="B535" s="41"/>
      <c r="C535" s="264" t="s">
        <v>19</v>
      </c>
      <c r="D535" s="264" t="s">
        <v>231</v>
      </c>
      <c r="E535" s="19" t="s">
        <v>19</v>
      </c>
      <c r="F535" s="265">
        <v>0</v>
      </c>
      <c r="G535" s="36"/>
      <c r="H535" s="41"/>
    </row>
    <row r="536" spans="1:8" s="2" customFormat="1" ht="16.899999999999999" customHeight="1">
      <c r="A536" s="36"/>
      <c r="B536" s="41"/>
      <c r="C536" s="264" t="s">
        <v>19</v>
      </c>
      <c r="D536" s="264" t="s">
        <v>335</v>
      </c>
      <c r="E536" s="19" t="s">
        <v>19</v>
      </c>
      <c r="F536" s="265">
        <v>13.977</v>
      </c>
      <c r="G536" s="36"/>
      <c r="H536" s="41"/>
    </row>
    <row r="537" spans="1:8" s="2" customFormat="1" ht="16.899999999999999" customHeight="1">
      <c r="A537" s="36"/>
      <c r="B537" s="41"/>
      <c r="C537" s="264" t="s">
        <v>19</v>
      </c>
      <c r="D537" s="264" t="s">
        <v>336</v>
      </c>
      <c r="E537" s="19" t="s">
        <v>19</v>
      </c>
      <c r="F537" s="265">
        <v>7.7850000000000001</v>
      </c>
      <c r="G537" s="36"/>
      <c r="H537" s="41"/>
    </row>
    <row r="538" spans="1:8" s="2" customFormat="1" ht="16.899999999999999" customHeight="1">
      <c r="A538" s="36"/>
      <c r="B538" s="41"/>
      <c r="C538" s="264" t="s">
        <v>19</v>
      </c>
      <c r="D538" s="264" t="s">
        <v>337</v>
      </c>
      <c r="E538" s="19" t="s">
        <v>19</v>
      </c>
      <c r="F538" s="265">
        <v>5.0460000000000003</v>
      </c>
      <c r="G538" s="36"/>
      <c r="H538" s="41"/>
    </row>
    <row r="539" spans="1:8" s="2" customFormat="1" ht="16.899999999999999" customHeight="1">
      <c r="A539" s="36"/>
      <c r="B539" s="41"/>
      <c r="C539" s="264" t="s">
        <v>19</v>
      </c>
      <c r="D539" s="264" t="s">
        <v>338</v>
      </c>
      <c r="E539" s="19" t="s">
        <v>19</v>
      </c>
      <c r="F539" s="265">
        <v>3.3719999999999999</v>
      </c>
      <c r="G539" s="36"/>
      <c r="H539" s="41"/>
    </row>
    <row r="540" spans="1:8" s="2" customFormat="1" ht="16.899999999999999" customHeight="1">
      <c r="A540" s="36"/>
      <c r="B540" s="41"/>
      <c r="C540" s="264" t="s">
        <v>19</v>
      </c>
      <c r="D540" s="264" t="s">
        <v>339</v>
      </c>
      <c r="E540" s="19" t="s">
        <v>19</v>
      </c>
      <c r="F540" s="265">
        <v>29.157</v>
      </c>
      <c r="G540" s="36"/>
      <c r="H540" s="41"/>
    </row>
    <row r="541" spans="1:8" s="2" customFormat="1" ht="16.899999999999999" customHeight="1">
      <c r="A541" s="36"/>
      <c r="B541" s="41"/>
      <c r="C541" s="264" t="s">
        <v>19</v>
      </c>
      <c r="D541" s="264" t="s">
        <v>340</v>
      </c>
      <c r="E541" s="19" t="s">
        <v>19</v>
      </c>
      <c r="F541" s="265">
        <v>19.245999999999999</v>
      </c>
      <c r="G541" s="36"/>
      <c r="H541" s="41"/>
    </row>
    <row r="542" spans="1:8" s="2" customFormat="1" ht="16.899999999999999" customHeight="1">
      <c r="A542" s="36"/>
      <c r="B542" s="41"/>
      <c r="C542" s="264" t="s">
        <v>19</v>
      </c>
      <c r="D542" s="264" t="s">
        <v>341</v>
      </c>
      <c r="E542" s="19" t="s">
        <v>19</v>
      </c>
      <c r="F542" s="265">
        <v>6.1740000000000004</v>
      </c>
      <c r="G542" s="36"/>
      <c r="H542" s="41"/>
    </row>
    <row r="543" spans="1:8" s="2" customFormat="1" ht="16.899999999999999" customHeight="1">
      <c r="A543" s="36"/>
      <c r="B543" s="41"/>
      <c r="C543" s="264" t="s">
        <v>19</v>
      </c>
      <c r="D543" s="264" t="s">
        <v>342</v>
      </c>
      <c r="E543" s="19" t="s">
        <v>19</v>
      </c>
      <c r="F543" s="265">
        <v>9.1980000000000004</v>
      </c>
      <c r="G543" s="36"/>
      <c r="H543" s="41"/>
    </row>
    <row r="544" spans="1:8" s="2" customFormat="1" ht="16.899999999999999" customHeight="1">
      <c r="A544" s="36"/>
      <c r="B544" s="41"/>
      <c r="C544" s="264" t="s">
        <v>19</v>
      </c>
      <c r="D544" s="264" t="s">
        <v>343</v>
      </c>
      <c r="E544" s="19" t="s">
        <v>19</v>
      </c>
      <c r="F544" s="265">
        <v>3.8130000000000002</v>
      </c>
      <c r="G544" s="36"/>
      <c r="H544" s="41"/>
    </row>
    <row r="545" spans="1:8" s="2" customFormat="1" ht="16.899999999999999" customHeight="1">
      <c r="A545" s="36"/>
      <c r="B545" s="41"/>
      <c r="C545" s="264" t="s">
        <v>19</v>
      </c>
      <c r="D545" s="264" t="s">
        <v>344</v>
      </c>
      <c r="E545" s="19" t="s">
        <v>19</v>
      </c>
      <c r="F545" s="265">
        <v>1.976</v>
      </c>
      <c r="G545" s="36"/>
      <c r="H545" s="41"/>
    </row>
    <row r="546" spans="1:8" s="2" customFormat="1" ht="16.899999999999999" customHeight="1">
      <c r="A546" s="36"/>
      <c r="B546" s="41"/>
      <c r="C546" s="264" t="s">
        <v>19</v>
      </c>
      <c r="D546" s="264" t="s">
        <v>345</v>
      </c>
      <c r="E546" s="19" t="s">
        <v>19</v>
      </c>
      <c r="F546" s="265">
        <v>5.0999999999999996</v>
      </c>
      <c r="G546" s="36"/>
      <c r="H546" s="41"/>
    </row>
    <row r="547" spans="1:8" s="2" customFormat="1" ht="16.899999999999999" customHeight="1">
      <c r="A547" s="36"/>
      <c r="B547" s="41"/>
      <c r="C547" s="264" t="s">
        <v>19</v>
      </c>
      <c r="D547" s="264" t="s">
        <v>346</v>
      </c>
      <c r="E547" s="19" t="s">
        <v>19</v>
      </c>
      <c r="F547" s="265">
        <v>6.54</v>
      </c>
      <c r="G547" s="36"/>
      <c r="H547" s="41"/>
    </row>
    <row r="548" spans="1:8" s="2" customFormat="1" ht="16.899999999999999" customHeight="1">
      <c r="A548" s="36"/>
      <c r="B548" s="41"/>
      <c r="C548" s="264" t="s">
        <v>19</v>
      </c>
      <c r="D548" s="264" t="s">
        <v>347</v>
      </c>
      <c r="E548" s="19" t="s">
        <v>19</v>
      </c>
      <c r="F548" s="265">
        <v>0</v>
      </c>
      <c r="G548" s="36"/>
      <c r="H548" s="41"/>
    </row>
    <row r="549" spans="1:8" s="2" customFormat="1" ht="16.899999999999999" customHeight="1">
      <c r="A549" s="36"/>
      <c r="B549" s="41"/>
      <c r="C549" s="264" t="s">
        <v>19</v>
      </c>
      <c r="D549" s="264" t="s">
        <v>348</v>
      </c>
      <c r="E549" s="19" t="s">
        <v>19</v>
      </c>
      <c r="F549" s="265">
        <v>-91.804000000000002</v>
      </c>
      <c r="G549" s="36"/>
      <c r="H549" s="41"/>
    </row>
    <row r="550" spans="1:8" s="2" customFormat="1" ht="16.899999999999999" customHeight="1">
      <c r="A550" s="36"/>
      <c r="B550" s="41"/>
      <c r="C550" s="264" t="s">
        <v>164</v>
      </c>
      <c r="D550" s="264" t="s">
        <v>235</v>
      </c>
      <c r="E550" s="19" t="s">
        <v>19</v>
      </c>
      <c r="F550" s="265">
        <v>1258.0070000000001</v>
      </c>
      <c r="G550" s="36"/>
      <c r="H550" s="41"/>
    </row>
    <row r="551" spans="1:8" s="2" customFormat="1" ht="16.899999999999999" customHeight="1">
      <c r="A551" s="36"/>
      <c r="B551" s="41"/>
      <c r="C551" s="266" t="s">
        <v>2071</v>
      </c>
      <c r="D551" s="36"/>
      <c r="E551" s="36"/>
      <c r="F551" s="36"/>
      <c r="G551" s="36"/>
      <c r="H551" s="41"/>
    </row>
    <row r="552" spans="1:8" s="2" customFormat="1" ht="16.899999999999999" customHeight="1">
      <c r="A552" s="36"/>
      <c r="B552" s="41"/>
      <c r="C552" s="264" t="s">
        <v>236</v>
      </c>
      <c r="D552" s="264" t="s">
        <v>237</v>
      </c>
      <c r="E552" s="19" t="s">
        <v>115</v>
      </c>
      <c r="F552" s="265">
        <v>880.60500000000002</v>
      </c>
      <c r="G552" s="36"/>
      <c r="H552" s="41"/>
    </row>
    <row r="553" spans="1:8" s="2" customFormat="1" ht="16.899999999999999" customHeight="1">
      <c r="A553" s="36"/>
      <c r="B553" s="41"/>
      <c r="C553" s="264" t="s">
        <v>395</v>
      </c>
      <c r="D553" s="264" t="s">
        <v>396</v>
      </c>
      <c r="E553" s="19" t="s">
        <v>115</v>
      </c>
      <c r="F553" s="265">
        <v>377.40199999999999</v>
      </c>
      <c r="G553" s="36"/>
      <c r="H553" s="41"/>
    </row>
    <row r="554" spans="1:8" s="2" customFormat="1" ht="16.899999999999999" customHeight="1">
      <c r="A554" s="36"/>
      <c r="B554" s="41"/>
      <c r="C554" s="264" t="s">
        <v>476</v>
      </c>
      <c r="D554" s="264" t="s">
        <v>477</v>
      </c>
      <c r="E554" s="19" t="s">
        <v>115</v>
      </c>
      <c r="F554" s="265">
        <v>920.84400000000005</v>
      </c>
      <c r="G554" s="36"/>
      <c r="H554" s="41"/>
    </row>
    <row r="555" spans="1:8" s="2" customFormat="1" ht="16.899999999999999" customHeight="1">
      <c r="A555" s="36"/>
      <c r="B555" s="41"/>
      <c r="C555" s="264" t="s">
        <v>491</v>
      </c>
      <c r="D555" s="264" t="s">
        <v>492</v>
      </c>
      <c r="E555" s="19" t="s">
        <v>115</v>
      </c>
      <c r="F555" s="265">
        <v>404.94299999999998</v>
      </c>
      <c r="G555" s="36"/>
      <c r="H555" s="41"/>
    </row>
    <row r="556" spans="1:8" s="2" customFormat="1" ht="16.899999999999999" customHeight="1">
      <c r="A556" s="36"/>
      <c r="B556" s="41"/>
      <c r="C556" s="260" t="s">
        <v>167</v>
      </c>
      <c r="D556" s="261" t="s">
        <v>168</v>
      </c>
      <c r="E556" s="262" t="s">
        <v>115</v>
      </c>
      <c r="F556" s="263">
        <v>24.024000000000001</v>
      </c>
      <c r="G556" s="36"/>
      <c r="H556" s="41"/>
    </row>
    <row r="557" spans="1:8" s="2" customFormat="1" ht="16.899999999999999" customHeight="1">
      <c r="A557" s="36"/>
      <c r="B557" s="41"/>
      <c r="C557" s="264" t="s">
        <v>19</v>
      </c>
      <c r="D557" s="264" t="s">
        <v>217</v>
      </c>
      <c r="E557" s="19" t="s">
        <v>19</v>
      </c>
      <c r="F557" s="265">
        <v>0</v>
      </c>
      <c r="G557" s="36"/>
      <c r="H557" s="41"/>
    </row>
    <row r="558" spans="1:8" s="2" customFormat="1" ht="16.899999999999999" customHeight="1">
      <c r="A558" s="36"/>
      <c r="B558" s="41"/>
      <c r="C558" s="264" t="s">
        <v>19</v>
      </c>
      <c r="D558" s="264" t="s">
        <v>531</v>
      </c>
      <c r="E558" s="19" t="s">
        <v>19</v>
      </c>
      <c r="F558" s="265">
        <v>5.734</v>
      </c>
      <c r="G558" s="36"/>
      <c r="H558" s="41"/>
    </row>
    <row r="559" spans="1:8" s="2" customFormat="1" ht="16.899999999999999" customHeight="1">
      <c r="A559" s="36"/>
      <c r="B559" s="41"/>
      <c r="C559" s="264" t="s">
        <v>19</v>
      </c>
      <c r="D559" s="264" t="s">
        <v>221</v>
      </c>
      <c r="E559" s="19" t="s">
        <v>19</v>
      </c>
      <c r="F559" s="265">
        <v>0</v>
      </c>
      <c r="G559" s="36"/>
      <c r="H559" s="41"/>
    </row>
    <row r="560" spans="1:8" s="2" customFormat="1" ht="16.899999999999999" customHeight="1">
      <c r="A560" s="36"/>
      <c r="B560" s="41"/>
      <c r="C560" s="264" t="s">
        <v>19</v>
      </c>
      <c r="D560" s="264" t="s">
        <v>532</v>
      </c>
      <c r="E560" s="19" t="s">
        <v>19</v>
      </c>
      <c r="F560" s="265">
        <v>-2.032</v>
      </c>
      <c r="G560" s="36"/>
      <c r="H560" s="41"/>
    </row>
    <row r="561" spans="1:8" s="2" customFormat="1" ht="16.899999999999999" customHeight="1">
      <c r="A561" s="36"/>
      <c r="B561" s="41"/>
      <c r="C561" s="264" t="s">
        <v>19</v>
      </c>
      <c r="D561" s="264" t="s">
        <v>223</v>
      </c>
      <c r="E561" s="19" t="s">
        <v>19</v>
      </c>
      <c r="F561" s="265">
        <v>0</v>
      </c>
      <c r="G561" s="36"/>
      <c r="H561" s="41"/>
    </row>
    <row r="562" spans="1:8" s="2" customFormat="1" ht="16.899999999999999" customHeight="1">
      <c r="A562" s="36"/>
      <c r="B562" s="41"/>
      <c r="C562" s="264" t="s">
        <v>19</v>
      </c>
      <c r="D562" s="264" t="s">
        <v>533</v>
      </c>
      <c r="E562" s="19" t="s">
        <v>19</v>
      </c>
      <c r="F562" s="265">
        <v>5.6130000000000004</v>
      </c>
      <c r="G562" s="36"/>
      <c r="H562" s="41"/>
    </row>
    <row r="563" spans="1:8" s="2" customFormat="1" ht="16.899999999999999" customHeight="1">
      <c r="A563" s="36"/>
      <c r="B563" s="41"/>
      <c r="C563" s="264" t="s">
        <v>19</v>
      </c>
      <c r="D563" s="264" t="s">
        <v>225</v>
      </c>
      <c r="E563" s="19" t="s">
        <v>19</v>
      </c>
      <c r="F563" s="265">
        <v>0</v>
      </c>
      <c r="G563" s="36"/>
      <c r="H563" s="41"/>
    </row>
    <row r="564" spans="1:8" s="2" customFormat="1" ht="16.899999999999999" customHeight="1">
      <c r="A564" s="36"/>
      <c r="B564" s="41"/>
      <c r="C564" s="264" t="s">
        <v>19</v>
      </c>
      <c r="D564" s="264" t="s">
        <v>534</v>
      </c>
      <c r="E564" s="19" t="s">
        <v>19</v>
      </c>
      <c r="F564" s="265">
        <v>2.468</v>
      </c>
      <c r="G564" s="36"/>
      <c r="H564" s="41"/>
    </row>
    <row r="565" spans="1:8" s="2" customFormat="1" ht="16.899999999999999" customHeight="1">
      <c r="A565" s="36"/>
      <c r="B565" s="41"/>
      <c r="C565" s="264" t="s">
        <v>19</v>
      </c>
      <c r="D565" s="264" t="s">
        <v>227</v>
      </c>
      <c r="E565" s="19" t="s">
        <v>19</v>
      </c>
      <c r="F565" s="265">
        <v>0</v>
      </c>
      <c r="G565" s="36"/>
      <c r="H565" s="41"/>
    </row>
    <row r="566" spans="1:8" s="2" customFormat="1" ht="16.899999999999999" customHeight="1">
      <c r="A566" s="36"/>
      <c r="B566" s="41"/>
      <c r="C566" s="264" t="s">
        <v>19</v>
      </c>
      <c r="D566" s="264" t="s">
        <v>535</v>
      </c>
      <c r="E566" s="19" t="s">
        <v>19</v>
      </c>
      <c r="F566" s="265">
        <v>-0.39</v>
      </c>
      <c r="G566" s="36"/>
      <c r="H566" s="41"/>
    </row>
    <row r="567" spans="1:8" s="2" customFormat="1" ht="16.899999999999999" customHeight="1">
      <c r="A567" s="36"/>
      <c r="B567" s="41"/>
      <c r="C567" s="264" t="s">
        <v>19</v>
      </c>
      <c r="D567" s="264" t="s">
        <v>229</v>
      </c>
      <c r="E567" s="19" t="s">
        <v>19</v>
      </c>
      <c r="F567" s="265">
        <v>0</v>
      </c>
      <c r="G567" s="36"/>
      <c r="H567" s="41"/>
    </row>
    <row r="568" spans="1:8" s="2" customFormat="1" ht="16.899999999999999" customHeight="1">
      <c r="A568" s="36"/>
      <c r="B568" s="41"/>
      <c r="C568" s="264" t="s">
        <v>19</v>
      </c>
      <c r="D568" s="264" t="s">
        <v>536</v>
      </c>
      <c r="E568" s="19" t="s">
        <v>19</v>
      </c>
      <c r="F568" s="265">
        <v>0.42899999999999999</v>
      </c>
      <c r="G568" s="36"/>
      <c r="H568" s="41"/>
    </row>
    <row r="569" spans="1:8" s="2" customFormat="1" ht="16.899999999999999" customHeight="1">
      <c r="A569" s="36"/>
      <c r="B569" s="41"/>
      <c r="C569" s="264" t="s">
        <v>19</v>
      </c>
      <c r="D569" s="264" t="s">
        <v>231</v>
      </c>
      <c r="E569" s="19" t="s">
        <v>19</v>
      </c>
      <c r="F569" s="265">
        <v>0</v>
      </c>
      <c r="G569" s="36"/>
      <c r="H569" s="41"/>
    </row>
    <row r="570" spans="1:8" s="2" customFormat="1" ht="16.899999999999999" customHeight="1">
      <c r="A570" s="36"/>
      <c r="B570" s="41"/>
      <c r="C570" s="264" t="s">
        <v>19</v>
      </c>
      <c r="D570" s="264" t="s">
        <v>537</v>
      </c>
      <c r="E570" s="19" t="s">
        <v>19</v>
      </c>
      <c r="F570" s="265">
        <v>4.3630000000000004</v>
      </c>
      <c r="G570" s="36"/>
      <c r="H570" s="41"/>
    </row>
    <row r="571" spans="1:8" s="2" customFormat="1" ht="16.899999999999999" customHeight="1">
      <c r="A571" s="36"/>
      <c r="B571" s="41"/>
      <c r="C571" s="264" t="s">
        <v>19</v>
      </c>
      <c r="D571" s="264" t="s">
        <v>538</v>
      </c>
      <c r="E571" s="19" t="s">
        <v>19</v>
      </c>
      <c r="F571" s="265">
        <v>4.3659999999999997</v>
      </c>
      <c r="G571" s="36"/>
      <c r="H571" s="41"/>
    </row>
    <row r="572" spans="1:8" s="2" customFormat="1" ht="16.899999999999999" customHeight="1">
      <c r="A572" s="36"/>
      <c r="B572" s="41"/>
      <c r="C572" s="264" t="s">
        <v>19</v>
      </c>
      <c r="D572" s="264" t="s">
        <v>539</v>
      </c>
      <c r="E572" s="19" t="s">
        <v>19</v>
      </c>
      <c r="F572" s="265">
        <v>3.4729999999999999</v>
      </c>
      <c r="G572" s="36"/>
      <c r="H572" s="41"/>
    </row>
    <row r="573" spans="1:8" s="2" customFormat="1" ht="16.899999999999999" customHeight="1">
      <c r="A573" s="36"/>
      <c r="B573" s="41"/>
      <c r="C573" s="264" t="s">
        <v>167</v>
      </c>
      <c r="D573" s="264" t="s">
        <v>235</v>
      </c>
      <c r="E573" s="19" t="s">
        <v>19</v>
      </c>
      <c r="F573" s="265">
        <v>24.024000000000001</v>
      </c>
      <c r="G573" s="36"/>
      <c r="H573" s="41"/>
    </row>
    <row r="574" spans="1:8" s="2" customFormat="1" ht="16.899999999999999" customHeight="1">
      <c r="A574" s="36"/>
      <c r="B574" s="41"/>
      <c r="C574" s="266" t="s">
        <v>2071</v>
      </c>
      <c r="D574" s="36"/>
      <c r="E574" s="36"/>
      <c r="F574" s="36"/>
      <c r="G574" s="36"/>
      <c r="H574" s="41"/>
    </row>
    <row r="575" spans="1:8" s="2" customFormat="1" ht="16.899999999999999" customHeight="1">
      <c r="A575" s="36"/>
      <c r="B575" s="41"/>
      <c r="C575" s="264" t="s">
        <v>525</v>
      </c>
      <c r="D575" s="264" t="s">
        <v>526</v>
      </c>
      <c r="E575" s="19" t="s">
        <v>115</v>
      </c>
      <c r="F575" s="265">
        <v>24.024000000000001</v>
      </c>
      <c r="G575" s="36"/>
      <c r="H575" s="41"/>
    </row>
    <row r="576" spans="1:8" s="2" customFormat="1" ht="16.899999999999999" customHeight="1">
      <c r="A576" s="36"/>
      <c r="B576" s="41"/>
      <c r="C576" s="264" t="s">
        <v>476</v>
      </c>
      <c r="D576" s="264" t="s">
        <v>477</v>
      </c>
      <c r="E576" s="19" t="s">
        <v>115</v>
      </c>
      <c r="F576" s="265">
        <v>920.84400000000005</v>
      </c>
      <c r="G576" s="36"/>
      <c r="H576" s="41"/>
    </row>
    <row r="577" spans="1:8" s="2" customFormat="1" ht="16.899999999999999" customHeight="1">
      <c r="A577" s="36"/>
      <c r="B577" s="41"/>
      <c r="C577" s="264" t="s">
        <v>503</v>
      </c>
      <c r="D577" s="264" t="s">
        <v>504</v>
      </c>
      <c r="E577" s="19" t="s">
        <v>115</v>
      </c>
      <c r="F577" s="265">
        <v>24.024000000000001</v>
      </c>
      <c r="G577" s="36"/>
      <c r="H577" s="41"/>
    </row>
    <row r="578" spans="1:8" s="2" customFormat="1" ht="16.899999999999999" customHeight="1">
      <c r="A578" s="36"/>
      <c r="B578" s="41"/>
      <c r="C578" s="264" t="s">
        <v>509</v>
      </c>
      <c r="D578" s="264" t="s">
        <v>510</v>
      </c>
      <c r="E578" s="19" t="s">
        <v>115</v>
      </c>
      <c r="F578" s="265">
        <v>24.024000000000001</v>
      </c>
      <c r="G578" s="36"/>
      <c r="H578" s="41"/>
    </row>
    <row r="579" spans="1:8" s="2" customFormat="1" ht="16.899999999999999" customHeight="1">
      <c r="A579" s="36"/>
      <c r="B579" s="41"/>
      <c r="C579" s="260" t="s">
        <v>170</v>
      </c>
      <c r="D579" s="261" t="s">
        <v>171</v>
      </c>
      <c r="E579" s="262" t="s">
        <v>115</v>
      </c>
      <c r="F579" s="263">
        <v>343.798</v>
      </c>
      <c r="G579" s="36"/>
      <c r="H579" s="41"/>
    </row>
    <row r="580" spans="1:8" s="2" customFormat="1" ht="16.899999999999999" customHeight="1">
      <c r="A580" s="36"/>
      <c r="B580" s="41"/>
      <c r="C580" s="264" t="s">
        <v>19</v>
      </c>
      <c r="D580" s="264" t="s">
        <v>241</v>
      </c>
      <c r="E580" s="19" t="s">
        <v>19</v>
      </c>
      <c r="F580" s="265">
        <v>0</v>
      </c>
      <c r="G580" s="36"/>
      <c r="H580" s="41"/>
    </row>
    <row r="581" spans="1:8" s="2" customFormat="1" ht="16.899999999999999" customHeight="1">
      <c r="A581" s="36"/>
      <c r="B581" s="41"/>
      <c r="C581" s="264" t="s">
        <v>19</v>
      </c>
      <c r="D581" s="264" t="s">
        <v>545</v>
      </c>
      <c r="E581" s="19" t="s">
        <v>19</v>
      </c>
      <c r="F581" s="265">
        <v>0</v>
      </c>
      <c r="G581" s="36"/>
      <c r="H581" s="41"/>
    </row>
    <row r="582" spans="1:8" s="2" customFormat="1" ht="16.899999999999999" customHeight="1">
      <c r="A582" s="36"/>
      <c r="B582" s="41"/>
      <c r="C582" s="264" t="s">
        <v>19</v>
      </c>
      <c r="D582" s="264" t="s">
        <v>546</v>
      </c>
      <c r="E582" s="19" t="s">
        <v>19</v>
      </c>
      <c r="F582" s="265">
        <v>0</v>
      </c>
      <c r="G582" s="36"/>
      <c r="H582" s="41"/>
    </row>
    <row r="583" spans="1:8" s="2" customFormat="1" ht="16.899999999999999" customHeight="1">
      <c r="A583" s="36"/>
      <c r="B583" s="41"/>
      <c r="C583" s="264" t="s">
        <v>19</v>
      </c>
      <c r="D583" s="264" t="s">
        <v>547</v>
      </c>
      <c r="E583" s="19" t="s">
        <v>19</v>
      </c>
      <c r="F583" s="265">
        <v>0</v>
      </c>
      <c r="G583" s="36"/>
      <c r="H583" s="41"/>
    </row>
    <row r="584" spans="1:8" s="2" customFormat="1" ht="16.899999999999999" customHeight="1">
      <c r="A584" s="36"/>
      <c r="B584" s="41"/>
      <c r="C584" s="264" t="s">
        <v>19</v>
      </c>
      <c r="D584" s="264" t="s">
        <v>548</v>
      </c>
      <c r="E584" s="19" t="s">
        <v>19</v>
      </c>
      <c r="F584" s="265">
        <v>0.65800000000000003</v>
      </c>
      <c r="G584" s="36"/>
      <c r="H584" s="41"/>
    </row>
    <row r="585" spans="1:8" s="2" customFormat="1" ht="16.899999999999999" customHeight="1">
      <c r="A585" s="36"/>
      <c r="B585" s="41"/>
      <c r="C585" s="264" t="s">
        <v>19</v>
      </c>
      <c r="D585" s="264" t="s">
        <v>549</v>
      </c>
      <c r="E585" s="19" t="s">
        <v>19</v>
      </c>
      <c r="F585" s="265">
        <v>0</v>
      </c>
      <c r="G585" s="36"/>
      <c r="H585" s="41"/>
    </row>
    <row r="586" spans="1:8" s="2" customFormat="1" ht="16.899999999999999" customHeight="1">
      <c r="A586" s="36"/>
      <c r="B586" s="41"/>
      <c r="C586" s="264" t="s">
        <v>19</v>
      </c>
      <c r="D586" s="264" t="s">
        <v>247</v>
      </c>
      <c r="E586" s="19" t="s">
        <v>19</v>
      </c>
      <c r="F586" s="265">
        <v>6.1</v>
      </c>
      <c r="G586" s="36"/>
      <c r="H586" s="41"/>
    </row>
    <row r="587" spans="1:8" s="2" customFormat="1" ht="16.899999999999999" customHeight="1">
      <c r="A587" s="36"/>
      <c r="B587" s="41"/>
      <c r="C587" s="264" t="s">
        <v>19</v>
      </c>
      <c r="D587" s="264" t="s">
        <v>550</v>
      </c>
      <c r="E587" s="19" t="s">
        <v>19</v>
      </c>
      <c r="F587" s="265">
        <v>-3.6829999999999998</v>
      </c>
      <c r="G587" s="36"/>
      <c r="H587" s="41"/>
    </row>
    <row r="588" spans="1:8" s="2" customFormat="1" ht="16.899999999999999" customHeight="1">
      <c r="A588" s="36"/>
      <c r="B588" s="41"/>
      <c r="C588" s="264" t="s">
        <v>19</v>
      </c>
      <c r="D588" s="264" t="s">
        <v>217</v>
      </c>
      <c r="E588" s="19" t="s">
        <v>19</v>
      </c>
      <c r="F588" s="265">
        <v>0</v>
      </c>
      <c r="G588" s="36"/>
      <c r="H588" s="41"/>
    </row>
    <row r="589" spans="1:8" s="2" customFormat="1" ht="16.899999999999999" customHeight="1">
      <c r="A589" s="36"/>
      <c r="B589" s="41"/>
      <c r="C589" s="264" t="s">
        <v>19</v>
      </c>
      <c r="D589" s="264" t="s">
        <v>551</v>
      </c>
      <c r="E589" s="19" t="s">
        <v>19</v>
      </c>
      <c r="F589" s="265">
        <v>0.8</v>
      </c>
      <c r="G589" s="36"/>
      <c r="H589" s="41"/>
    </row>
    <row r="590" spans="1:8" s="2" customFormat="1" ht="16.899999999999999" customHeight="1">
      <c r="A590" s="36"/>
      <c r="B590" s="41"/>
      <c r="C590" s="264" t="s">
        <v>19</v>
      </c>
      <c r="D590" s="264" t="s">
        <v>552</v>
      </c>
      <c r="E590" s="19" t="s">
        <v>19</v>
      </c>
      <c r="F590" s="265">
        <v>2.984</v>
      </c>
      <c r="G590" s="36"/>
      <c r="H590" s="41"/>
    </row>
    <row r="591" spans="1:8" s="2" customFormat="1" ht="16.899999999999999" customHeight="1">
      <c r="A591" s="36"/>
      <c r="B591" s="41"/>
      <c r="C591" s="264" t="s">
        <v>19</v>
      </c>
      <c r="D591" s="264" t="s">
        <v>553</v>
      </c>
      <c r="E591" s="19" t="s">
        <v>19</v>
      </c>
      <c r="F591" s="265">
        <v>11.99</v>
      </c>
      <c r="G591" s="36"/>
      <c r="H591" s="41"/>
    </row>
    <row r="592" spans="1:8" s="2" customFormat="1" ht="16.899999999999999" customHeight="1">
      <c r="A592" s="36"/>
      <c r="B592" s="41"/>
      <c r="C592" s="264" t="s">
        <v>19</v>
      </c>
      <c r="D592" s="264" t="s">
        <v>554</v>
      </c>
      <c r="E592" s="19" t="s">
        <v>19</v>
      </c>
      <c r="F592" s="265">
        <v>8.9710000000000001</v>
      </c>
      <c r="G592" s="36"/>
      <c r="H592" s="41"/>
    </row>
    <row r="593" spans="1:8" s="2" customFormat="1" ht="16.899999999999999" customHeight="1">
      <c r="A593" s="36"/>
      <c r="B593" s="41"/>
      <c r="C593" s="264" t="s">
        <v>19</v>
      </c>
      <c r="D593" s="264" t="s">
        <v>555</v>
      </c>
      <c r="E593" s="19" t="s">
        <v>19</v>
      </c>
      <c r="F593" s="265">
        <v>4.7359999999999998</v>
      </c>
      <c r="G593" s="36"/>
      <c r="H593" s="41"/>
    </row>
    <row r="594" spans="1:8" s="2" customFormat="1" ht="16.899999999999999" customHeight="1">
      <c r="A594" s="36"/>
      <c r="B594" s="41"/>
      <c r="C594" s="264" t="s">
        <v>19</v>
      </c>
      <c r="D594" s="264" t="s">
        <v>254</v>
      </c>
      <c r="E594" s="19" t="s">
        <v>19</v>
      </c>
      <c r="F594" s="265">
        <v>0.12</v>
      </c>
      <c r="G594" s="36"/>
      <c r="H594" s="41"/>
    </row>
    <row r="595" spans="1:8" s="2" customFormat="1" ht="16.899999999999999" customHeight="1">
      <c r="A595" s="36"/>
      <c r="B595" s="41"/>
      <c r="C595" s="264" t="s">
        <v>19</v>
      </c>
      <c r="D595" s="264" t="s">
        <v>255</v>
      </c>
      <c r="E595" s="19" t="s">
        <v>19</v>
      </c>
      <c r="F595" s="265">
        <v>7.56</v>
      </c>
      <c r="G595" s="36"/>
      <c r="H595" s="41"/>
    </row>
    <row r="596" spans="1:8" s="2" customFormat="1" ht="16.899999999999999" customHeight="1">
      <c r="A596" s="36"/>
      <c r="B596" s="41"/>
      <c r="C596" s="264" t="s">
        <v>19</v>
      </c>
      <c r="D596" s="264" t="s">
        <v>556</v>
      </c>
      <c r="E596" s="19" t="s">
        <v>19</v>
      </c>
      <c r="F596" s="265">
        <v>-7.1999999999999995E-2</v>
      </c>
      <c r="G596" s="36"/>
      <c r="H596" s="41"/>
    </row>
    <row r="597" spans="1:8" s="2" customFormat="1" ht="16.899999999999999" customHeight="1">
      <c r="A597" s="36"/>
      <c r="B597" s="41"/>
      <c r="C597" s="264" t="s">
        <v>19</v>
      </c>
      <c r="D597" s="264" t="s">
        <v>557</v>
      </c>
      <c r="E597" s="19" t="s">
        <v>19</v>
      </c>
      <c r="F597" s="265">
        <v>-4.5650000000000004</v>
      </c>
      <c r="G597" s="36"/>
      <c r="H597" s="41"/>
    </row>
    <row r="598" spans="1:8" s="2" customFormat="1" ht="16.899999999999999" customHeight="1">
      <c r="A598" s="36"/>
      <c r="B598" s="41"/>
      <c r="C598" s="264" t="s">
        <v>19</v>
      </c>
      <c r="D598" s="264" t="s">
        <v>256</v>
      </c>
      <c r="E598" s="19" t="s">
        <v>19</v>
      </c>
      <c r="F598" s="265">
        <v>0</v>
      </c>
      <c r="G598" s="36"/>
      <c r="H598" s="41"/>
    </row>
    <row r="599" spans="1:8" s="2" customFormat="1" ht="16.899999999999999" customHeight="1">
      <c r="A599" s="36"/>
      <c r="B599" s="41"/>
      <c r="C599" s="264" t="s">
        <v>19</v>
      </c>
      <c r="D599" s="264" t="s">
        <v>558</v>
      </c>
      <c r="E599" s="19" t="s">
        <v>19</v>
      </c>
      <c r="F599" s="265">
        <v>4.5119999999999996</v>
      </c>
      <c r="G599" s="36"/>
      <c r="H599" s="41"/>
    </row>
    <row r="600" spans="1:8" s="2" customFormat="1" ht="16.899999999999999" customHeight="1">
      <c r="A600" s="36"/>
      <c r="B600" s="41"/>
      <c r="C600" s="264" t="s">
        <v>19</v>
      </c>
      <c r="D600" s="264" t="s">
        <v>559</v>
      </c>
      <c r="E600" s="19" t="s">
        <v>19</v>
      </c>
      <c r="F600" s="265">
        <v>1.21</v>
      </c>
      <c r="G600" s="36"/>
      <c r="H600" s="41"/>
    </row>
    <row r="601" spans="1:8" s="2" customFormat="1" ht="16.899999999999999" customHeight="1">
      <c r="A601" s="36"/>
      <c r="B601" s="41"/>
      <c r="C601" s="264" t="s">
        <v>19</v>
      </c>
      <c r="D601" s="264" t="s">
        <v>560</v>
      </c>
      <c r="E601" s="19" t="s">
        <v>19</v>
      </c>
      <c r="F601" s="265">
        <v>2.915</v>
      </c>
      <c r="G601" s="36"/>
      <c r="H601" s="41"/>
    </row>
    <row r="602" spans="1:8" s="2" customFormat="1" ht="16.899999999999999" customHeight="1">
      <c r="A602" s="36"/>
      <c r="B602" s="41"/>
      <c r="C602" s="264" t="s">
        <v>19</v>
      </c>
      <c r="D602" s="264" t="s">
        <v>561</v>
      </c>
      <c r="E602" s="19" t="s">
        <v>19</v>
      </c>
      <c r="F602" s="265">
        <v>1.885</v>
      </c>
      <c r="G602" s="36"/>
      <c r="H602" s="41"/>
    </row>
    <row r="603" spans="1:8" s="2" customFormat="1" ht="16.899999999999999" customHeight="1">
      <c r="A603" s="36"/>
      <c r="B603" s="41"/>
      <c r="C603" s="264" t="s">
        <v>19</v>
      </c>
      <c r="D603" s="264" t="s">
        <v>562</v>
      </c>
      <c r="E603" s="19" t="s">
        <v>19</v>
      </c>
      <c r="F603" s="265">
        <v>0.52200000000000002</v>
      </c>
      <c r="G603" s="36"/>
      <c r="H603" s="41"/>
    </row>
    <row r="604" spans="1:8" s="2" customFormat="1" ht="16.899999999999999" customHeight="1">
      <c r="A604" s="36"/>
      <c r="B604" s="41"/>
      <c r="C604" s="264" t="s">
        <v>19</v>
      </c>
      <c r="D604" s="264" t="s">
        <v>563</v>
      </c>
      <c r="E604" s="19" t="s">
        <v>19</v>
      </c>
      <c r="F604" s="265">
        <v>0.72799999999999998</v>
      </c>
      <c r="G604" s="36"/>
      <c r="H604" s="41"/>
    </row>
    <row r="605" spans="1:8" s="2" customFormat="1" ht="16.899999999999999" customHeight="1">
      <c r="A605" s="36"/>
      <c r="B605" s="41"/>
      <c r="C605" s="264" t="s">
        <v>19</v>
      </c>
      <c r="D605" s="264" t="s">
        <v>564</v>
      </c>
      <c r="E605" s="19" t="s">
        <v>19</v>
      </c>
      <c r="F605" s="265">
        <v>1.2509999999999999</v>
      </c>
      <c r="G605" s="36"/>
      <c r="H605" s="41"/>
    </row>
    <row r="606" spans="1:8" s="2" customFormat="1" ht="16.899999999999999" customHeight="1">
      <c r="A606" s="36"/>
      <c r="B606" s="41"/>
      <c r="C606" s="264" t="s">
        <v>19</v>
      </c>
      <c r="D606" s="264" t="s">
        <v>565</v>
      </c>
      <c r="E606" s="19" t="s">
        <v>19</v>
      </c>
      <c r="F606" s="265">
        <v>0.64800000000000002</v>
      </c>
      <c r="G606" s="36"/>
      <c r="H606" s="41"/>
    </row>
    <row r="607" spans="1:8" s="2" customFormat="1" ht="16.899999999999999" customHeight="1">
      <c r="A607" s="36"/>
      <c r="B607" s="41"/>
      <c r="C607" s="264" t="s">
        <v>19</v>
      </c>
      <c r="D607" s="264" t="s">
        <v>566</v>
      </c>
      <c r="E607" s="19" t="s">
        <v>19</v>
      </c>
      <c r="F607" s="265">
        <v>1.1200000000000001</v>
      </c>
      <c r="G607" s="36"/>
      <c r="H607" s="41"/>
    </row>
    <row r="608" spans="1:8" s="2" customFormat="1" ht="16.899999999999999" customHeight="1">
      <c r="A608" s="36"/>
      <c r="B608" s="41"/>
      <c r="C608" s="264" t="s">
        <v>19</v>
      </c>
      <c r="D608" s="264" t="s">
        <v>567</v>
      </c>
      <c r="E608" s="19" t="s">
        <v>19</v>
      </c>
      <c r="F608" s="265">
        <v>3.024</v>
      </c>
      <c r="G608" s="36"/>
      <c r="H608" s="41"/>
    </row>
    <row r="609" spans="1:8" s="2" customFormat="1" ht="16.899999999999999" customHeight="1">
      <c r="A609" s="36"/>
      <c r="B609" s="41"/>
      <c r="C609" s="264" t="s">
        <v>19</v>
      </c>
      <c r="D609" s="264" t="s">
        <v>267</v>
      </c>
      <c r="E609" s="19" t="s">
        <v>19</v>
      </c>
      <c r="F609" s="265">
        <v>3.56</v>
      </c>
      <c r="G609" s="36"/>
      <c r="H609" s="41"/>
    </row>
    <row r="610" spans="1:8" s="2" customFormat="1" ht="16.899999999999999" customHeight="1">
      <c r="A610" s="36"/>
      <c r="B610" s="41"/>
      <c r="C610" s="264" t="s">
        <v>19</v>
      </c>
      <c r="D610" s="264" t="s">
        <v>568</v>
      </c>
      <c r="E610" s="19" t="s">
        <v>19</v>
      </c>
      <c r="F610" s="265">
        <v>-2.15</v>
      </c>
      <c r="G610" s="36"/>
      <c r="H610" s="41"/>
    </row>
    <row r="611" spans="1:8" s="2" customFormat="1" ht="16.899999999999999" customHeight="1">
      <c r="A611" s="36"/>
      <c r="B611" s="41"/>
      <c r="C611" s="264" t="s">
        <v>19</v>
      </c>
      <c r="D611" s="264" t="s">
        <v>221</v>
      </c>
      <c r="E611" s="19" t="s">
        <v>19</v>
      </c>
      <c r="F611" s="265">
        <v>0</v>
      </c>
      <c r="G611" s="36"/>
      <c r="H611" s="41"/>
    </row>
    <row r="612" spans="1:8" s="2" customFormat="1" ht="16.899999999999999" customHeight="1">
      <c r="A612" s="36"/>
      <c r="B612" s="41"/>
      <c r="C612" s="264" t="s">
        <v>19</v>
      </c>
      <c r="D612" s="264" t="s">
        <v>569</v>
      </c>
      <c r="E612" s="19" t="s">
        <v>19</v>
      </c>
      <c r="F612" s="265">
        <v>0.91</v>
      </c>
      <c r="G612" s="36"/>
      <c r="H612" s="41"/>
    </row>
    <row r="613" spans="1:8" s="2" customFormat="1" ht="16.899999999999999" customHeight="1">
      <c r="A613" s="36"/>
      <c r="B613" s="41"/>
      <c r="C613" s="264" t="s">
        <v>19</v>
      </c>
      <c r="D613" s="264" t="s">
        <v>570</v>
      </c>
      <c r="E613" s="19" t="s">
        <v>19</v>
      </c>
      <c r="F613" s="265">
        <v>6.625</v>
      </c>
      <c r="G613" s="36"/>
      <c r="H613" s="41"/>
    </row>
    <row r="614" spans="1:8" s="2" customFormat="1" ht="16.899999999999999" customHeight="1">
      <c r="A614" s="36"/>
      <c r="B614" s="41"/>
      <c r="C614" s="264" t="s">
        <v>19</v>
      </c>
      <c r="D614" s="264" t="s">
        <v>571</v>
      </c>
      <c r="E614" s="19" t="s">
        <v>19</v>
      </c>
      <c r="F614" s="265">
        <v>6.0060000000000002</v>
      </c>
      <c r="G614" s="36"/>
      <c r="H614" s="41"/>
    </row>
    <row r="615" spans="1:8" s="2" customFormat="1" ht="16.899999999999999" customHeight="1">
      <c r="A615" s="36"/>
      <c r="B615" s="41"/>
      <c r="C615" s="264" t="s">
        <v>19</v>
      </c>
      <c r="D615" s="264" t="s">
        <v>572</v>
      </c>
      <c r="E615" s="19" t="s">
        <v>19</v>
      </c>
      <c r="F615" s="265">
        <v>15.103</v>
      </c>
      <c r="G615" s="36"/>
      <c r="H615" s="41"/>
    </row>
    <row r="616" spans="1:8" s="2" customFormat="1" ht="16.899999999999999" customHeight="1">
      <c r="A616" s="36"/>
      <c r="B616" s="41"/>
      <c r="C616" s="264" t="s">
        <v>19</v>
      </c>
      <c r="D616" s="264" t="s">
        <v>573</v>
      </c>
      <c r="E616" s="19" t="s">
        <v>19</v>
      </c>
      <c r="F616" s="265">
        <v>31.099</v>
      </c>
      <c r="G616" s="36"/>
      <c r="H616" s="41"/>
    </row>
    <row r="617" spans="1:8" s="2" customFormat="1" ht="16.899999999999999" customHeight="1">
      <c r="A617" s="36"/>
      <c r="B617" s="41"/>
      <c r="C617" s="264" t="s">
        <v>19</v>
      </c>
      <c r="D617" s="264" t="s">
        <v>574</v>
      </c>
      <c r="E617" s="19" t="s">
        <v>19</v>
      </c>
      <c r="F617" s="265">
        <v>1.794</v>
      </c>
      <c r="G617" s="36"/>
      <c r="H617" s="41"/>
    </row>
    <row r="618" spans="1:8" s="2" customFormat="1" ht="16.899999999999999" customHeight="1">
      <c r="A618" s="36"/>
      <c r="B618" s="41"/>
      <c r="C618" s="264" t="s">
        <v>19</v>
      </c>
      <c r="D618" s="264" t="s">
        <v>575</v>
      </c>
      <c r="E618" s="19" t="s">
        <v>19</v>
      </c>
      <c r="F618" s="265">
        <v>1.04</v>
      </c>
      <c r="G618" s="36"/>
      <c r="H618" s="41"/>
    </row>
    <row r="619" spans="1:8" s="2" customFormat="1" ht="16.899999999999999" customHeight="1">
      <c r="A619" s="36"/>
      <c r="B619" s="41"/>
      <c r="C619" s="264" t="s">
        <v>19</v>
      </c>
      <c r="D619" s="264" t="s">
        <v>576</v>
      </c>
      <c r="E619" s="19" t="s">
        <v>19</v>
      </c>
      <c r="F619" s="265">
        <v>1.365</v>
      </c>
      <c r="G619" s="36"/>
      <c r="H619" s="41"/>
    </row>
    <row r="620" spans="1:8" s="2" customFormat="1" ht="16.899999999999999" customHeight="1">
      <c r="A620" s="36"/>
      <c r="B620" s="41"/>
      <c r="C620" s="264" t="s">
        <v>19</v>
      </c>
      <c r="D620" s="264" t="s">
        <v>577</v>
      </c>
      <c r="E620" s="19" t="s">
        <v>19</v>
      </c>
      <c r="F620" s="265">
        <v>1.369</v>
      </c>
      <c r="G620" s="36"/>
      <c r="H620" s="41"/>
    </row>
    <row r="621" spans="1:8" s="2" customFormat="1" ht="16.899999999999999" customHeight="1">
      <c r="A621" s="36"/>
      <c r="B621" s="41"/>
      <c r="C621" s="264" t="s">
        <v>19</v>
      </c>
      <c r="D621" s="264" t="s">
        <v>578</v>
      </c>
      <c r="E621" s="19" t="s">
        <v>19</v>
      </c>
      <c r="F621" s="265">
        <v>1.4430000000000001</v>
      </c>
      <c r="G621" s="36"/>
      <c r="H621" s="41"/>
    </row>
    <row r="622" spans="1:8" s="2" customFormat="1" ht="16.899999999999999" customHeight="1">
      <c r="A622" s="36"/>
      <c r="B622" s="41"/>
      <c r="C622" s="264" t="s">
        <v>19</v>
      </c>
      <c r="D622" s="264" t="s">
        <v>579</v>
      </c>
      <c r="E622" s="19" t="s">
        <v>19</v>
      </c>
      <c r="F622" s="265">
        <v>1.3680000000000001</v>
      </c>
      <c r="G622" s="36"/>
      <c r="H622" s="41"/>
    </row>
    <row r="623" spans="1:8" s="2" customFormat="1" ht="16.899999999999999" customHeight="1">
      <c r="A623" s="36"/>
      <c r="B623" s="41"/>
      <c r="C623" s="264" t="s">
        <v>19</v>
      </c>
      <c r="D623" s="264" t="s">
        <v>580</v>
      </c>
      <c r="E623" s="19" t="s">
        <v>19</v>
      </c>
      <c r="F623" s="265">
        <v>2.1560000000000001</v>
      </c>
      <c r="G623" s="36"/>
      <c r="H623" s="41"/>
    </row>
    <row r="624" spans="1:8" s="2" customFormat="1" ht="16.899999999999999" customHeight="1">
      <c r="A624" s="36"/>
      <c r="B624" s="41"/>
      <c r="C624" s="264" t="s">
        <v>19</v>
      </c>
      <c r="D624" s="264" t="s">
        <v>581</v>
      </c>
      <c r="E624" s="19" t="s">
        <v>19</v>
      </c>
      <c r="F624" s="265">
        <v>1.2250000000000001</v>
      </c>
      <c r="G624" s="36"/>
      <c r="H624" s="41"/>
    </row>
    <row r="625" spans="1:8" s="2" customFormat="1" ht="16.899999999999999" customHeight="1">
      <c r="A625" s="36"/>
      <c r="B625" s="41"/>
      <c r="C625" s="264" t="s">
        <v>19</v>
      </c>
      <c r="D625" s="264" t="s">
        <v>582</v>
      </c>
      <c r="E625" s="19" t="s">
        <v>19</v>
      </c>
      <c r="F625" s="265">
        <v>4.7039999999999997</v>
      </c>
      <c r="G625" s="36"/>
      <c r="H625" s="41"/>
    </row>
    <row r="626" spans="1:8" s="2" customFormat="1" ht="16.899999999999999" customHeight="1">
      <c r="A626" s="36"/>
      <c r="B626" s="41"/>
      <c r="C626" s="264" t="s">
        <v>19</v>
      </c>
      <c r="D626" s="264" t="s">
        <v>583</v>
      </c>
      <c r="E626" s="19" t="s">
        <v>19</v>
      </c>
      <c r="F626" s="265">
        <v>3.9359999999999999</v>
      </c>
      <c r="G626" s="36"/>
      <c r="H626" s="41"/>
    </row>
    <row r="627" spans="1:8" s="2" customFormat="1" ht="16.899999999999999" customHeight="1">
      <c r="A627" s="36"/>
      <c r="B627" s="41"/>
      <c r="C627" s="264" t="s">
        <v>19</v>
      </c>
      <c r="D627" s="264" t="s">
        <v>584</v>
      </c>
      <c r="E627" s="19" t="s">
        <v>19</v>
      </c>
      <c r="F627" s="265">
        <v>1.92</v>
      </c>
      <c r="G627" s="36"/>
      <c r="H627" s="41"/>
    </row>
    <row r="628" spans="1:8" s="2" customFormat="1" ht="16.899999999999999" customHeight="1">
      <c r="A628" s="36"/>
      <c r="B628" s="41"/>
      <c r="C628" s="264" t="s">
        <v>19</v>
      </c>
      <c r="D628" s="264" t="s">
        <v>585</v>
      </c>
      <c r="E628" s="19" t="s">
        <v>19</v>
      </c>
      <c r="F628" s="265">
        <v>1.5580000000000001</v>
      </c>
      <c r="G628" s="36"/>
      <c r="H628" s="41"/>
    </row>
    <row r="629" spans="1:8" s="2" customFormat="1" ht="16.899999999999999" customHeight="1">
      <c r="A629" s="36"/>
      <c r="B629" s="41"/>
      <c r="C629" s="264" t="s">
        <v>19</v>
      </c>
      <c r="D629" s="264" t="s">
        <v>586</v>
      </c>
      <c r="E629" s="19" t="s">
        <v>19</v>
      </c>
      <c r="F629" s="265">
        <v>1.32</v>
      </c>
      <c r="G629" s="36"/>
      <c r="H629" s="41"/>
    </row>
    <row r="630" spans="1:8" s="2" customFormat="1" ht="16.899999999999999" customHeight="1">
      <c r="A630" s="36"/>
      <c r="B630" s="41"/>
      <c r="C630" s="264" t="s">
        <v>19</v>
      </c>
      <c r="D630" s="264" t="s">
        <v>587</v>
      </c>
      <c r="E630" s="19" t="s">
        <v>19</v>
      </c>
      <c r="F630" s="265">
        <v>1.85</v>
      </c>
      <c r="G630" s="36"/>
      <c r="H630" s="41"/>
    </row>
    <row r="631" spans="1:8" s="2" customFormat="1" ht="16.899999999999999" customHeight="1">
      <c r="A631" s="36"/>
      <c r="B631" s="41"/>
      <c r="C631" s="264" t="s">
        <v>19</v>
      </c>
      <c r="D631" s="264" t="s">
        <v>288</v>
      </c>
      <c r="E631" s="19" t="s">
        <v>19</v>
      </c>
      <c r="F631" s="265">
        <v>16.72</v>
      </c>
      <c r="G631" s="36"/>
      <c r="H631" s="41"/>
    </row>
    <row r="632" spans="1:8" s="2" customFormat="1" ht="16.899999999999999" customHeight="1">
      <c r="A632" s="36"/>
      <c r="B632" s="41"/>
      <c r="C632" s="264" t="s">
        <v>19</v>
      </c>
      <c r="D632" s="264" t="s">
        <v>588</v>
      </c>
      <c r="E632" s="19" t="s">
        <v>19</v>
      </c>
      <c r="F632" s="265">
        <v>-10.096</v>
      </c>
      <c r="G632" s="36"/>
      <c r="H632" s="41"/>
    </row>
    <row r="633" spans="1:8" s="2" customFormat="1" ht="16.899999999999999" customHeight="1">
      <c r="A633" s="36"/>
      <c r="B633" s="41"/>
      <c r="C633" s="264" t="s">
        <v>19</v>
      </c>
      <c r="D633" s="264" t="s">
        <v>289</v>
      </c>
      <c r="E633" s="19" t="s">
        <v>19</v>
      </c>
      <c r="F633" s="265">
        <v>0</v>
      </c>
      <c r="G633" s="36"/>
      <c r="H633" s="41"/>
    </row>
    <row r="634" spans="1:8" s="2" customFormat="1" ht="16.899999999999999" customHeight="1">
      <c r="A634" s="36"/>
      <c r="B634" s="41"/>
      <c r="C634" s="264" t="s">
        <v>19</v>
      </c>
      <c r="D634" s="264" t="s">
        <v>589</v>
      </c>
      <c r="E634" s="19" t="s">
        <v>19</v>
      </c>
      <c r="F634" s="265">
        <v>0</v>
      </c>
      <c r="G634" s="36"/>
      <c r="H634" s="41"/>
    </row>
    <row r="635" spans="1:8" s="2" customFormat="1" ht="16.899999999999999" customHeight="1">
      <c r="A635" s="36"/>
      <c r="B635" s="41"/>
      <c r="C635" s="264" t="s">
        <v>19</v>
      </c>
      <c r="D635" s="264" t="s">
        <v>291</v>
      </c>
      <c r="E635" s="19" t="s">
        <v>19</v>
      </c>
      <c r="F635" s="265">
        <v>1.36</v>
      </c>
      <c r="G635" s="36"/>
      <c r="H635" s="41"/>
    </row>
    <row r="636" spans="1:8" s="2" customFormat="1" ht="16.899999999999999" customHeight="1">
      <c r="A636" s="36"/>
      <c r="B636" s="41"/>
      <c r="C636" s="264" t="s">
        <v>19</v>
      </c>
      <c r="D636" s="264" t="s">
        <v>590</v>
      </c>
      <c r="E636" s="19" t="s">
        <v>19</v>
      </c>
      <c r="F636" s="265">
        <v>-0.82099999999999995</v>
      </c>
      <c r="G636" s="36"/>
      <c r="H636" s="41"/>
    </row>
    <row r="637" spans="1:8" s="2" customFormat="1" ht="16.899999999999999" customHeight="1">
      <c r="A637" s="36"/>
      <c r="B637" s="41"/>
      <c r="C637" s="264" t="s">
        <v>19</v>
      </c>
      <c r="D637" s="264" t="s">
        <v>223</v>
      </c>
      <c r="E637" s="19" t="s">
        <v>19</v>
      </c>
      <c r="F637" s="265">
        <v>0</v>
      </c>
      <c r="G637" s="36"/>
      <c r="H637" s="41"/>
    </row>
    <row r="638" spans="1:8" s="2" customFormat="1" ht="16.899999999999999" customHeight="1">
      <c r="A638" s="36"/>
      <c r="B638" s="41"/>
      <c r="C638" s="264" t="s">
        <v>19</v>
      </c>
      <c r="D638" s="264" t="s">
        <v>591</v>
      </c>
      <c r="E638" s="19" t="s">
        <v>19</v>
      </c>
      <c r="F638" s="265">
        <v>13.324</v>
      </c>
      <c r="G638" s="36"/>
      <c r="H638" s="41"/>
    </row>
    <row r="639" spans="1:8" s="2" customFormat="1" ht="16.899999999999999" customHeight="1">
      <c r="A639" s="36"/>
      <c r="B639" s="41"/>
      <c r="C639" s="264" t="s">
        <v>19</v>
      </c>
      <c r="D639" s="264" t="s">
        <v>592</v>
      </c>
      <c r="E639" s="19" t="s">
        <v>19</v>
      </c>
      <c r="F639" s="265">
        <v>13.722</v>
      </c>
      <c r="G639" s="36"/>
      <c r="H639" s="41"/>
    </row>
    <row r="640" spans="1:8" s="2" customFormat="1" ht="16.899999999999999" customHeight="1">
      <c r="A640" s="36"/>
      <c r="B640" s="41"/>
      <c r="C640" s="264" t="s">
        <v>19</v>
      </c>
      <c r="D640" s="264" t="s">
        <v>593</v>
      </c>
      <c r="E640" s="19" t="s">
        <v>19</v>
      </c>
      <c r="F640" s="265">
        <v>18.524000000000001</v>
      </c>
      <c r="G640" s="36"/>
      <c r="H640" s="41"/>
    </row>
    <row r="641" spans="1:8" s="2" customFormat="1" ht="16.899999999999999" customHeight="1">
      <c r="A641" s="36"/>
      <c r="B641" s="41"/>
      <c r="C641" s="264" t="s">
        <v>19</v>
      </c>
      <c r="D641" s="264" t="s">
        <v>594</v>
      </c>
      <c r="E641" s="19" t="s">
        <v>19</v>
      </c>
      <c r="F641" s="265">
        <v>32.43</v>
      </c>
      <c r="G641" s="36"/>
      <c r="H641" s="41"/>
    </row>
    <row r="642" spans="1:8" s="2" customFormat="1" ht="16.899999999999999" customHeight="1">
      <c r="A642" s="36"/>
      <c r="B642" s="41"/>
      <c r="C642" s="264" t="s">
        <v>19</v>
      </c>
      <c r="D642" s="264" t="s">
        <v>595</v>
      </c>
      <c r="E642" s="19" t="s">
        <v>19</v>
      </c>
      <c r="F642" s="265">
        <v>0.441</v>
      </c>
      <c r="G642" s="36"/>
      <c r="H642" s="41"/>
    </row>
    <row r="643" spans="1:8" s="2" customFormat="1" ht="16.899999999999999" customHeight="1">
      <c r="A643" s="36"/>
      <c r="B643" s="41"/>
      <c r="C643" s="264" t="s">
        <v>19</v>
      </c>
      <c r="D643" s="264" t="s">
        <v>596</v>
      </c>
      <c r="E643" s="19" t="s">
        <v>19</v>
      </c>
      <c r="F643" s="265">
        <v>1.85</v>
      </c>
      <c r="G643" s="36"/>
      <c r="H643" s="41"/>
    </row>
    <row r="644" spans="1:8" s="2" customFormat="1" ht="16.899999999999999" customHeight="1">
      <c r="A644" s="36"/>
      <c r="B644" s="41"/>
      <c r="C644" s="264" t="s">
        <v>19</v>
      </c>
      <c r="D644" s="264" t="s">
        <v>597</v>
      </c>
      <c r="E644" s="19" t="s">
        <v>19</v>
      </c>
      <c r="F644" s="265">
        <v>2.8</v>
      </c>
      <c r="G644" s="36"/>
      <c r="H644" s="41"/>
    </row>
    <row r="645" spans="1:8" s="2" customFormat="1" ht="16.899999999999999" customHeight="1">
      <c r="A645" s="36"/>
      <c r="B645" s="41"/>
      <c r="C645" s="264" t="s">
        <v>19</v>
      </c>
      <c r="D645" s="264" t="s">
        <v>598</v>
      </c>
      <c r="E645" s="19" t="s">
        <v>19</v>
      </c>
      <c r="F645" s="265">
        <v>2.028</v>
      </c>
      <c r="G645" s="36"/>
      <c r="H645" s="41"/>
    </row>
    <row r="646" spans="1:8" s="2" customFormat="1" ht="16.899999999999999" customHeight="1">
      <c r="A646" s="36"/>
      <c r="B646" s="41"/>
      <c r="C646" s="264" t="s">
        <v>19</v>
      </c>
      <c r="D646" s="264" t="s">
        <v>599</v>
      </c>
      <c r="E646" s="19" t="s">
        <v>19</v>
      </c>
      <c r="F646" s="265">
        <v>1.6519999999999999</v>
      </c>
      <c r="G646" s="36"/>
      <c r="H646" s="41"/>
    </row>
    <row r="647" spans="1:8" s="2" customFormat="1" ht="16.899999999999999" customHeight="1">
      <c r="A647" s="36"/>
      <c r="B647" s="41"/>
      <c r="C647" s="264" t="s">
        <v>19</v>
      </c>
      <c r="D647" s="264" t="s">
        <v>600</v>
      </c>
      <c r="E647" s="19" t="s">
        <v>19</v>
      </c>
      <c r="F647" s="265">
        <v>1.8720000000000001</v>
      </c>
      <c r="G647" s="36"/>
      <c r="H647" s="41"/>
    </row>
    <row r="648" spans="1:8" s="2" customFormat="1" ht="16.899999999999999" customHeight="1">
      <c r="A648" s="36"/>
      <c r="B648" s="41"/>
      <c r="C648" s="264" t="s">
        <v>19</v>
      </c>
      <c r="D648" s="264" t="s">
        <v>601</v>
      </c>
      <c r="E648" s="19" t="s">
        <v>19</v>
      </c>
      <c r="F648" s="265">
        <v>3.06</v>
      </c>
      <c r="G648" s="36"/>
      <c r="H648" s="41"/>
    </row>
    <row r="649" spans="1:8" s="2" customFormat="1" ht="16.899999999999999" customHeight="1">
      <c r="A649" s="36"/>
      <c r="B649" s="41"/>
      <c r="C649" s="264" t="s">
        <v>19</v>
      </c>
      <c r="D649" s="264" t="s">
        <v>602</v>
      </c>
      <c r="E649" s="19" t="s">
        <v>19</v>
      </c>
      <c r="F649" s="265">
        <v>2.2080000000000002</v>
      </c>
      <c r="G649" s="36"/>
      <c r="H649" s="41"/>
    </row>
    <row r="650" spans="1:8" s="2" customFormat="1" ht="16.899999999999999" customHeight="1">
      <c r="A650" s="36"/>
      <c r="B650" s="41"/>
      <c r="C650" s="264" t="s">
        <v>19</v>
      </c>
      <c r="D650" s="264" t="s">
        <v>603</v>
      </c>
      <c r="E650" s="19" t="s">
        <v>19</v>
      </c>
      <c r="F650" s="265">
        <v>2.5369999999999999</v>
      </c>
      <c r="G650" s="36"/>
      <c r="H650" s="41"/>
    </row>
    <row r="651" spans="1:8" s="2" customFormat="1" ht="16.899999999999999" customHeight="1">
      <c r="A651" s="36"/>
      <c r="B651" s="41"/>
      <c r="C651" s="264" t="s">
        <v>19</v>
      </c>
      <c r="D651" s="264" t="s">
        <v>604</v>
      </c>
      <c r="E651" s="19" t="s">
        <v>19</v>
      </c>
      <c r="F651" s="265">
        <v>2.1</v>
      </c>
      <c r="G651" s="36"/>
      <c r="H651" s="41"/>
    </row>
    <row r="652" spans="1:8" s="2" customFormat="1" ht="16.899999999999999" customHeight="1">
      <c r="A652" s="36"/>
      <c r="B652" s="41"/>
      <c r="C652" s="264" t="s">
        <v>19</v>
      </c>
      <c r="D652" s="264" t="s">
        <v>307</v>
      </c>
      <c r="E652" s="19" t="s">
        <v>19</v>
      </c>
      <c r="F652" s="265">
        <v>11.8</v>
      </c>
      <c r="G652" s="36"/>
      <c r="H652" s="41"/>
    </row>
    <row r="653" spans="1:8" s="2" customFormat="1" ht="16.899999999999999" customHeight="1">
      <c r="A653" s="36"/>
      <c r="B653" s="41"/>
      <c r="C653" s="264" t="s">
        <v>19</v>
      </c>
      <c r="D653" s="264" t="s">
        <v>308</v>
      </c>
      <c r="E653" s="19" t="s">
        <v>19</v>
      </c>
      <c r="F653" s="265">
        <v>8.9600000000000009</v>
      </c>
      <c r="G653" s="36"/>
      <c r="H653" s="41"/>
    </row>
    <row r="654" spans="1:8" s="2" customFormat="1" ht="16.899999999999999" customHeight="1">
      <c r="A654" s="36"/>
      <c r="B654" s="41"/>
      <c r="C654" s="264" t="s">
        <v>19</v>
      </c>
      <c r="D654" s="264" t="s">
        <v>605</v>
      </c>
      <c r="E654" s="19" t="s">
        <v>19</v>
      </c>
      <c r="F654" s="265">
        <v>-7.125</v>
      </c>
      <c r="G654" s="36"/>
      <c r="H654" s="41"/>
    </row>
    <row r="655" spans="1:8" s="2" customFormat="1" ht="16.899999999999999" customHeight="1">
      <c r="A655" s="36"/>
      <c r="B655" s="41"/>
      <c r="C655" s="264" t="s">
        <v>19</v>
      </c>
      <c r="D655" s="264" t="s">
        <v>606</v>
      </c>
      <c r="E655" s="19" t="s">
        <v>19</v>
      </c>
      <c r="F655" s="265">
        <v>-5.41</v>
      </c>
      <c r="G655" s="36"/>
      <c r="H655" s="41"/>
    </row>
    <row r="656" spans="1:8" s="2" customFormat="1" ht="16.899999999999999" customHeight="1">
      <c r="A656" s="36"/>
      <c r="B656" s="41"/>
      <c r="C656" s="264" t="s">
        <v>19</v>
      </c>
      <c r="D656" s="264" t="s">
        <v>225</v>
      </c>
      <c r="E656" s="19" t="s">
        <v>19</v>
      </c>
      <c r="F656" s="265">
        <v>0</v>
      </c>
      <c r="G656" s="36"/>
      <c r="H656" s="41"/>
    </row>
    <row r="657" spans="1:8" s="2" customFormat="1" ht="16.899999999999999" customHeight="1">
      <c r="A657" s="36"/>
      <c r="B657" s="41"/>
      <c r="C657" s="264" t="s">
        <v>19</v>
      </c>
      <c r="D657" s="264" t="s">
        <v>607</v>
      </c>
      <c r="E657" s="19" t="s">
        <v>19</v>
      </c>
      <c r="F657" s="265">
        <v>0</v>
      </c>
      <c r="G657" s="36"/>
      <c r="H657" s="41"/>
    </row>
    <row r="658" spans="1:8" s="2" customFormat="1" ht="16.899999999999999" customHeight="1">
      <c r="A658" s="36"/>
      <c r="B658" s="41"/>
      <c r="C658" s="264" t="s">
        <v>19</v>
      </c>
      <c r="D658" s="264" t="s">
        <v>608</v>
      </c>
      <c r="E658" s="19" t="s">
        <v>19</v>
      </c>
      <c r="F658" s="265">
        <v>0</v>
      </c>
      <c r="G658" s="36"/>
      <c r="H658" s="41"/>
    </row>
    <row r="659" spans="1:8" s="2" customFormat="1" ht="16.899999999999999" customHeight="1">
      <c r="A659" s="36"/>
      <c r="B659" s="41"/>
      <c r="C659" s="264" t="s">
        <v>19</v>
      </c>
      <c r="D659" s="264" t="s">
        <v>609</v>
      </c>
      <c r="E659" s="19" t="s">
        <v>19</v>
      </c>
      <c r="F659" s="265">
        <v>1.6</v>
      </c>
      <c r="G659" s="36"/>
      <c r="H659" s="41"/>
    </row>
    <row r="660" spans="1:8" s="2" customFormat="1" ht="16.899999999999999" customHeight="1">
      <c r="A660" s="36"/>
      <c r="B660" s="41"/>
      <c r="C660" s="264" t="s">
        <v>19</v>
      </c>
      <c r="D660" s="264" t="s">
        <v>610</v>
      </c>
      <c r="E660" s="19" t="s">
        <v>19</v>
      </c>
      <c r="F660" s="265">
        <v>6.0250000000000004</v>
      </c>
      <c r="G660" s="36"/>
      <c r="H660" s="41"/>
    </row>
    <row r="661" spans="1:8" s="2" customFormat="1" ht="16.899999999999999" customHeight="1">
      <c r="A661" s="36"/>
      <c r="B661" s="41"/>
      <c r="C661" s="264" t="s">
        <v>19</v>
      </c>
      <c r="D661" s="264" t="s">
        <v>314</v>
      </c>
      <c r="E661" s="19" t="s">
        <v>19</v>
      </c>
      <c r="F661" s="265">
        <v>1.7</v>
      </c>
      <c r="G661" s="36"/>
      <c r="H661" s="41"/>
    </row>
    <row r="662" spans="1:8" s="2" customFormat="1" ht="16.899999999999999" customHeight="1">
      <c r="A662" s="36"/>
      <c r="B662" s="41"/>
      <c r="C662" s="264" t="s">
        <v>19</v>
      </c>
      <c r="D662" s="264" t="s">
        <v>611</v>
      </c>
      <c r="E662" s="19" t="s">
        <v>19</v>
      </c>
      <c r="F662" s="265">
        <v>-1.026</v>
      </c>
      <c r="G662" s="36"/>
      <c r="H662" s="41"/>
    </row>
    <row r="663" spans="1:8" s="2" customFormat="1" ht="16.899999999999999" customHeight="1">
      <c r="A663" s="36"/>
      <c r="B663" s="41"/>
      <c r="C663" s="264" t="s">
        <v>19</v>
      </c>
      <c r="D663" s="264" t="s">
        <v>315</v>
      </c>
      <c r="E663" s="19" t="s">
        <v>19</v>
      </c>
      <c r="F663" s="265">
        <v>0</v>
      </c>
      <c r="G663" s="36"/>
      <c r="H663" s="41"/>
    </row>
    <row r="664" spans="1:8" s="2" customFormat="1" ht="16.899999999999999" customHeight="1">
      <c r="A664" s="36"/>
      <c r="B664" s="41"/>
      <c r="C664" s="264" t="s">
        <v>19</v>
      </c>
      <c r="D664" s="264" t="s">
        <v>612</v>
      </c>
      <c r="E664" s="19" t="s">
        <v>19</v>
      </c>
      <c r="F664" s="265">
        <v>0</v>
      </c>
      <c r="G664" s="36"/>
      <c r="H664" s="41"/>
    </row>
    <row r="665" spans="1:8" s="2" customFormat="1" ht="16.899999999999999" customHeight="1">
      <c r="A665" s="36"/>
      <c r="B665" s="41"/>
      <c r="C665" s="264" t="s">
        <v>19</v>
      </c>
      <c r="D665" s="264" t="s">
        <v>613</v>
      </c>
      <c r="E665" s="19" t="s">
        <v>19</v>
      </c>
      <c r="F665" s="265">
        <v>0</v>
      </c>
      <c r="G665" s="36"/>
      <c r="H665" s="41"/>
    </row>
    <row r="666" spans="1:8" s="2" customFormat="1" ht="16.899999999999999" customHeight="1">
      <c r="A666" s="36"/>
      <c r="B666" s="41"/>
      <c r="C666" s="264" t="s">
        <v>19</v>
      </c>
      <c r="D666" s="264" t="s">
        <v>614</v>
      </c>
      <c r="E666" s="19" t="s">
        <v>19</v>
      </c>
      <c r="F666" s="265">
        <v>0.215</v>
      </c>
      <c r="G666" s="36"/>
      <c r="H666" s="41"/>
    </row>
    <row r="667" spans="1:8" s="2" customFormat="1" ht="16.899999999999999" customHeight="1">
      <c r="A667" s="36"/>
      <c r="B667" s="41"/>
      <c r="C667" s="264" t="s">
        <v>19</v>
      </c>
      <c r="D667" s="264" t="s">
        <v>615</v>
      </c>
      <c r="E667" s="19" t="s">
        <v>19</v>
      </c>
      <c r="F667" s="265">
        <v>0.187</v>
      </c>
      <c r="G667" s="36"/>
      <c r="H667" s="41"/>
    </row>
    <row r="668" spans="1:8" s="2" customFormat="1" ht="16.899999999999999" customHeight="1">
      <c r="A668" s="36"/>
      <c r="B668" s="41"/>
      <c r="C668" s="264" t="s">
        <v>19</v>
      </c>
      <c r="D668" s="264" t="s">
        <v>320</v>
      </c>
      <c r="E668" s="19" t="s">
        <v>19</v>
      </c>
      <c r="F668" s="265">
        <v>2.52</v>
      </c>
      <c r="G668" s="36"/>
      <c r="H668" s="41"/>
    </row>
    <row r="669" spans="1:8" s="2" customFormat="1" ht="16.899999999999999" customHeight="1">
      <c r="A669" s="36"/>
      <c r="B669" s="41"/>
      <c r="C669" s="264" t="s">
        <v>19</v>
      </c>
      <c r="D669" s="264" t="s">
        <v>616</v>
      </c>
      <c r="E669" s="19" t="s">
        <v>19</v>
      </c>
      <c r="F669" s="265">
        <v>-1.522</v>
      </c>
      <c r="G669" s="36"/>
      <c r="H669" s="41"/>
    </row>
    <row r="670" spans="1:8" s="2" customFormat="1" ht="16.899999999999999" customHeight="1">
      <c r="A670" s="36"/>
      <c r="B670" s="41"/>
      <c r="C670" s="264" t="s">
        <v>19</v>
      </c>
      <c r="D670" s="264" t="s">
        <v>227</v>
      </c>
      <c r="E670" s="19" t="s">
        <v>19</v>
      </c>
      <c r="F670" s="265">
        <v>0</v>
      </c>
      <c r="G670" s="36"/>
      <c r="H670" s="41"/>
    </row>
    <row r="671" spans="1:8" s="2" customFormat="1" ht="16.899999999999999" customHeight="1">
      <c r="A671" s="36"/>
      <c r="B671" s="41"/>
      <c r="C671" s="264" t="s">
        <v>19</v>
      </c>
      <c r="D671" s="264" t="s">
        <v>617</v>
      </c>
      <c r="E671" s="19" t="s">
        <v>19</v>
      </c>
      <c r="F671" s="265">
        <v>0</v>
      </c>
      <c r="G671" s="36"/>
      <c r="H671" s="41"/>
    </row>
    <row r="672" spans="1:8" s="2" customFormat="1" ht="16.899999999999999" customHeight="1">
      <c r="A672" s="36"/>
      <c r="B672" s="41"/>
      <c r="C672" s="264" t="s">
        <v>19</v>
      </c>
      <c r="D672" s="264" t="s">
        <v>618</v>
      </c>
      <c r="E672" s="19" t="s">
        <v>19</v>
      </c>
      <c r="F672" s="265">
        <v>0</v>
      </c>
      <c r="G672" s="36"/>
      <c r="H672" s="41"/>
    </row>
    <row r="673" spans="1:8" s="2" customFormat="1" ht="16.899999999999999" customHeight="1">
      <c r="A673" s="36"/>
      <c r="B673" s="41"/>
      <c r="C673" s="264" t="s">
        <v>19</v>
      </c>
      <c r="D673" s="264" t="s">
        <v>619</v>
      </c>
      <c r="E673" s="19" t="s">
        <v>19</v>
      </c>
      <c r="F673" s="265">
        <v>0.06</v>
      </c>
      <c r="G673" s="36"/>
      <c r="H673" s="41"/>
    </row>
    <row r="674" spans="1:8" s="2" customFormat="1" ht="16.899999999999999" customHeight="1">
      <c r="A674" s="36"/>
      <c r="B674" s="41"/>
      <c r="C674" s="264" t="s">
        <v>19</v>
      </c>
      <c r="D674" s="264" t="s">
        <v>325</v>
      </c>
      <c r="E674" s="19" t="s">
        <v>19</v>
      </c>
      <c r="F674" s="265">
        <v>2.5</v>
      </c>
      <c r="G674" s="36"/>
      <c r="H674" s="41"/>
    </row>
    <row r="675" spans="1:8" s="2" customFormat="1" ht="16.899999999999999" customHeight="1">
      <c r="A675" s="36"/>
      <c r="B675" s="41"/>
      <c r="C675" s="264" t="s">
        <v>19</v>
      </c>
      <c r="D675" s="264" t="s">
        <v>620</v>
      </c>
      <c r="E675" s="19" t="s">
        <v>19</v>
      </c>
      <c r="F675" s="265">
        <v>-1.51</v>
      </c>
      <c r="G675" s="36"/>
      <c r="H675" s="41"/>
    </row>
    <row r="676" spans="1:8" s="2" customFormat="1" ht="16.899999999999999" customHeight="1">
      <c r="A676" s="36"/>
      <c r="B676" s="41"/>
      <c r="C676" s="264" t="s">
        <v>19</v>
      </c>
      <c r="D676" s="264" t="s">
        <v>229</v>
      </c>
      <c r="E676" s="19" t="s">
        <v>19</v>
      </c>
      <c r="F676" s="265">
        <v>0</v>
      </c>
      <c r="G676" s="36"/>
      <c r="H676" s="41"/>
    </row>
    <row r="677" spans="1:8" s="2" customFormat="1" ht="16.899999999999999" customHeight="1">
      <c r="A677" s="36"/>
      <c r="B677" s="41"/>
      <c r="C677" s="264" t="s">
        <v>19</v>
      </c>
      <c r="D677" s="264" t="s">
        <v>621</v>
      </c>
      <c r="E677" s="19" t="s">
        <v>19</v>
      </c>
      <c r="F677" s="265">
        <v>2.2240000000000002</v>
      </c>
      <c r="G677" s="36"/>
      <c r="H677" s="41"/>
    </row>
    <row r="678" spans="1:8" s="2" customFormat="1" ht="16.899999999999999" customHeight="1">
      <c r="A678" s="36"/>
      <c r="B678" s="41"/>
      <c r="C678" s="264" t="s">
        <v>19</v>
      </c>
      <c r="D678" s="264" t="s">
        <v>622</v>
      </c>
      <c r="E678" s="19" t="s">
        <v>19</v>
      </c>
      <c r="F678" s="265">
        <v>11.895</v>
      </c>
      <c r="G678" s="36"/>
      <c r="H678" s="41"/>
    </row>
    <row r="679" spans="1:8" s="2" customFormat="1" ht="16.899999999999999" customHeight="1">
      <c r="A679" s="36"/>
      <c r="B679" s="41"/>
      <c r="C679" s="264" t="s">
        <v>19</v>
      </c>
      <c r="D679" s="264" t="s">
        <v>623</v>
      </c>
      <c r="E679" s="19" t="s">
        <v>19</v>
      </c>
      <c r="F679" s="265">
        <v>20.88</v>
      </c>
      <c r="G679" s="36"/>
      <c r="H679" s="41"/>
    </row>
    <row r="680" spans="1:8" s="2" customFormat="1" ht="16.899999999999999" customHeight="1">
      <c r="A680" s="36"/>
      <c r="B680" s="41"/>
      <c r="C680" s="264" t="s">
        <v>19</v>
      </c>
      <c r="D680" s="264" t="s">
        <v>624</v>
      </c>
      <c r="E680" s="19" t="s">
        <v>19</v>
      </c>
      <c r="F680" s="265">
        <v>0.216</v>
      </c>
      <c r="G680" s="36"/>
      <c r="H680" s="41"/>
    </row>
    <row r="681" spans="1:8" s="2" customFormat="1" ht="16.899999999999999" customHeight="1">
      <c r="A681" s="36"/>
      <c r="B681" s="41"/>
      <c r="C681" s="264" t="s">
        <v>19</v>
      </c>
      <c r="D681" s="264" t="s">
        <v>625</v>
      </c>
      <c r="E681" s="19" t="s">
        <v>19</v>
      </c>
      <c r="F681" s="265">
        <v>0.65800000000000003</v>
      </c>
      <c r="G681" s="36"/>
      <c r="H681" s="41"/>
    </row>
    <row r="682" spans="1:8" s="2" customFormat="1" ht="16.899999999999999" customHeight="1">
      <c r="A682" s="36"/>
      <c r="B682" s="41"/>
      <c r="C682" s="264" t="s">
        <v>19</v>
      </c>
      <c r="D682" s="264" t="s">
        <v>626</v>
      </c>
      <c r="E682" s="19" t="s">
        <v>19</v>
      </c>
      <c r="F682" s="265">
        <v>1.0149999999999999</v>
      </c>
      <c r="G682" s="36"/>
      <c r="H682" s="41"/>
    </row>
    <row r="683" spans="1:8" s="2" customFormat="1" ht="16.899999999999999" customHeight="1">
      <c r="A683" s="36"/>
      <c r="B683" s="41"/>
      <c r="C683" s="264" t="s">
        <v>19</v>
      </c>
      <c r="D683" s="264" t="s">
        <v>627</v>
      </c>
      <c r="E683" s="19" t="s">
        <v>19</v>
      </c>
      <c r="F683" s="265">
        <v>0.39</v>
      </c>
      <c r="G683" s="36"/>
      <c r="H683" s="41"/>
    </row>
    <row r="684" spans="1:8" s="2" customFormat="1" ht="16.899999999999999" customHeight="1">
      <c r="A684" s="36"/>
      <c r="B684" s="41"/>
      <c r="C684" s="264" t="s">
        <v>19</v>
      </c>
      <c r="D684" s="264" t="s">
        <v>334</v>
      </c>
      <c r="E684" s="19" t="s">
        <v>19</v>
      </c>
      <c r="F684" s="265">
        <v>9.85</v>
      </c>
      <c r="G684" s="36"/>
      <c r="H684" s="41"/>
    </row>
    <row r="685" spans="1:8" s="2" customFormat="1" ht="16.899999999999999" customHeight="1">
      <c r="A685" s="36"/>
      <c r="B685" s="41"/>
      <c r="C685" s="264" t="s">
        <v>19</v>
      </c>
      <c r="D685" s="264" t="s">
        <v>628</v>
      </c>
      <c r="E685" s="19" t="s">
        <v>19</v>
      </c>
      <c r="F685" s="265">
        <v>-5.9480000000000004</v>
      </c>
      <c r="G685" s="36"/>
      <c r="H685" s="41"/>
    </row>
    <row r="686" spans="1:8" s="2" customFormat="1" ht="16.899999999999999" customHeight="1">
      <c r="A686" s="36"/>
      <c r="B686" s="41"/>
      <c r="C686" s="264" t="s">
        <v>19</v>
      </c>
      <c r="D686" s="264" t="s">
        <v>231</v>
      </c>
      <c r="E686" s="19" t="s">
        <v>19</v>
      </c>
      <c r="F686" s="265">
        <v>0</v>
      </c>
      <c r="G686" s="36"/>
      <c r="H686" s="41"/>
    </row>
    <row r="687" spans="1:8" s="2" customFormat="1" ht="16.899999999999999" customHeight="1">
      <c r="A687" s="36"/>
      <c r="B687" s="41"/>
      <c r="C687" s="264" t="s">
        <v>19</v>
      </c>
      <c r="D687" s="264" t="s">
        <v>629</v>
      </c>
      <c r="E687" s="19" t="s">
        <v>19</v>
      </c>
      <c r="F687" s="265">
        <v>2.5070000000000001</v>
      </c>
      <c r="G687" s="36"/>
      <c r="H687" s="41"/>
    </row>
    <row r="688" spans="1:8" s="2" customFormat="1" ht="16.899999999999999" customHeight="1">
      <c r="A688" s="36"/>
      <c r="B688" s="41"/>
      <c r="C688" s="264" t="s">
        <v>19</v>
      </c>
      <c r="D688" s="264" t="s">
        <v>630</v>
      </c>
      <c r="E688" s="19" t="s">
        <v>19</v>
      </c>
      <c r="F688" s="265">
        <v>12.16</v>
      </c>
      <c r="G688" s="36"/>
      <c r="H688" s="41"/>
    </row>
    <row r="689" spans="1:8" s="2" customFormat="1" ht="16.899999999999999" customHeight="1">
      <c r="A689" s="36"/>
      <c r="B689" s="41"/>
      <c r="C689" s="264" t="s">
        <v>19</v>
      </c>
      <c r="D689" s="264" t="s">
        <v>631</v>
      </c>
      <c r="E689" s="19" t="s">
        <v>19</v>
      </c>
      <c r="F689" s="265">
        <v>6.798</v>
      </c>
      <c r="G689" s="36"/>
      <c r="H689" s="41"/>
    </row>
    <row r="690" spans="1:8" s="2" customFormat="1" ht="16.899999999999999" customHeight="1">
      <c r="A690" s="36"/>
      <c r="B690" s="41"/>
      <c r="C690" s="264" t="s">
        <v>19</v>
      </c>
      <c r="D690" s="264" t="s">
        <v>632</v>
      </c>
      <c r="E690" s="19" t="s">
        <v>19</v>
      </c>
      <c r="F690" s="265">
        <v>3.234</v>
      </c>
      <c r="G690" s="36"/>
      <c r="H690" s="41"/>
    </row>
    <row r="691" spans="1:8" s="2" customFormat="1" ht="16.899999999999999" customHeight="1">
      <c r="A691" s="36"/>
      <c r="B691" s="41"/>
      <c r="C691" s="264" t="s">
        <v>19</v>
      </c>
      <c r="D691" s="264" t="s">
        <v>633</v>
      </c>
      <c r="E691" s="19" t="s">
        <v>19</v>
      </c>
      <c r="F691" s="265">
        <v>4.8179999999999996</v>
      </c>
      <c r="G691" s="36"/>
      <c r="H691" s="41"/>
    </row>
    <row r="692" spans="1:8" s="2" customFormat="1" ht="16.899999999999999" customHeight="1">
      <c r="A692" s="36"/>
      <c r="B692" s="41"/>
      <c r="C692" s="264" t="s">
        <v>19</v>
      </c>
      <c r="D692" s="264" t="s">
        <v>634</v>
      </c>
      <c r="E692" s="19" t="s">
        <v>19</v>
      </c>
      <c r="F692" s="265">
        <v>1.353</v>
      </c>
      <c r="G692" s="36"/>
      <c r="H692" s="41"/>
    </row>
    <row r="693" spans="1:8" s="2" customFormat="1" ht="16.899999999999999" customHeight="1">
      <c r="A693" s="36"/>
      <c r="B693" s="41"/>
      <c r="C693" s="264" t="s">
        <v>19</v>
      </c>
      <c r="D693" s="264" t="s">
        <v>635</v>
      </c>
      <c r="E693" s="19" t="s">
        <v>19</v>
      </c>
      <c r="F693" s="265">
        <v>0.83599999999999997</v>
      </c>
      <c r="G693" s="36"/>
      <c r="H693" s="41"/>
    </row>
    <row r="694" spans="1:8" s="2" customFormat="1" ht="16.899999999999999" customHeight="1">
      <c r="A694" s="36"/>
      <c r="B694" s="41"/>
      <c r="C694" s="264" t="s">
        <v>19</v>
      </c>
      <c r="D694" s="264" t="s">
        <v>345</v>
      </c>
      <c r="E694" s="19" t="s">
        <v>19</v>
      </c>
      <c r="F694" s="265">
        <v>5.0999999999999996</v>
      </c>
      <c r="G694" s="36"/>
      <c r="H694" s="41"/>
    </row>
    <row r="695" spans="1:8" s="2" customFormat="1" ht="16.899999999999999" customHeight="1">
      <c r="A695" s="36"/>
      <c r="B695" s="41"/>
      <c r="C695" s="264" t="s">
        <v>19</v>
      </c>
      <c r="D695" s="264" t="s">
        <v>346</v>
      </c>
      <c r="E695" s="19" t="s">
        <v>19</v>
      </c>
      <c r="F695" s="265">
        <v>6.54</v>
      </c>
      <c r="G695" s="36"/>
      <c r="H695" s="41"/>
    </row>
    <row r="696" spans="1:8" s="2" customFormat="1" ht="16.899999999999999" customHeight="1">
      <c r="A696" s="36"/>
      <c r="B696" s="41"/>
      <c r="C696" s="264" t="s">
        <v>19</v>
      </c>
      <c r="D696" s="264" t="s">
        <v>636</v>
      </c>
      <c r="E696" s="19" t="s">
        <v>19</v>
      </c>
      <c r="F696" s="265">
        <v>-3.0790000000000002</v>
      </c>
      <c r="G696" s="36"/>
      <c r="H696" s="41"/>
    </row>
    <row r="697" spans="1:8" s="2" customFormat="1" ht="16.899999999999999" customHeight="1">
      <c r="A697" s="36"/>
      <c r="B697" s="41"/>
      <c r="C697" s="264" t="s">
        <v>19</v>
      </c>
      <c r="D697" s="264" t="s">
        <v>637</v>
      </c>
      <c r="E697" s="19" t="s">
        <v>19</v>
      </c>
      <c r="F697" s="265">
        <v>-3.9489999999999998</v>
      </c>
      <c r="G697" s="36"/>
      <c r="H697" s="41"/>
    </row>
    <row r="698" spans="1:8" s="2" customFormat="1" ht="16.899999999999999" customHeight="1">
      <c r="A698" s="36"/>
      <c r="B698" s="41"/>
      <c r="C698" s="264" t="s">
        <v>170</v>
      </c>
      <c r="D698" s="264" t="s">
        <v>235</v>
      </c>
      <c r="E698" s="19" t="s">
        <v>19</v>
      </c>
      <c r="F698" s="265">
        <v>343.798</v>
      </c>
      <c r="G698" s="36"/>
      <c r="H698" s="41"/>
    </row>
    <row r="699" spans="1:8" s="2" customFormat="1" ht="16.899999999999999" customHeight="1">
      <c r="A699" s="36"/>
      <c r="B699" s="41"/>
      <c r="C699" s="266" t="s">
        <v>2071</v>
      </c>
      <c r="D699" s="36"/>
      <c r="E699" s="36"/>
      <c r="F699" s="36"/>
      <c r="G699" s="36"/>
      <c r="H699" s="41"/>
    </row>
    <row r="700" spans="1:8" s="2" customFormat="1" ht="16.899999999999999" customHeight="1">
      <c r="A700" s="36"/>
      <c r="B700" s="41"/>
      <c r="C700" s="264" t="s">
        <v>541</v>
      </c>
      <c r="D700" s="264" t="s">
        <v>542</v>
      </c>
      <c r="E700" s="19" t="s">
        <v>115</v>
      </c>
      <c r="F700" s="265">
        <v>343.798</v>
      </c>
      <c r="G700" s="36"/>
      <c r="H700" s="41"/>
    </row>
    <row r="701" spans="1:8" s="2" customFormat="1" ht="16.899999999999999" customHeight="1">
      <c r="A701" s="36"/>
      <c r="B701" s="41"/>
      <c r="C701" s="264" t="s">
        <v>640</v>
      </c>
      <c r="D701" s="264" t="s">
        <v>641</v>
      </c>
      <c r="E701" s="19" t="s">
        <v>518</v>
      </c>
      <c r="F701" s="265">
        <v>649.77800000000002</v>
      </c>
      <c r="G701" s="36"/>
      <c r="H701" s="41"/>
    </row>
    <row r="702" spans="1:8" s="2" customFormat="1" ht="26.45" customHeight="1">
      <c r="A702" s="36"/>
      <c r="B702" s="41"/>
      <c r="C702" s="259" t="s">
        <v>2072</v>
      </c>
      <c r="D702" s="259" t="s">
        <v>88</v>
      </c>
      <c r="E702" s="36"/>
      <c r="F702" s="36"/>
      <c r="G702" s="36"/>
      <c r="H702" s="41"/>
    </row>
    <row r="703" spans="1:8" s="2" customFormat="1" ht="16.899999999999999" customHeight="1">
      <c r="A703" s="36"/>
      <c r="B703" s="41"/>
      <c r="C703" s="260" t="s">
        <v>107</v>
      </c>
      <c r="D703" s="261" t="s">
        <v>108</v>
      </c>
      <c r="E703" s="262" t="s">
        <v>92</v>
      </c>
      <c r="F703" s="263">
        <v>22</v>
      </c>
      <c r="G703" s="36"/>
      <c r="H703" s="41"/>
    </row>
    <row r="704" spans="1:8" s="2" customFormat="1" ht="16.899999999999999" customHeight="1">
      <c r="A704" s="36"/>
      <c r="B704" s="41"/>
      <c r="C704" s="264" t="s">
        <v>19</v>
      </c>
      <c r="D704" s="264" t="s">
        <v>1788</v>
      </c>
      <c r="E704" s="19" t="s">
        <v>19</v>
      </c>
      <c r="F704" s="265">
        <v>0</v>
      </c>
      <c r="G704" s="36"/>
      <c r="H704" s="41"/>
    </row>
    <row r="705" spans="1:8" s="2" customFormat="1" ht="16.899999999999999" customHeight="1">
      <c r="A705" s="36"/>
      <c r="B705" s="41"/>
      <c r="C705" s="264" t="s">
        <v>19</v>
      </c>
      <c r="D705" s="264" t="s">
        <v>1890</v>
      </c>
      <c r="E705" s="19" t="s">
        <v>19</v>
      </c>
      <c r="F705" s="265">
        <v>2</v>
      </c>
      <c r="G705" s="36"/>
      <c r="H705" s="41"/>
    </row>
    <row r="706" spans="1:8" s="2" customFormat="1" ht="16.899999999999999" customHeight="1">
      <c r="A706" s="36"/>
      <c r="B706" s="41"/>
      <c r="C706" s="264" t="s">
        <v>19</v>
      </c>
      <c r="D706" s="264" t="s">
        <v>1891</v>
      </c>
      <c r="E706" s="19" t="s">
        <v>19</v>
      </c>
      <c r="F706" s="265">
        <v>1</v>
      </c>
      <c r="G706" s="36"/>
      <c r="H706" s="41"/>
    </row>
    <row r="707" spans="1:8" s="2" customFormat="1" ht="16.899999999999999" customHeight="1">
      <c r="A707" s="36"/>
      <c r="B707" s="41"/>
      <c r="C707" s="264" t="s">
        <v>19</v>
      </c>
      <c r="D707" s="264" t="s">
        <v>1892</v>
      </c>
      <c r="E707" s="19" t="s">
        <v>19</v>
      </c>
      <c r="F707" s="265">
        <v>4</v>
      </c>
      <c r="G707" s="36"/>
      <c r="H707" s="41"/>
    </row>
    <row r="708" spans="1:8" s="2" customFormat="1" ht="16.899999999999999" customHeight="1">
      <c r="A708" s="36"/>
      <c r="B708" s="41"/>
      <c r="C708" s="264" t="s">
        <v>19</v>
      </c>
      <c r="D708" s="264" t="s">
        <v>1893</v>
      </c>
      <c r="E708" s="19" t="s">
        <v>19</v>
      </c>
      <c r="F708" s="265">
        <v>1</v>
      </c>
      <c r="G708" s="36"/>
      <c r="H708" s="41"/>
    </row>
    <row r="709" spans="1:8" s="2" customFormat="1" ht="16.899999999999999" customHeight="1">
      <c r="A709" s="36"/>
      <c r="B709" s="41"/>
      <c r="C709" s="264" t="s">
        <v>19</v>
      </c>
      <c r="D709" s="264" t="s">
        <v>1894</v>
      </c>
      <c r="E709" s="19" t="s">
        <v>19</v>
      </c>
      <c r="F709" s="265">
        <v>2</v>
      </c>
      <c r="G709" s="36"/>
      <c r="H709" s="41"/>
    </row>
    <row r="710" spans="1:8" s="2" customFormat="1" ht="16.899999999999999" customHeight="1">
      <c r="A710" s="36"/>
      <c r="B710" s="41"/>
      <c r="C710" s="264" t="s">
        <v>19</v>
      </c>
      <c r="D710" s="264" t="s">
        <v>1895</v>
      </c>
      <c r="E710" s="19" t="s">
        <v>19</v>
      </c>
      <c r="F710" s="265">
        <v>3</v>
      </c>
      <c r="G710" s="36"/>
      <c r="H710" s="41"/>
    </row>
    <row r="711" spans="1:8" s="2" customFormat="1" ht="16.899999999999999" customHeight="1">
      <c r="A711" s="36"/>
      <c r="B711" s="41"/>
      <c r="C711" s="264" t="s">
        <v>19</v>
      </c>
      <c r="D711" s="264" t="s">
        <v>1896</v>
      </c>
      <c r="E711" s="19" t="s">
        <v>19</v>
      </c>
      <c r="F711" s="265">
        <v>7</v>
      </c>
      <c r="G711" s="36"/>
      <c r="H711" s="41"/>
    </row>
    <row r="712" spans="1:8" s="2" customFormat="1" ht="16.899999999999999" customHeight="1">
      <c r="A712" s="36"/>
      <c r="B712" s="41"/>
      <c r="C712" s="264" t="s">
        <v>19</v>
      </c>
      <c r="D712" s="264" t="s">
        <v>1897</v>
      </c>
      <c r="E712" s="19" t="s">
        <v>19</v>
      </c>
      <c r="F712" s="265">
        <v>1</v>
      </c>
      <c r="G712" s="36"/>
      <c r="H712" s="41"/>
    </row>
    <row r="713" spans="1:8" s="2" customFormat="1" ht="16.899999999999999" customHeight="1">
      <c r="A713" s="36"/>
      <c r="B713" s="41"/>
      <c r="C713" s="264" t="s">
        <v>19</v>
      </c>
      <c r="D713" s="264" t="s">
        <v>1898</v>
      </c>
      <c r="E713" s="19" t="s">
        <v>19</v>
      </c>
      <c r="F713" s="265">
        <v>1</v>
      </c>
      <c r="G713" s="36"/>
      <c r="H713" s="41"/>
    </row>
    <row r="714" spans="1:8" s="2" customFormat="1" ht="16.899999999999999" customHeight="1">
      <c r="A714" s="36"/>
      <c r="B714" s="41"/>
      <c r="C714" s="264" t="s">
        <v>107</v>
      </c>
      <c r="D714" s="264" t="s">
        <v>219</v>
      </c>
      <c r="E714" s="19" t="s">
        <v>19</v>
      </c>
      <c r="F714" s="265">
        <v>22</v>
      </c>
      <c r="G714" s="36"/>
      <c r="H714" s="41"/>
    </row>
    <row r="715" spans="1:8" s="2" customFormat="1" ht="16.899999999999999" customHeight="1">
      <c r="A715" s="36"/>
      <c r="B715" s="41"/>
      <c r="C715" s="266" t="s">
        <v>2071</v>
      </c>
      <c r="D715" s="36"/>
      <c r="E715" s="36"/>
      <c r="F715" s="36"/>
      <c r="G715" s="36"/>
      <c r="H715" s="41"/>
    </row>
    <row r="716" spans="1:8" s="2" customFormat="1" ht="16.899999999999999" customHeight="1">
      <c r="A716" s="36"/>
      <c r="B716" s="41"/>
      <c r="C716" s="264" t="s">
        <v>918</v>
      </c>
      <c r="D716" s="264" t="s">
        <v>919</v>
      </c>
      <c r="E716" s="19" t="s">
        <v>92</v>
      </c>
      <c r="F716" s="265">
        <v>44</v>
      </c>
      <c r="G716" s="36"/>
      <c r="H716" s="41"/>
    </row>
    <row r="717" spans="1:8" s="2" customFormat="1" ht="16.899999999999999" customHeight="1">
      <c r="A717" s="36"/>
      <c r="B717" s="41"/>
      <c r="C717" s="264" t="s">
        <v>931</v>
      </c>
      <c r="D717" s="264" t="s">
        <v>932</v>
      </c>
      <c r="E717" s="19" t="s">
        <v>92</v>
      </c>
      <c r="F717" s="265">
        <v>22</v>
      </c>
      <c r="G717" s="36"/>
      <c r="H717" s="41"/>
    </row>
    <row r="718" spans="1:8" s="2" customFormat="1" ht="16.899999999999999" customHeight="1">
      <c r="A718" s="36"/>
      <c r="B718" s="41"/>
      <c r="C718" s="260" t="s">
        <v>111</v>
      </c>
      <c r="D718" s="261" t="s">
        <v>112</v>
      </c>
      <c r="E718" s="262" t="s">
        <v>92</v>
      </c>
      <c r="F718" s="263">
        <v>22</v>
      </c>
      <c r="G718" s="36"/>
      <c r="H718" s="41"/>
    </row>
    <row r="719" spans="1:8" s="2" customFormat="1" ht="16.899999999999999" customHeight="1">
      <c r="A719" s="36"/>
      <c r="B719" s="41"/>
      <c r="C719" s="264" t="s">
        <v>19</v>
      </c>
      <c r="D719" s="264" t="s">
        <v>1899</v>
      </c>
      <c r="E719" s="19" t="s">
        <v>19</v>
      </c>
      <c r="F719" s="265">
        <v>2</v>
      </c>
      <c r="G719" s="36"/>
      <c r="H719" s="41"/>
    </row>
    <row r="720" spans="1:8" s="2" customFormat="1" ht="16.899999999999999" customHeight="1">
      <c r="A720" s="36"/>
      <c r="B720" s="41"/>
      <c r="C720" s="264" t="s">
        <v>19</v>
      </c>
      <c r="D720" s="264" t="s">
        <v>1900</v>
      </c>
      <c r="E720" s="19" t="s">
        <v>19</v>
      </c>
      <c r="F720" s="265">
        <v>1</v>
      </c>
      <c r="G720" s="36"/>
      <c r="H720" s="41"/>
    </row>
    <row r="721" spans="1:8" s="2" customFormat="1" ht="16.899999999999999" customHeight="1">
      <c r="A721" s="36"/>
      <c r="B721" s="41"/>
      <c r="C721" s="264" t="s">
        <v>19</v>
      </c>
      <c r="D721" s="264" t="s">
        <v>1901</v>
      </c>
      <c r="E721" s="19" t="s">
        <v>19</v>
      </c>
      <c r="F721" s="265">
        <v>4</v>
      </c>
      <c r="G721" s="36"/>
      <c r="H721" s="41"/>
    </row>
    <row r="722" spans="1:8" s="2" customFormat="1" ht="16.899999999999999" customHeight="1">
      <c r="A722" s="36"/>
      <c r="B722" s="41"/>
      <c r="C722" s="264" t="s">
        <v>19</v>
      </c>
      <c r="D722" s="264" t="s">
        <v>1902</v>
      </c>
      <c r="E722" s="19" t="s">
        <v>19</v>
      </c>
      <c r="F722" s="265">
        <v>1</v>
      </c>
      <c r="G722" s="36"/>
      <c r="H722" s="41"/>
    </row>
    <row r="723" spans="1:8" s="2" customFormat="1" ht="16.899999999999999" customHeight="1">
      <c r="A723" s="36"/>
      <c r="B723" s="41"/>
      <c r="C723" s="264" t="s">
        <v>19</v>
      </c>
      <c r="D723" s="264" t="s">
        <v>1903</v>
      </c>
      <c r="E723" s="19" t="s">
        <v>19</v>
      </c>
      <c r="F723" s="265">
        <v>2</v>
      </c>
      <c r="G723" s="36"/>
      <c r="H723" s="41"/>
    </row>
    <row r="724" spans="1:8" s="2" customFormat="1" ht="16.899999999999999" customHeight="1">
      <c r="A724" s="36"/>
      <c r="B724" s="41"/>
      <c r="C724" s="264" t="s">
        <v>19</v>
      </c>
      <c r="D724" s="264" t="s">
        <v>1904</v>
      </c>
      <c r="E724" s="19" t="s">
        <v>19</v>
      </c>
      <c r="F724" s="265">
        <v>3</v>
      </c>
      <c r="G724" s="36"/>
      <c r="H724" s="41"/>
    </row>
    <row r="725" spans="1:8" s="2" customFormat="1" ht="16.899999999999999" customHeight="1">
      <c r="A725" s="36"/>
      <c r="B725" s="41"/>
      <c r="C725" s="264" t="s">
        <v>19</v>
      </c>
      <c r="D725" s="264" t="s">
        <v>1905</v>
      </c>
      <c r="E725" s="19" t="s">
        <v>19</v>
      </c>
      <c r="F725" s="265">
        <v>7</v>
      </c>
      <c r="G725" s="36"/>
      <c r="H725" s="41"/>
    </row>
    <row r="726" spans="1:8" s="2" customFormat="1" ht="16.899999999999999" customHeight="1">
      <c r="A726" s="36"/>
      <c r="B726" s="41"/>
      <c r="C726" s="264" t="s">
        <v>19</v>
      </c>
      <c r="D726" s="264" t="s">
        <v>1906</v>
      </c>
      <c r="E726" s="19" t="s">
        <v>19</v>
      </c>
      <c r="F726" s="265">
        <v>1</v>
      </c>
      <c r="G726" s="36"/>
      <c r="H726" s="41"/>
    </row>
    <row r="727" spans="1:8" s="2" customFormat="1" ht="16.899999999999999" customHeight="1">
      <c r="A727" s="36"/>
      <c r="B727" s="41"/>
      <c r="C727" s="264" t="s">
        <v>19</v>
      </c>
      <c r="D727" s="264" t="s">
        <v>1907</v>
      </c>
      <c r="E727" s="19" t="s">
        <v>19</v>
      </c>
      <c r="F727" s="265">
        <v>1</v>
      </c>
      <c r="G727" s="36"/>
      <c r="H727" s="41"/>
    </row>
    <row r="728" spans="1:8" s="2" customFormat="1" ht="16.899999999999999" customHeight="1">
      <c r="A728" s="36"/>
      <c r="B728" s="41"/>
      <c r="C728" s="264" t="s">
        <v>111</v>
      </c>
      <c r="D728" s="264" t="s">
        <v>219</v>
      </c>
      <c r="E728" s="19" t="s">
        <v>19</v>
      </c>
      <c r="F728" s="265">
        <v>22</v>
      </c>
      <c r="G728" s="36"/>
      <c r="H728" s="41"/>
    </row>
    <row r="729" spans="1:8" s="2" customFormat="1" ht="16.899999999999999" customHeight="1">
      <c r="A729" s="36"/>
      <c r="B729" s="41"/>
      <c r="C729" s="266" t="s">
        <v>2071</v>
      </c>
      <c r="D729" s="36"/>
      <c r="E729" s="36"/>
      <c r="F729" s="36"/>
      <c r="G729" s="36"/>
      <c r="H729" s="41"/>
    </row>
    <row r="730" spans="1:8" s="2" customFormat="1" ht="16.899999999999999" customHeight="1">
      <c r="A730" s="36"/>
      <c r="B730" s="41"/>
      <c r="C730" s="264" t="s">
        <v>918</v>
      </c>
      <c r="D730" s="264" t="s">
        <v>919</v>
      </c>
      <c r="E730" s="19" t="s">
        <v>92</v>
      </c>
      <c r="F730" s="265">
        <v>44</v>
      </c>
      <c r="G730" s="36"/>
      <c r="H730" s="41"/>
    </row>
    <row r="731" spans="1:8" s="2" customFormat="1" ht="16.899999999999999" customHeight="1">
      <c r="A731" s="36"/>
      <c r="B731" s="41"/>
      <c r="C731" s="264" t="s">
        <v>935</v>
      </c>
      <c r="D731" s="264" t="s">
        <v>936</v>
      </c>
      <c r="E731" s="19" t="s">
        <v>92</v>
      </c>
      <c r="F731" s="265">
        <v>22</v>
      </c>
      <c r="G731" s="36"/>
      <c r="H731" s="41"/>
    </row>
    <row r="732" spans="1:8" s="2" customFormat="1" ht="16.899999999999999" customHeight="1">
      <c r="A732" s="36"/>
      <c r="B732" s="41"/>
      <c r="C732" s="260" t="s">
        <v>113</v>
      </c>
      <c r="D732" s="261" t="s">
        <v>114</v>
      </c>
      <c r="E732" s="262" t="s">
        <v>115</v>
      </c>
      <c r="F732" s="263">
        <v>967.93499999999995</v>
      </c>
      <c r="G732" s="36"/>
      <c r="H732" s="41"/>
    </row>
    <row r="733" spans="1:8" s="2" customFormat="1" ht="16.899999999999999" customHeight="1">
      <c r="A733" s="36"/>
      <c r="B733" s="41"/>
      <c r="C733" s="264" t="s">
        <v>19</v>
      </c>
      <c r="D733" s="264" t="s">
        <v>1759</v>
      </c>
      <c r="E733" s="19" t="s">
        <v>19</v>
      </c>
      <c r="F733" s="265">
        <v>0</v>
      </c>
      <c r="G733" s="36"/>
      <c r="H733" s="41"/>
    </row>
    <row r="734" spans="1:8" s="2" customFormat="1" ht="16.899999999999999" customHeight="1">
      <c r="A734" s="36"/>
      <c r="B734" s="41"/>
      <c r="C734" s="264" t="s">
        <v>19</v>
      </c>
      <c r="D734" s="264" t="s">
        <v>655</v>
      </c>
      <c r="E734" s="19" t="s">
        <v>19</v>
      </c>
      <c r="F734" s="265">
        <v>116.3</v>
      </c>
      <c r="G734" s="36"/>
      <c r="H734" s="41"/>
    </row>
    <row r="735" spans="1:8" s="2" customFormat="1" ht="16.899999999999999" customHeight="1">
      <c r="A735" s="36"/>
      <c r="B735" s="41"/>
      <c r="C735" s="264" t="s">
        <v>19</v>
      </c>
      <c r="D735" s="264" t="s">
        <v>656</v>
      </c>
      <c r="E735" s="19" t="s">
        <v>19</v>
      </c>
      <c r="F735" s="265">
        <v>-7.3070000000000004</v>
      </c>
      <c r="G735" s="36"/>
      <c r="H735" s="41"/>
    </row>
    <row r="736" spans="1:8" s="2" customFormat="1" ht="16.899999999999999" customHeight="1">
      <c r="A736" s="36"/>
      <c r="B736" s="41"/>
      <c r="C736" s="264" t="s">
        <v>19</v>
      </c>
      <c r="D736" s="264" t="s">
        <v>657</v>
      </c>
      <c r="E736" s="19" t="s">
        <v>19</v>
      </c>
      <c r="F736" s="265">
        <v>354.97</v>
      </c>
      <c r="G736" s="36"/>
      <c r="H736" s="41"/>
    </row>
    <row r="737" spans="1:8" s="2" customFormat="1" ht="16.899999999999999" customHeight="1">
      <c r="A737" s="36"/>
      <c r="B737" s="41"/>
      <c r="C737" s="264" t="s">
        <v>19</v>
      </c>
      <c r="D737" s="264" t="s">
        <v>658</v>
      </c>
      <c r="E737" s="19" t="s">
        <v>19</v>
      </c>
      <c r="F737" s="265">
        <v>-31.681000000000001</v>
      </c>
      <c r="G737" s="36"/>
      <c r="H737" s="41"/>
    </row>
    <row r="738" spans="1:8" s="2" customFormat="1" ht="16.899999999999999" customHeight="1">
      <c r="A738" s="36"/>
      <c r="B738" s="41"/>
      <c r="C738" s="264" t="s">
        <v>19</v>
      </c>
      <c r="D738" s="264" t="s">
        <v>659</v>
      </c>
      <c r="E738" s="19" t="s">
        <v>19</v>
      </c>
      <c r="F738" s="265">
        <v>240.773</v>
      </c>
      <c r="G738" s="36"/>
      <c r="H738" s="41"/>
    </row>
    <row r="739" spans="1:8" s="2" customFormat="1" ht="16.899999999999999" customHeight="1">
      <c r="A739" s="36"/>
      <c r="B739" s="41"/>
      <c r="C739" s="264" t="s">
        <v>19</v>
      </c>
      <c r="D739" s="264" t="s">
        <v>660</v>
      </c>
      <c r="E739" s="19" t="s">
        <v>19</v>
      </c>
      <c r="F739" s="265">
        <v>-30.51</v>
      </c>
      <c r="G739" s="36"/>
      <c r="H739" s="41"/>
    </row>
    <row r="740" spans="1:8" s="2" customFormat="1" ht="16.899999999999999" customHeight="1">
      <c r="A740" s="36"/>
      <c r="B740" s="41"/>
      <c r="C740" s="264" t="s">
        <v>19</v>
      </c>
      <c r="D740" s="264" t="s">
        <v>661</v>
      </c>
      <c r="E740" s="19" t="s">
        <v>19</v>
      </c>
      <c r="F740" s="265">
        <v>388.85</v>
      </c>
      <c r="G740" s="36"/>
      <c r="H740" s="41"/>
    </row>
    <row r="741" spans="1:8" s="2" customFormat="1" ht="16.899999999999999" customHeight="1">
      <c r="A741" s="36"/>
      <c r="B741" s="41"/>
      <c r="C741" s="264" t="s">
        <v>19</v>
      </c>
      <c r="D741" s="264" t="s">
        <v>662</v>
      </c>
      <c r="E741" s="19" t="s">
        <v>19</v>
      </c>
      <c r="F741" s="265">
        <v>-63.46</v>
      </c>
      <c r="G741" s="36"/>
      <c r="H741" s="41"/>
    </row>
    <row r="742" spans="1:8" s="2" customFormat="1" ht="16.899999999999999" customHeight="1">
      <c r="A742" s="36"/>
      <c r="B742" s="41"/>
      <c r="C742" s="264" t="s">
        <v>113</v>
      </c>
      <c r="D742" s="264" t="s">
        <v>235</v>
      </c>
      <c r="E742" s="19" t="s">
        <v>19</v>
      </c>
      <c r="F742" s="265">
        <v>967.93499999999995</v>
      </c>
      <c r="G742" s="36"/>
      <c r="H742" s="41"/>
    </row>
    <row r="743" spans="1:8" s="2" customFormat="1" ht="16.899999999999999" customHeight="1">
      <c r="A743" s="36"/>
      <c r="B743" s="41"/>
      <c r="C743" s="266" t="s">
        <v>2071</v>
      </c>
      <c r="D743" s="36"/>
      <c r="E743" s="36"/>
      <c r="F743" s="36"/>
      <c r="G743" s="36"/>
      <c r="H743" s="41"/>
    </row>
    <row r="744" spans="1:8" s="2" customFormat="1" ht="16.899999999999999" customHeight="1">
      <c r="A744" s="36"/>
      <c r="B744" s="41"/>
      <c r="C744" s="264" t="s">
        <v>646</v>
      </c>
      <c r="D744" s="264" t="s">
        <v>647</v>
      </c>
      <c r="E744" s="19" t="s">
        <v>115</v>
      </c>
      <c r="F744" s="265">
        <v>967.93499999999995</v>
      </c>
      <c r="G744" s="36"/>
      <c r="H744" s="41"/>
    </row>
    <row r="745" spans="1:8" s="2" customFormat="1" ht="16.899999999999999" customHeight="1">
      <c r="A745" s="36"/>
      <c r="B745" s="41"/>
      <c r="C745" s="264" t="s">
        <v>667</v>
      </c>
      <c r="D745" s="264" t="s">
        <v>668</v>
      </c>
      <c r="E745" s="19" t="s">
        <v>518</v>
      </c>
      <c r="F745" s="265">
        <v>1829.3969999999999</v>
      </c>
      <c r="G745" s="36"/>
      <c r="H745" s="41"/>
    </row>
    <row r="746" spans="1:8" s="2" customFormat="1" ht="16.899999999999999" customHeight="1">
      <c r="A746" s="36"/>
      <c r="B746" s="41"/>
      <c r="C746" s="260" t="s">
        <v>117</v>
      </c>
      <c r="D746" s="261" t="s">
        <v>118</v>
      </c>
      <c r="E746" s="262" t="s">
        <v>92</v>
      </c>
      <c r="F746" s="263">
        <v>11</v>
      </c>
      <c r="G746" s="36"/>
      <c r="H746" s="41"/>
    </row>
    <row r="747" spans="1:8" s="2" customFormat="1" ht="16.899999999999999" customHeight="1">
      <c r="A747" s="36"/>
      <c r="B747" s="41"/>
      <c r="C747" s="264" t="s">
        <v>19</v>
      </c>
      <c r="D747" s="264" t="s">
        <v>1788</v>
      </c>
      <c r="E747" s="19" t="s">
        <v>19</v>
      </c>
      <c r="F747" s="265">
        <v>0</v>
      </c>
      <c r="G747" s="36"/>
      <c r="H747" s="41"/>
    </row>
    <row r="748" spans="1:8" s="2" customFormat="1" ht="16.899999999999999" customHeight="1">
      <c r="A748" s="36"/>
      <c r="B748" s="41"/>
      <c r="C748" s="264" t="s">
        <v>19</v>
      </c>
      <c r="D748" s="264" t="s">
        <v>1911</v>
      </c>
      <c r="E748" s="19" t="s">
        <v>19</v>
      </c>
      <c r="F748" s="265">
        <v>4</v>
      </c>
      <c r="G748" s="36"/>
      <c r="H748" s="41"/>
    </row>
    <row r="749" spans="1:8" s="2" customFormat="1" ht="16.899999999999999" customHeight="1">
      <c r="A749" s="36"/>
      <c r="B749" s="41"/>
      <c r="C749" s="264" t="s">
        <v>19</v>
      </c>
      <c r="D749" s="264" t="s">
        <v>1912</v>
      </c>
      <c r="E749" s="19" t="s">
        <v>19</v>
      </c>
      <c r="F749" s="265">
        <v>1</v>
      </c>
      <c r="G749" s="36"/>
      <c r="H749" s="41"/>
    </row>
    <row r="750" spans="1:8" s="2" customFormat="1" ht="16.899999999999999" customHeight="1">
      <c r="A750" s="36"/>
      <c r="B750" s="41"/>
      <c r="C750" s="264" t="s">
        <v>19</v>
      </c>
      <c r="D750" s="264" t="s">
        <v>1913</v>
      </c>
      <c r="E750" s="19" t="s">
        <v>19</v>
      </c>
      <c r="F750" s="265">
        <v>4</v>
      </c>
      <c r="G750" s="36"/>
      <c r="H750" s="41"/>
    </row>
    <row r="751" spans="1:8" s="2" customFormat="1" ht="16.899999999999999" customHeight="1">
      <c r="A751" s="36"/>
      <c r="B751" s="41"/>
      <c r="C751" s="264" t="s">
        <v>19</v>
      </c>
      <c r="D751" s="264" t="s">
        <v>1914</v>
      </c>
      <c r="E751" s="19" t="s">
        <v>19</v>
      </c>
      <c r="F751" s="265">
        <v>1</v>
      </c>
      <c r="G751" s="36"/>
      <c r="H751" s="41"/>
    </row>
    <row r="752" spans="1:8" s="2" customFormat="1" ht="16.899999999999999" customHeight="1">
      <c r="A752" s="36"/>
      <c r="B752" s="41"/>
      <c r="C752" s="264" t="s">
        <v>19</v>
      </c>
      <c r="D752" s="264" t="s">
        <v>1915</v>
      </c>
      <c r="E752" s="19" t="s">
        <v>19</v>
      </c>
      <c r="F752" s="265">
        <v>1</v>
      </c>
      <c r="G752" s="36"/>
      <c r="H752" s="41"/>
    </row>
    <row r="753" spans="1:8" s="2" customFormat="1" ht="16.899999999999999" customHeight="1">
      <c r="A753" s="36"/>
      <c r="B753" s="41"/>
      <c r="C753" s="264" t="s">
        <v>117</v>
      </c>
      <c r="D753" s="264" t="s">
        <v>235</v>
      </c>
      <c r="E753" s="19" t="s">
        <v>19</v>
      </c>
      <c r="F753" s="265">
        <v>11</v>
      </c>
      <c r="G753" s="36"/>
      <c r="H753" s="41"/>
    </row>
    <row r="754" spans="1:8" s="2" customFormat="1" ht="16.899999999999999" customHeight="1">
      <c r="A754" s="36"/>
      <c r="B754" s="41"/>
      <c r="C754" s="266" t="s">
        <v>2071</v>
      </c>
      <c r="D754" s="36"/>
      <c r="E754" s="36"/>
      <c r="F754" s="36"/>
      <c r="G754" s="36"/>
      <c r="H754" s="41"/>
    </row>
    <row r="755" spans="1:8" s="2" customFormat="1" ht="16.899999999999999" customHeight="1">
      <c r="A755" s="36"/>
      <c r="B755" s="41"/>
      <c r="C755" s="264" t="s">
        <v>939</v>
      </c>
      <c r="D755" s="264" t="s">
        <v>940</v>
      </c>
      <c r="E755" s="19" t="s">
        <v>92</v>
      </c>
      <c r="F755" s="265">
        <v>11</v>
      </c>
      <c r="G755" s="36"/>
      <c r="H755" s="41"/>
    </row>
    <row r="756" spans="1:8" s="2" customFormat="1" ht="16.899999999999999" customHeight="1">
      <c r="A756" s="36"/>
      <c r="B756" s="41"/>
      <c r="C756" s="264" t="s">
        <v>953</v>
      </c>
      <c r="D756" s="264" t="s">
        <v>954</v>
      </c>
      <c r="E756" s="19" t="s">
        <v>92</v>
      </c>
      <c r="F756" s="265">
        <v>11</v>
      </c>
      <c r="G756" s="36"/>
      <c r="H756" s="41"/>
    </row>
    <row r="757" spans="1:8" s="2" customFormat="1" ht="16.899999999999999" customHeight="1">
      <c r="A757" s="36"/>
      <c r="B757" s="41"/>
      <c r="C757" s="260" t="s">
        <v>102</v>
      </c>
      <c r="D757" s="261" t="s">
        <v>103</v>
      </c>
      <c r="E757" s="262" t="s">
        <v>92</v>
      </c>
      <c r="F757" s="263">
        <v>3</v>
      </c>
      <c r="G757" s="36"/>
      <c r="H757" s="41"/>
    </row>
    <row r="758" spans="1:8" s="2" customFormat="1" ht="16.899999999999999" customHeight="1">
      <c r="A758" s="36"/>
      <c r="B758" s="41"/>
      <c r="C758" s="264" t="s">
        <v>19</v>
      </c>
      <c r="D758" s="264" t="s">
        <v>1788</v>
      </c>
      <c r="E758" s="19" t="s">
        <v>19</v>
      </c>
      <c r="F758" s="265">
        <v>0</v>
      </c>
      <c r="G758" s="36"/>
      <c r="H758" s="41"/>
    </row>
    <row r="759" spans="1:8" s="2" customFormat="1" ht="16.899999999999999" customHeight="1">
      <c r="A759" s="36"/>
      <c r="B759" s="41"/>
      <c r="C759" s="264" t="s">
        <v>19</v>
      </c>
      <c r="D759" s="264" t="s">
        <v>1918</v>
      </c>
      <c r="E759" s="19" t="s">
        <v>19</v>
      </c>
      <c r="F759" s="265">
        <v>1</v>
      </c>
      <c r="G759" s="36"/>
      <c r="H759" s="41"/>
    </row>
    <row r="760" spans="1:8" s="2" customFormat="1" ht="16.899999999999999" customHeight="1">
      <c r="A760" s="36"/>
      <c r="B760" s="41"/>
      <c r="C760" s="264" t="s">
        <v>19</v>
      </c>
      <c r="D760" s="264" t="s">
        <v>1919</v>
      </c>
      <c r="E760" s="19" t="s">
        <v>19</v>
      </c>
      <c r="F760" s="265">
        <v>2</v>
      </c>
      <c r="G760" s="36"/>
      <c r="H760" s="41"/>
    </row>
    <row r="761" spans="1:8" s="2" customFormat="1" ht="16.899999999999999" customHeight="1">
      <c r="A761" s="36"/>
      <c r="B761" s="41"/>
      <c r="C761" s="264" t="s">
        <v>102</v>
      </c>
      <c r="D761" s="264" t="s">
        <v>235</v>
      </c>
      <c r="E761" s="19" t="s">
        <v>19</v>
      </c>
      <c r="F761" s="265">
        <v>3</v>
      </c>
      <c r="G761" s="36"/>
      <c r="H761" s="41"/>
    </row>
    <row r="762" spans="1:8" s="2" customFormat="1" ht="16.899999999999999" customHeight="1">
      <c r="A762" s="36"/>
      <c r="B762" s="41"/>
      <c r="C762" s="266" t="s">
        <v>2071</v>
      </c>
      <c r="D762" s="36"/>
      <c r="E762" s="36"/>
      <c r="F762" s="36"/>
      <c r="G762" s="36"/>
      <c r="H762" s="41"/>
    </row>
    <row r="763" spans="1:8" s="2" customFormat="1" ht="16.899999999999999" customHeight="1">
      <c r="A763" s="36"/>
      <c r="B763" s="41"/>
      <c r="C763" s="264" t="s">
        <v>957</v>
      </c>
      <c r="D763" s="264" t="s">
        <v>958</v>
      </c>
      <c r="E763" s="19" t="s">
        <v>92</v>
      </c>
      <c r="F763" s="265">
        <v>3</v>
      </c>
      <c r="G763" s="36"/>
      <c r="H763" s="41"/>
    </row>
    <row r="764" spans="1:8" s="2" customFormat="1" ht="16.899999999999999" customHeight="1">
      <c r="A764" s="36"/>
      <c r="B764" s="41"/>
      <c r="C764" s="264" t="s">
        <v>964</v>
      </c>
      <c r="D764" s="264" t="s">
        <v>1920</v>
      </c>
      <c r="E764" s="19" t="s">
        <v>92</v>
      </c>
      <c r="F764" s="265">
        <v>3</v>
      </c>
      <c r="G764" s="36"/>
      <c r="H764" s="41"/>
    </row>
    <row r="765" spans="1:8" s="2" customFormat="1" ht="16.899999999999999" customHeight="1">
      <c r="A765" s="36"/>
      <c r="B765" s="41"/>
      <c r="C765" s="260" t="s">
        <v>120</v>
      </c>
      <c r="D765" s="261" t="s">
        <v>121</v>
      </c>
      <c r="E765" s="262" t="s">
        <v>92</v>
      </c>
      <c r="F765" s="263">
        <v>8</v>
      </c>
      <c r="G765" s="36"/>
      <c r="H765" s="41"/>
    </row>
    <row r="766" spans="1:8" s="2" customFormat="1" ht="16.899999999999999" customHeight="1">
      <c r="A766" s="36"/>
      <c r="B766" s="41"/>
      <c r="C766" s="264" t="s">
        <v>19</v>
      </c>
      <c r="D766" s="264" t="s">
        <v>1788</v>
      </c>
      <c r="E766" s="19" t="s">
        <v>19</v>
      </c>
      <c r="F766" s="265">
        <v>0</v>
      </c>
      <c r="G766" s="36"/>
      <c r="H766" s="41"/>
    </row>
    <row r="767" spans="1:8" s="2" customFormat="1" ht="16.899999999999999" customHeight="1">
      <c r="A767" s="36"/>
      <c r="B767" s="41"/>
      <c r="C767" s="264" t="s">
        <v>19</v>
      </c>
      <c r="D767" s="264" t="s">
        <v>1923</v>
      </c>
      <c r="E767" s="19" t="s">
        <v>19</v>
      </c>
      <c r="F767" s="265">
        <v>2</v>
      </c>
      <c r="G767" s="36"/>
      <c r="H767" s="41"/>
    </row>
    <row r="768" spans="1:8" s="2" customFormat="1" ht="16.899999999999999" customHeight="1">
      <c r="A768" s="36"/>
      <c r="B768" s="41"/>
      <c r="C768" s="264" t="s">
        <v>19</v>
      </c>
      <c r="D768" s="264" t="s">
        <v>1924</v>
      </c>
      <c r="E768" s="19" t="s">
        <v>19</v>
      </c>
      <c r="F768" s="265">
        <v>1</v>
      </c>
      <c r="G768" s="36"/>
      <c r="H768" s="41"/>
    </row>
    <row r="769" spans="1:8" s="2" customFormat="1" ht="16.899999999999999" customHeight="1">
      <c r="A769" s="36"/>
      <c r="B769" s="41"/>
      <c r="C769" s="264" t="s">
        <v>19</v>
      </c>
      <c r="D769" s="264" t="s">
        <v>1925</v>
      </c>
      <c r="E769" s="19" t="s">
        <v>19</v>
      </c>
      <c r="F769" s="265">
        <v>2</v>
      </c>
      <c r="G769" s="36"/>
      <c r="H769" s="41"/>
    </row>
    <row r="770" spans="1:8" s="2" customFormat="1" ht="16.899999999999999" customHeight="1">
      <c r="A770" s="36"/>
      <c r="B770" s="41"/>
      <c r="C770" s="264" t="s">
        <v>19</v>
      </c>
      <c r="D770" s="264" t="s">
        <v>1926</v>
      </c>
      <c r="E770" s="19" t="s">
        <v>19</v>
      </c>
      <c r="F770" s="265">
        <v>2</v>
      </c>
      <c r="G770" s="36"/>
      <c r="H770" s="41"/>
    </row>
    <row r="771" spans="1:8" s="2" customFormat="1" ht="16.899999999999999" customHeight="1">
      <c r="A771" s="36"/>
      <c r="B771" s="41"/>
      <c r="C771" s="264" t="s">
        <v>19</v>
      </c>
      <c r="D771" s="264" t="s">
        <v>1927</v>
      </c>
      <c r="E771" s="19" t="s">
        <v>19</v>
      </c>
      <c r="F771" s="265">
        <v>1</v>
      </c>
      <c r="G771" s="36"/>
      <c r="H771" s="41"/>
    </row>
    <row r="772" spans="1:8" s="2" customFormat="1" ht="16.899999999999999" customHeight="1">
      <c r="A772" s="36"/>
      <c r="B772" s="41"/>
      <c r="C772" s="264" t="s">
        <v>120</v>
      </c>
      <c r="D772" s="264" t="s">
        <v>235</v>
      </c>
      <c r="E772" s="19" t="s">
        <v>19</v>
      </c>
      <c r="F772" s="265">
        <v>8</v>
      </c>
      <c r="G772" s="36"/>
      <c r="H772" s="41"/>
    </row>
    <row r="773" spans="1:8" s="2" customFormat="1" ht="16.899999999999999" customHeight="1">
      <c r="A773" s="36"/>
      <c r="B773" s="41"/>
      <c r="C773" s="266" t="s">
        <v>2071</v>
      </c>
      <c r="D773" s="36"/>
      <c r="E773" s="36"/>
      <c r="F773" s="36"/>
      <c r="G773" s="36"/>
      <c r="H773" s="41"/>
    </row>
    <row r="774" spans="1:8" s="2" customFormat="1" ht="16.899999999999999" customHeight="1">
      <c r="A774" s="36"/>
      <c r="B774" s="41"/>
      <c r="C774" s="264" t="s">
        <v>968</v>
      </c>
      <c r="D774" s="264" t="s">
        <v>969</v>
      </c>
      <c r="E774" s="19" t="s">
        <v>92</v>
      </c>
      <c r="F774" s="265">
        <v>8</v>
      </c>
      <c r="G774" s="36"/>
      <c r="H774" s="41"/>
    </row>
    <row r="775" spans="1:8" s="2" customFormat="1" ht="16.899999999999999" customHeight="1">
      <c r="A775" s="36"/>
      <c r="B775" s="41"/>
      <c r="C775" s="264" t="s">
        <v>1928</v>
      </c>
      <c r="D775" s="264" t="s">
        <v>1929</v>
      </c>
      <c r="E775" s="19" t="s">
        <v>92</v>
      </c>
      <c r="F775" s="265">
        <v>8</v>
      </c>
      <c r="G775" s="36"/>
      <c r="H775" s="41"/>
    </row>
    <row r="776" spans="1:8" s="2" customFormat="1" ht="16.899999999999999" customHeight="1">
      <c r="A776" s="36"/>
      <c r="B776" s="41"/>
      <c r="C776" s="260" t="s">
        <v>125</v>
      </c>
      <c r="D776" s="261" t="s">
        <v>126</v>
      </c>
      <c r="E776" s="262" t="s">
        <v>115</v>
      </c>
      <c r="F776" s="263">
        <v>1455.62</v>
      </c>
      <c r="G776" s="36"/>
      <c r="H776" s="41"/>
    </row>
    <row r="777" spans="1:8" s="2" customFormat="1" ht="16.899999999999999" customHeight="1">
      <c r="A777" s="36"/>
      <c r="B777" s="41"/>
      <c r="C777" s="264" t="s">
        <v>19</v>
      </c>
      <c r="D777" s="264" t="s">
        <v>126</v>
      </c>
      <c r="E777" s="19" t="s">
        <v>19</v>
      </c>
      <c r="F777" s="265">
        <v>0</v>
      </c>
      <c r="G777" s="36"/>
      <c r="H777" s="41"/>
    </row>
    <row r="778" spans="1:8" s="2" customFormat="1" ht="16.899999999999999" customHeight="1">
      <c r="A778" s="36"/>
      <c r="B778" s="41"/>
      <c r="C778" s="264" t="s">
        <v>19</v>
      </c>
      <c r="D778" s="264" t="s">
        <v>481</v>
      </c>
      <c r="E778" s="19" t="s">
        <v>19</v>
      </c>
      <c r="F778" s="265">
        <v>1450.0419999999999</v>
      </c>
      <c r="G778" s="36"/>
      <c r="H778" s="41"/>
    </row>
    <row r="779" spans="1:8" s="2" customFormat="1" ht="16.899999999999999" customHeight="1">
      <c r="A779" s="36"/>
      <c r="B779" s="41"/>
      <c r="C779" s="264" t="s">
        <v>19</v>
      </c>
      <c r="D779" s="264" t="s">
        <v>482</v>
      </c>
      <c r="E779" s="19" t="s">
        <v>19</v>
      </c>
      <c r="F779" s="265">
        <v>94.581000000000003</v>
      </c>
      <c r="G779" s="36"/>
      <c r="H779" s="41"/>
    </row>
    <row r="780" spans="1:8" s="2" customFormat="1" ht="16.899999999999999" customHeight="1">
      <c r="A780" s="36"/>
      <c r="B780" s="41"/>
      <c r="C780" s="264" t="s">
        <v>19</v>
      </c>
      <c r="D780" s="264" t="s">
        <v>483</v>
      </c>
      <c r="E780" s="19" t="s">
        <v>19</v>
      </c>
      <c r="F780" s="265">
        <v>-89.003</v>
      </c>
      <c r="G780" s="36"/>
      <c r="H780" s="41"/>
    </row>
    <row r="781" spans="1:8" s="2" customFormat="1" ht="16.899999999999999" customHeight="1">
      <c r="A781" s="36"/>
      <c r="B781" s="41"/>
      <c r="C781" s="264" t="s">
        <v>125</v>
      </c>
      <c r="D781" s="264" t="s">
        <v>235</v>
      </c>
      <c r="E781" s="19" t="s">
        <v>19</v>
      </c>
      <c r="F781" s="265">
        <v>1455.62</v>
      </c>
      <c r="G781" s="36"/>
      <c r="H781" s="41"/>
    </row>
    <row r="782" spans="1:8" s="2" customFormat="1" ht="16.899999999999999" customHeight="1">
      <c r="A782" s="36"/>
      <c r="B782" s="41"/>
      <c r="C782" s="266" t="s">
        <v>2071</v>
      </c>
      <c r="D782" s="36"/>
      <c r="E782" s="36"/>
      <c r="F782" s="36"/>
      <c r="G782" s="36"/>
      <c r="H782" s="41"/>
    </row>
    <row r="783" spans="1:8" s="2" customFormat="1" ht="16.899999999999999" customHeight="1">
      <c r="A783" s="36"/>
      <c r="B783" s="41"/>
      <c r="C783" s="264" t="s">
        <v>476</v>
      </c>
      <c r="D783" s="264" t="s">
        <v>477</v>
      </c>
      <c r="E783" s="19" t="s">
        <v>115</v>
      </c>
      <c r="F783" s="265">
        <v>1455.62</v>
      </c>
      <c r="G783" s="36"/>
      <c r="H783" s="41"/>
    </row>
    <row r="784" spans="1:8" s="2" customFormat="1" ht="16.899999999999999" customHeight="1">
      <c r="A784" s="36"/>
      <c r="B784" s="41"/>
      <c r="C784" s="264" t="s">
        <v>485</v>
      </c>
      <c r="D784" s="264" t="s">
        <v>486</v>
      </c>
      <c r="E784" s="19" t="s">
        <v>115</v>
      </c>
      <c r="F784" s="265">
        <v>14556.2</v>
      </c>
      <c r="G784" s="36"/>
      <c r="H784" s="41"/>
    </row>
    <row r="785" spans="1:8" s="2" customFormat="1" ht="16.899999999999999" customHeight="1">
      <c r="A785" s="36"/>
      <c r="B785" s="41"/>
      <c r="C785" s="264" t="s">
        <v>516</v>
      </c>
      <c r="D785" s="264" t="s">
        <v>517</v>
      </c>
      <c r="E785" s="19" t="s">
        <v>518</v>
      </c>
      <c r="F785" s="265">
        <v>3811.6819999999998</v>
      </c>
      <c r="G785" s="36"/>
      <c r="H785" s="41"/>
    </row>
    <row r="786" spans="1:8" s="2" customFormat="1" ht="16.899999999999999" customHeight="1">
      <c r="A786" s="36"/>
      <c r="B786" s="41"/>
      <c r="C786" s="260" t="s">
        <v>173</v>
      </c>
      <c r="D786" s="261" t="s">
        <v>174</v>
      </c>
      <c r="E786" s="262" t="s">
        <v>115</v>
      </c>
      <c r="F786" s="263">
        <v>661.98099999999999</v>
      </c>
      <c r="G786" s="36"/>
      <c r="H786" s="41"/>
    </row>
    <row r="787" spans="1:8" s="2" customFormat="1" ht="16.899999999999999" customHeight="1">
      <c r="A787" s="36"/>
      <c r="B787" s="41"/>
      <c r="C787" s="264" t="s">
        <v>19</v>
      </c>
      <c r="D787" s="264" t="s">
        <v>174</v>
      </c>
      <c r="E787" s="19" t="s">
        <v>19</v>
      </c>
      <c r="F787" s="265">
        <v>0</v>
      </c>
      <c r="G787" s="36"/>
      <c r="H787" s="41"/>
    </row>
    <row r="788" spans="1:8" s="2" customFormat="1" ht="16.899999999999999" customHeight="1">
      <c r="A788" s="36"/>
      <c r="B788" s="41"/>
      <c r="C788" s="264" t="s">
        <v>19</v>
      </c>
      <c r="D788" s="264" t="s">
        <v>495</v>
      </c>
      <c r="E788" s="19" t="s">
        <v>19</v>
      </c>
      <c r="F788" s="265">
        <v>621.44600000000003</v>
      </c>
      <c r="G788" s="36"/>
      <c r="H788" s="41"/>
    </row>
    <row r="789" spans="1:8" s="2" customFormat="1" ht="16.899999999999999" customHeight="1">
      <c r="A789" s="36"/>
      <c r="B789" s="41"/>
      <c r="C789" s="264" t="s">
        <v>19</v>
      </c>
      <c r="D789" s="264" t="s">
        <v>496</v>
      </c>
      <c r="E789" s="19" t="s">
        <v>19</v>
      </c>
      <c r="F789" s="265">
        <v>40.534999999999997</v>
      </c>
      <c r="G789" s="36"/>
      <c r="H789" s="41"/>
    </row>
    <row r="790" spans="1:8" s="2" customFormat="1" ht="16.899999999999999" customHeight="1">
      <c r="A790" s="36"/>
      <c r="B790" s="41"/>
      <c r="C790" s="264" t="s">
        <v>173</v>
      </c>
      <c r="D790" s="264" t="s">
        <v>235</v>
      </c>
      <c r="E790" s="19" t="s">
        <v>19</v>
      </c>
      <c r="F790" s="265">
        <v>661.98099999999999</v>
      </c>
      <c r="G790" s="36"/>
      <c r="H790" s="41"/>
    </row>
    <row r="791" spans="1:8" s="2" customFormat="1" ht="16.899999999999999" customHeight="1">
      <c r="A791" s="36"/>
      <c r="B791" s="41"/>
      <c r="C791" s="266" t="s">
        <v>2071</v>
      </c>
      <c r="D791" s="36"/>
      <c r="E791" s="36"/>
      <c r="F791" s="36"/>
      <c r="G791" s="36"/>
      <c r="H791" s="41"/>
    </row>
    <row r="792" spans="1:8" s="2" customFormat="1" ht="16.899999999999999" customHeight="1">
      <c r="A792" s="36"/>
      <c r="B792" s="41"/>
      <c r="C792" s="264" t="s">
        <v>491</v>
      </c>
      <c r="D792" s="264" t="s">
        <v>492</v>
      </c>
      <c r="E792" s="19" t="s">
        <v>115</v>
      </c>
      <c r="F792" s="265">
        <v>661.98099999999999</v>
      </c>
      <c r="G792" s="36"/>
      <c r="H792" s="41"/>
    </row>
    <row r="793" spans="1:8" s="2" customFormat="1" ht="16.899999999999999" customHeight="1">
      <c r="A793" s="36"/>
      <c r="B793" s="41"/>
      <c r="C793" s="264" t="s">
        <v>497</v>
      </c>
      <c r="D793" s="264" t="s">
        <v>498</v>
      </c>
      <c r="E793" s="19" t="s">
        <v>115</v>
      </c>
      <c r="F793" s="265">
        <v>6619.81</v>
      </c>
      <c r="G793" s="36"/>
      <c r="H793" s="41"/>
    </row>
    <row r="794" spans="1:8" s="2" customFormat="1" ht="16.899999999999999" customHeight="1">
      <c r="A794" s="36"/>
      <c r="B794" s="41"/>
      <c r="C794" s="264" t="s">
        <v>516</v>
      </c>
      <c r="D794" s="264" t="s">
        <v>517</v>
      </c>
      <c r="E794" s="19" t="s">
        <v>518</v>
      </c>
      <c r="F794" s="265">
        <v>3811.6819999999998</v>
      </c>
      <c r="G794" s="36"/>
      <c r="H794" s="41"/>
    </row>
    <row r="795" spans="1:8" s="2" customFormat="1" ht="16.899999999999999" customHeight="1">
      <c r="A795" s="36"/>
      <c r="B795" s="41"/>
      <c r="C795" s="260" t="s">
        <v>128</v>
      </c>
      <c r="D795" s="261" t="s">
        <v>129</v>
      </c>
      <c r="E795" s="262" t="s">
        <v>130</v>
      </c>
      <c r="F795" s="263">
        <v>121.63</v>
      </c>
      <c r="G795" s="36"/>
      <c r="H795" s="41"/>
    </row>
    <row r="796" spans="1:8" s="2" customFormat="1" ht="16.899999999999999" customHeight="1">
      <c r="A796" s="36"/>
      <c r="B796" s="41"/>
      <c r="C796" s="264" t="s">
        <v>19</v>
      </c>
      <c r="D796" s="264" t="s">
        <v>677</v>
      </c>
      <c r="E796" s="19" t="s">
        <v>19</v>
      </c>
      <c r="F796" s="265">
        <v>0</v>
      </c>
      <c r="G796" s="36"/>
      <c r="H796" s="41"/>
    </row>
    <row r="797" spans="1:8" s="2" customFormat="1" ht="16.899999999999999" customHeight="1">
      <c r="A797" s="36"/>
      <c r="B797" s="41"/>
      <c r="C797" s="264" t="s">
        <v>128</v>
      </c>
      <c r="D797" s="264" t="s">
        <v>156</v>
      </c>
      <c r="E797" s="19" t="s">
        <v>19</v>
      </c>
      <c r="F797" s="265">
        <v>121.63</v>
      </c>
      <c r="G797" s="36"/>
      <c r="H797" s="41"/>
    </row>
    <row r="798" spans="1:8" s="2" customFormat="1" ht="16.899999999999999" customHeight="1">
      <c r="A798" s="36"/>
      <c r="B798" s="41"/>
      <c r="C798" s="266" t="s">
        <v>2071</v>
      </c>
      <c r="D798" s="36"/>
      <c r="E798" s="36"/>
      <c r="F798" s="36"/>
      <c r="G798" s="36"/>
      <c r="H798" s="41"/>
    </row>
    <row r="799" spans="1:8" s="2" customFormat="1" ht="16.899999999999999" customHeight="1">
      <c r="A799" s="36"/>
      <c r="B799" s="41"/>
      <c r="C799" s="264" t="s">
        <v>672</v>
      </c>
      <c r="D799" s="264" t="s">
        <v>673</v>
      </c>
      <c r="E799" s="19" t="s">
        <v>130</v>
      </c>
      <c r="F799" s="265">
        <v>121.63</v>
      </c>
      <c r="G799" s="36"/>
      <c r="H799" s="41"/>
    </row>
    <row r="800" spans="1:8" s="2" customFormat="1" ht="16.899999999999999" customHeight="1">
      <c r="A800" s="36"/>
      <c r="B800" s="41"/>
      <c r="C800" s="264" t="s">
        <v>679</v>
      </c>
      <c r="D800" s="264" t="s">
        <v>680</v>
      </c>
      <c r="E800" s="19" t="s">
        <v>130</v>
      </c>
      <c r="F800" s="265">
        <v>121.63</v>
      </c>
      <c r="G800" s="36"/>
      <c r="H800" s="41"/>
    </row>
    <row r="801" spans="1:8" s="2" customFormat="1" ht="16.899999999999999" customHeight="1">
      <c r="A801" s="36"/>
      <c r="B801" s="41"/>
      <c r="C801" s="264" t="s">
        <v>691</v>
      </c>
      <c r="D801" s="264" t="s">
        <v>692</v>
      </c>
      <c r="E801" s="19" t="s">
        <v>130</v>
      </c>
      <c r="F801" s="265">
        <v>121.63</v>
      </c>
      <c r="G801" s="36"/>
      <c r="H801" s="41"/>
    </row>
    <row r="802" spans="1:8" s="2" customFormat="1" ht="16.899999999999999" customHeight="1">
      <c r="A802" s="36"/>
      <c r="B802" s="41"/>
      <c r="C802" s="264" t="s">
        <v>697</v>
      </c>
      <c r="D802" s="264" t="s">
        <v>698</v>
      </c>
      <c r="E802" s="19" t="s">
        <v>130</v>
      </c>
      <c r="F802" s="265">
        <v>121.63</v>
      </c>
      <c r="G802" s="36"/>
      <c r="H802" s="41"/>
    </row>
    <row r="803" spans="1:8" s="2" customFormat="1" ht="16.899999999999999" customHeight="1">
      <c r="A803" s="36"/>
      <c r="B803" s="41"/>
      <c r="C803" s="264" t="s">
        <v>703</v>
      </c>
      <c r="D803" s="264" t="s">
        <v>704</v>
      </c>
      <c r="E803" s="19" t="s">
        <v>115</v>
      </c>
      <c r="F803" s="265">
        <v>3.649</v>
      </c>
      <c r="G803" s="36"/>
      <c r="H803" s="41"/>
    </row>
    <row r="804" spans="1:8" s="2" customFormat="1" ht="16.899999999999999" customHeight="1">
      <c r="A804" s="36"/>
      <c r="B804" s="41"/>
      <c r="C804" s="264" t="s">
        <v>685</v>
      </c>
      <c r="D804" s="264" t="s">
        <v>686</v>
      </c>
      <c r="E804" s="19" t="s">
        <v>687</v>
      </c>
      <c r="F804" s="265">
        <v>3.649</v>
      </c>
      <c r="G804" s="36"/>
      <c r="H804" s="41"/>
    </row>
    <row r="805" spans="1:8" s="2" customFormat="1" ht="16.899999999999999" customHeight="1">
      <c r="A805" s="36"/>
      <c r="B805" s="41"/>
      <c r="C805" s="260" t="s">
        <v>132</v>
      </c>
      <c r="D805" s="261" t="s">
        <v>133</v>
      </c>
      <c r="E805" s="262" t="s">
        <v>130</v>
      </c>
      <c r="F805" s="263">
        <v>2585.4670000000001</v>
      </c>
      <c r="G805" s="36"/>
      <c r="H805" s="41"/>
    </row>
    <row r="806" spans="1:8" s="2" customFormat="1" ht="16.899999999999999" customHeight="1">
      <c r="A806" s="36"/>
      <c r="B806" s="41"/>
      <c r="C806" s="264" t="s">
        <v>19</v>
      </c>
      <c r="D806" s="264" t="s">
        <v>1304</v>
      </c>
      <c r="E806" s="19" t="s">
        <v>19</v>
      </c>
      <c r="F806" s="265">
        <v>0</v>
      </c>
      <c r="G806" s="36"/>
      <c r="H806" s="41"/>
    </row>
    <row r="807" spans="1:8" s="2" customFormat="1" ht="16.899999999999999" customHeight="1">
      <c r="A807" s="36"/>
      <c r="B807" s="41"/>
      <c r="C807" s="264" t="s">
        <v>19</v>
      </c>
      <c r="D807" s="264" t="s">
        <v>1529</v>
      </c>
      <c r="E807" s="19" t="s">
        <v>19</v>
      </c>
      <c r="F807" s="265">
        <v>37.343000000000004</v>
      </c>
      <c r="G807" s="36"/>
      <c r="H807" s="41"/>
    </row>
    <row r="808" spans="1:8" s="2" customFormat="1" ht="16.899999999999999" customHeight="1">
      <c r="A808" s="36"/>
      <c r="B808" s="41"/>
      <c r="C808" s="264" t="s">
        <v>19</v>
      </c>
      <c r="D808" s="264" t="s">
        <v>1530</v>
      </c>
      <c r="E808" s="19" t="s">
        <v>19</v>
      </c>
      <c r="F808" s="265">
        <v>7.9249999999999998</v>
      </c>
      <c r="G808" s="36"/>
      <c r="H808" s="41"/>
    </row>
    <row r="809" spans="1:8" s="2" customFormat="1" ht="16.899999999999999" customHeight="1">
      <c r="A809" s="36"/>
      <c r="B809" s="41"/>
      <c r="C809" s="264" t="s">
        <v>19</v>
      </c>
      <c r="D809" s="264" t="s">
        <v>1531</v>
      </c>
      <c r="E809" s="19" t="s">
        <v>19</v>
      </c>
      <c r="F809" s="265">
        <v>87.144999999999996</v>
      </c>
      <c r="G809" s="36"/>
      <c r="H809" s="41"/>
    </row>
    <row r="810" spans="1:8" s="2" customFormat="1" ht="16.899999999999999" customHeight="1">
      <c r="A810" s="36"/>
      <c r="B810" s="41"/>
      <c r="C810" s="264" t="s">
        <v>19</v>
      </c>
      <c r="D810" s="264" t="s">
        <v>1532</v>
      </c>
      <c r="E810" s="19" t="s">
        <v>19</v>
      </c>
      <c r="F810" s="265">
        <v>29.103000000000002</v>
      </c>
      <c r="G810" s="36"/>
      <c r="H810" s="41"/>
    </row>
    <row r="811" spans="1:8" s="2" customFormat="1" ht="16.899999999999999" customHeight="1">
      <c r="A811" s="36"/>
      <c r="B811" s="41"/>
      <c r="C811" s="264" t="s">
        <v>19</v>
      </c>
      <c r="D811" s="264" t="s">
        <v>1533</v>
      </c>
      <c r="E811" s="19" t="s">
        <v>19</v>
      </c>
      <c r="F811" s="265">
        <v>84.281000000000006</v>
      </c>
      <c r="G811" s="36"/>
      <c r="H811" s="41"/>
    </row>
    <row r="812" spans="1:8" s="2" customFormat="1" ht="16.899999999999999" customHeight="1">
      <c r="A812" s="36"/>
      <c r="B812" s="41"/>
      <c r="C812" s="264" t="s">
        <v>19</v>
      </c>
      <c r="D812" s="264" t="s">
        <v>1534</v>
      </c>
      <c r="E812" s="19" t="s">
        <v>19</v>
      </c>
      <c r="F812" s="265">
        <v>56.832000000000001</v>
      </c>
      <c r="G812" s="36"/>
      <c r="H812" s="41"/>
    </row>
    <row r="813" spans="1:8" s="2" customFormat="1" ht="16.899999999999999" customHeight="1">
      <c r="A813" s="36"/>
      <c r="B813" s="41"/>
      <c r="C813" s="264" t="s">
        <v>19</v>
      </c>
      <c r="D813" s="264" t="s">
        <v>1535</v>
      </c>
      <c r="E813" s="19" t="s">
        <v>19</v>
      </c>
      <c r="F813" s="265">
        <v>101.232</v>
      </c>
      <c r="G813" s="36"/>
      <c r="H813" s="41"/>
    </row>
    <row r="814" spans="1:8" s="2" customFormat="1" ht="16.899999999999999" customHeight="1">
      <c r="A814" s="36"/>
      <c r="B814" s="41"/>
      <c r="C814" s="264" t="s">
        <v>19</v>
      </c>
      <c r="D814" s="264" t="s">
        <v>1536</v>
      </c>
      <c r="E814" s="19" t="s">
        <v>19</v>
      </c>
      <c r="F814" s="265">
        <v>13.52</v>
      </c>
      <c r="G814" s="36"/>
      <c r="H814" s="41"/>
    </row>
    <row r="815" spans="1:8" s="2" customFormat="1" ht="16.899999999999999" customHeight="1">
      <c r="A815" s="36"/>
      <c r="B815" s="41"/>
      <c r="C815" s="264" t="s">
        <v>19</v>
      </c>
      <c r="D815" s="264" t="s">
        <v>1537</v>
      </c>
      <c r="E815" s="19" t="s">
        <v>19</v>
      </c>
      <c r="F815" s="265">
        <v>3.5840000000000001</v>
      </c>
      <c r="G815" s="36"/>
      <c r="H815" s="41"/>
    </row>
    <row r="816" spans="1:8" s="2" customFormat="1" ht="16.899999999999999" customHeight="1">
      <c r="A816" s="36"/>
      <c r="B816" s="41"/>
      <c r="C816" s="264" t="s">
        <v>19</v>
      </c>
      <c r="D816" s="264" t="s">
        <v>1538</v>
      </c>
      <c r="E816" s="19" t="s">
        <v>19</v>
      </c>
      <c r="F816" s="265">
        <v>17.611999999999998</v>
      </c>
      <c r="G816" s="36"/>
      <c r="H816" s="41"/>
    </row>
    <row r="817" spans="1:8" s="2" customFormat="1" ht="16.899999999999999" customHeight="1">
      <c r="A817" s="36"/>
      <c r="B817" s="41"/>
      <c r="C817" s="264" t="s">
        <v>19</v>
      </c>
      <c r="D817" s="264" t="s">
        <v>1539</v>
      </c>
      <c r="E817" s="19" t="s">
        <v>19</v>
      </c>
      <c r="F817" s="265">
        <v>11.8</v>
      </c>
      <c r="G817" s="36"/>
      <c r="H817" s="41"/>
    </row>
    <row r="818" spans="1:8" s="2" customFormat="1" ht="16.899999999999999" customHeight="1">
      <c r="A818" s="36"/>
      <c r="B818" s="41"/>
      <c r="C818" s="264" t="s">
        <v>19</v>
      </c>
      <c r="D818" s="264" t="s">
        <v>1540</v>
      </c>
      <c r="E818" s="19" t="s">
        <v>19</v>
      </c>
      <c r="F818" s="265">
        <v>13.14</v>
      </c>
      <c r="G818" s="36"/>
      <c r="H818" s="41"/>
    </row>
    <row r="819" spans="1:8" s="2" customFormat="1" ht="16.899999999999999" customHeight="1">
      <c r="A819" s="36"/>
      <c r="B819" s="41"/>
      <c r="C819" s="264" t="s">
        <v>19</v>
      </c>
      <c r="D819" s="264" t="s">
        <v>1541</v>
      </c>
      <c r="E819" s="19" t="s">
        <v>19</v>
      </c>
      <c r="F819" s="265">
        <v>13.9</v>
      </c>
      <c r="G819" s="36"/>
      <c r="H819" s="41"/>
    </row>
    <row r="820" spans="1:8" s="2" customFormat="1" ht="16.899999999999999" customHeight="1">
      <c r="A820" s="36"/>
      <c r="B820" s="41"/>
      <c r="C820" s="264" t="s">
        <v>19</v>
      </c>
      <c r="D820" s="264" t="s">
        <v>1308</v>
      </c>
      <c r="E820" s="19" t="s">
        <v>19</v>
      </c>
      <c r="F820" s="265">
        <v>0</v>
      </c>
      <c r="G820" s="36"/>
      <c r="H820" s="41"/>
    </row>
    <row r="821" spans="1:8" s="2" customFormat="1" ht="16.899999999999999" customHeight="1">
      <c r="A821" s="36"/>
      <c r="B821" s="41"/>
      <c r="C821" s="264" t="s">
        <v>19</v>
      </c>
      <c r="D821" s="264" t="s">
        <v>1542</v>
      </c>
      <c r="E821" s="19" t="s">
        <v>19</v>
      </c>
      <c r="F821" s="265">
        <v>21.097000000000001</v>
      </c>
      <c r="G821" s="36"/>
      <c r="H821" s="41"/>
    </row>
    <row r="822" spans="1:8" s="2" customFormat="1" ht="16.899999999999999" customHeight="1">
      <c r="A822" s="36"/>
      <c r="B822" s="41"/>
      <c r="C822" s="264" t="s">
        <v>19</v>
      </c>
      <c r="D822" s="264" t="s">
        <v>1543</v>
      </c>
      <c r="E822" s="19" t="s">
        <v>19</v>
      </c>
      <c r="F822" s="265">
        <v>13.577999999999999</v>
      </c>
      <c r="G822" s="36"/>
      <c r="H822" s="41"/>
    </row>
    <row r="823" spans="1:8" s="2" customFormat="1" ht="16.899999999999999" customHeight="1">
      <c r="A823" s="36"/>
      <c r="B823" s="41"/>
      <c r="C823" s="264" t="s">
        <v>19</v>
      </c>
      <c r="D823" s="264" t="s">
        <v>1544</v>
      </c>
      <c r="E823" s="19" t="s">
        <v>19</v>
      </c>
      <c r="F823" s="265">
        <v>163.34399999999999</v>
      </c>
      <c r="G823" s="36"/>
      <c r="H823" s="41"/>
    </row>
    <row r="824" spans="1:8" s="2" customFormat="1" ht="16.899999999999999" customHeight="1">
      <c r="A824" s="36"/>
      <c r="B824" s="41"/>
      <c r="C824" s="264" t="s">
        <v>19</v>
      </c>
      <c r="D824" s="264" t="s">
        <v>1545</v>
      </c>
      <c r="E824" s="19" t="s">
        <v>19</v>
      </c>
      <c r="F824" s="265">
        <v>16.106999999999999</v>
      </c>
      <c r="G824" s="36"/>
      <c r="H824" s="41"/>
    </row>
    <row r="825" spans="1:8" s="2" customFormat="1" ht="16.899999999999999" customHeight="1">
      <c r="A825" s="36"/>
      <c r="B825" s="41"/>
      <c r="C825" s="264" t="s">
        <v>19</v>
      </c>
      <c r="D825" s="264" t="s">
        <v>1546</v>
      </c>
      <c r="E825" s="19" t="s">
        <v>19</v>
      </c>
      <c r="F825" s="265">
        <v>57.04</v>
      </c>
      <c r="G825" s="36"/>
      <c r="H825" s="41"/>
    </row>
    <row r="826" spans="1:8" s="2" customFormat="1" ht="16.899999999999999" customHeight="1">
      <c r="A826" s="36"/>
      <c r="B826" s="41"/>
      <c r="C826" s="264" t="s">
        <v>19</v>
      </c>
      <c r="D826" s="264" t="s">
        <v>1547</v>
      </c>
      <c r="E826" s="19" t="s">
        <v>19</v>
      </c>
      <c r="F826" s="265">
        <v>96.471999999999994</v>
      </c>
      <c r="G826" s="36"/>
      <c r="H826" s="41"/>
    </row>
    <row r="827" spans="1:8" s="2" customFormat="1" ht="16.899999999999999" customHeight="1">
      <c r="A827" s="36"/>
      <c r="B827" s="41"/>
      <c r="C827" s="264" t="s">
        <v>19</v>
      </c>
      <c r="D827" s="264" t="s">
        <v>1548</v>
      </c>
      <c r="E827" s="19" t="s">
        <v>19</v>
      </c>
      <c r="F827" s="265">
        <v>17.052</v>
      </c>
      <c r="G827" s="36"/>
      <c r="H827" s="41"/>
    </row>
    <row r="828" spans="1:8" s="2" customFormat="1" ht="16.899999999999999" customHeight="1">
      <c r="A828" s="36"/>
      <c r="B828" s="41"/>
      <c r="C828" s="264" t="s">
        <v>19</v>
      </c>
      <c r="D828" s="264" t="s">
        <v>1549</v>
      </c>
      <c r="E828" s="19" t="s">
        <v>19</v>
      </c>
      <c r="F828" s="265">
        <v>4.8719999999999999</v>
      </c>
      <c r="G828" s="36"/>
      <c r="H828" s="41"/>
    </row>
    <row r="829" spans="1:8" s="2" customFormat="1" ht="16.899999999999999" customHeight="1">
      <c r="A829" s="36"/>
      <c r="B829" s="41"/>
      <c r="C829" s="264" t="s">
        <v>19</v>
      </c>
      <c r="D829" s="264" t="s">
        <v>1550</v>
      </c>
      <c r="E829" s="19" t="s">
        <v>19</v>
      </c>
      <c r="F829" s="265">
        <v>12.327999999999999</v>
      </c>
      <c r="G829" s="36"/>
      <c r="H829" s="41"/>
    </row>
    <row r="830" spans="1:8" s="2" customFormat="1" ht="16.899999999999999" customHeight="1">
      <c r="A830" s="36"/>
      <c r="B830" s="41"/>
      <c r="C830" s="264" t="s">
        <v>19</v>
      </c>
      <c r="D830" s="264" t="s">
        <v>1551</v>
      </c>
      <c r="E830" s="19" t="s">
        <v>19</v>
      </c>
      <c r="F830" s="265">
        <v>4.6079999999999997</v>
      </c>
      <c r="G830" s="36"/>
      <c r="H830" s="41"/>
    </row>
    <row r="831" spans="1:8" s="2" customFormat="1" ht="16.899999999999999" customHeight="1">
      <c r="A831" s="36"/>
      <c r="B831" s="41"/>
      <c r="C831" s="264" t="s">
        <v>19</v>
      </c>
      <c r="D831" s="264" t="s">
        <v>1552</v>
      </c>
      <c r="E831" s="19" t="s">
        <v>19</v>
      </c>
      <c r="F831" s="265">
        <v>12.8</v>
      </c>
      <c r="G831" s="36"/>
      <c r="H831" s="41"/>
    </row>
    <row r="832" spans="1:8" s="2" customFormat="1" ht="16.899999999999999" customHeight="1">
      <c r="A832" s="36"/>
      <c r="B832" s="41"/>
      <c r="C832" s="264" t="s">
        <v>19</v>
      </c>
      <c r="D832" s="264" t="s">
        <v>1553</v>
      </c>
      <c r="E832" s="19" t="s">
        <v>19</v>
      </c>
      <c r="F832" s="265">
        <v>9.3480000000000008</v>
      </c>
      <c r="G832" s="36"/>
      <c r="H832" s="41"/>
    </row>
    <row r="833" spans="1:8" s="2" customFormat="1" ht="16.899999999999999" customHeight="1">
      <c r="A833" s="36"/>
      <c r="B833" s="41"/>
      <c r="C833" s="264" t="s">
        <v>19</v>
      </c>
      <c r="D833" s="264" t="s">
        <v>1554</v>
      </c>
      <c r="E833" s="19" t="s">
        <v>19</v>
      </c>
      <c r="F833" s="265">
        <v>3.718</v>
      </c>
      <c r="G833" s="36"/>
      <c r="H833" s="41"/>
    </row>
    <row r="834" spans="1:8" s="2" customFormat="1" ht="16.899999999999999" customHeight="1">
      <c r="A834" s="36"/>
      <c r="B834" s="41"/>
      <c r="C834" s="264" t="s">
        <v>19</v>
      </c>
      <c r="D834" s="264" t="s">
        <v>1555</v>
      </c>
      <c r="E834" s="19" t="s">
        <v>19</v>
      </c>
      <c r="F834" s="265">
        <v>21.49</v>
      </c>
      <c r="G834" s="36"/>
      <c r="H834" s="41"/>
    </row>
    <row r="835" spans="1:8" s="2" customFormat="1" ht="16.899999999999999" customHeight="1">
      <c r="A835" s="36"/>
      <c r="B835" s="41"/>
      <c r="C835" s="264" t="s">
        <v>19</v>
      </c>
      <c r="D835" s="264" t="s">
        <v>1360</v>
      </c>
      <c r="E835" s="19" t="s">
        <v>19</v>
      </c>
      <c r="F835" s="265">
        <v>0</v>
      </c>
      <c r="G835" s="36"/>
      <c r="H835" s="41"/>
    </row>
    <row r="836" spans="1:8" s="2" customFormat="1" ht="16.899999999999999" customHeight="1">
      <c r="A836" s="36"/>
      <c r="B836" s="41"/>
      <c r="C836" s="264" t="s">
        <v>19</v>
      </c>
      <c r="D836" s="264" t="s">
        <v>1556</v>
      </c>
      <c r="E836" s="19" t="s">
        <v>19</v>
      </c>
      <c r="F836" s="265">
        <v>50.398000000000003</v>
      </c>
      <c r="G836" s="36"/>
      <c r="H836" s="41"/>
    </row>
    <row r="837" spans="1:8" s="2" customFormat="1" ht="16.899999999999999" customHeight="1">
      <c r="A837" s="36"/>
      <c r="B837" s="41"/>
      <c r="C837" s="264" t="s">
        <v>19</v>
      </c>
      <c r="D837" s="264" t="s">
        <v>1557</v>
      </c>
      <c r="E837" s="19" t="s">
        <v>19</v>
      </c>
      <c r="F837" s="265">
        <v>4.6399999999999997</v>
      </c>
      <c r="G837" s="36"/>
      <c r="H837" s="41"/>
    </row>
    <row r="838" spans="1:8" s="2" customFormat="1" ht="16.899999999999999" customHeight="1">
      <c r="A838" s="36"/>
      <c r="B838" s="41"/>
      <c r="C838" s="264" t="s">
        <v>19</v>
      </c>
      <c r="D838" s="264" t="s">
        <v>1558</v>
      </c>
      <c r="E838" s="19" t="s">
        <v>19</v>
      </c>
      <c r="F838" s="265">
        <v>9.9760000000000009</v>
      </c>
      <c r="G838" s="36"/>
      <c r="H838" s="41"/>
    </row>
    <row r="839" spans="1:8" s="2" customFormat="1" ht="16.899999999999999" customHeight="1">
      <c r="A839" s="36"/>
      <c r="B839" s="41"/>
      <c r="C839" s="264" t="s">
        <v>19</v>
      </c>
      <c r="D839" s="264" t="s">
        <v>1559</v>
      </c>
      <c r="E839" s="19" t="s">
        <v>19</v>
      </c>
      <c r="F839" s="265">
        <v>8.6</v>
      </c>
      <c r="G839" s="36"/>
      <c r="H839" s="41"/>
    </row>
    <row r="840" spans="1:8" s="2" customFormat="1" ht="16.899999999999999" customHeight="1">
      <c r="A840" s="36"/>
      <c r="B840" s="41"/>
      <c r="C840" s="264" t="s">
        <v>19</v>
      </c>
      <c r="D840" s="264" t="s">
        <v>1371</v>
      </c>
      <c r="E840" s="19" t="s">
        <v>19</v>
      </c>
      <c r="F840" s="265">
        <v>0</v>
      </c>
      <c r="G840" s="36"/>
      <c r="H840" s="41"/>
    </row>
    <row r="841" spans="1:8" s="2" customFormat="1" ht="16.899999999999999" customHeight="1">
      <c r="A841" s="36"/>
      <c r="B841" s="41"/>
      <c r="C841" s="264" t="s">
        <v>19</v>
      </c>
      <c r="D841" s="264" t="s">
        <v>1560</v>
      </c>
      <c r="E841" s="19" t="s">
        <v>19</v>
      </c>
      <c r="F841" s="265">
        <v>4.2119999999999997</v>
      </c>
      <c r="G841" s="36"/>
      <c r="H841" s="41"/>
    </row>
    <row r="842" spans="1:8" s="2" customFormat="1" ht="16.899999999999999" customHeight="1">
      <c r="A842" s="36"/>
      <c r="B842" s="41"/>
      <c r="C842" s="264" t="s">
        <v>19</v>
      </c>
      <c r="D842" s="264" t="s">
        <v>1561</v>
      </c>
      <c r="E842" s="19" t="s">
        <v>19</v>
      </c>
      <c r="F842" s="265">
        <v>15.343</v>
      </c>
      <c r="G842" s="36"/>
      <c r="H842" s="41"/>
    </row>
    <row r="843" spans="1:8" s="2" customFormat="1" ht="16.899999999999999" customHeight="1">
      <c r="A843" s="36"/>
      <c r="B843" s="41"/>
      <c r="C843" s="264" t="s">
        <v>19</v>
      </c>
      <c r="D843" s="264" t="s">
        <v>1311</v>
      </c>
      <c r="E843" s="19" t="s">
        <v>19</v>
      </c>
      <c r="F843" s="265">
        <v>0</v>
      </c>
      <c r="G843" s="36"/>
      <c r="H843" s="41"/>
    </row>
    <row r="844" spans="1:8" s="2" customFormat="1" ht="16.899999999999999" customHeight="1">
      <c r="A844" s="36"/>
      <c r="B844" s="41"/>
      <c r="C844" s="264" t="s">
        <v>19</v>
      </c>
      <c r="D844" s="264" t="s">
        <v>1562</v>
      </c>
      <c r="E844" s="19" t="s">
        <v>19</v>
      </c>
      <c r="F844" s="265">
        <v>40.598999999999997</v>
      </c>
      <c r="G844" s="36"/>
      <c r="H844" s="41"/>
    </row>
    <row r="845" spans="1:8" s="2" customFormat="1" ht="16.899999999999999" customHeight="1">
      <c r="A845" s="36"/>
      <c r="B845" s="41"/>
      <c r="C845" s="264" t="s">
        <v>19</v>
      </c>
      <c r="D845" s="264" t="s">
        <v>1563</v>
      </c>
      <c r="E845" s="19" t="s">
        <v>19</v>
      </c>
      <c r="F845" s="265">
        <v>391.5</v>
      </c>
      <c r="G845" s="36"/>
      <c r="H845" s="41"/>
    </row>
    <row r="846" spans="1:8" s="2" customFormat="1" ht="16.899999999999999" customHeight="1">
      <c r="A846" s="36"/>
      <c r="B846" s="41"/>
      <c r="C846" s="264" t="s">
        <v>19</v>
      </c>
      <c r="D846" s="264" t="s">
        <v>1564</v>
      </c>
      <c r="E846" s="19" t="s">
        <v>19</v>
      </c>
      <c r="F846" s="265">
        <v>58.764000000000003</v>
      </c>
      <c r="G846" s="36"/>
      <c r="H846" s="41"/>
    </row>
    <row r="847" spans="1:8" s="2" customFormat="1" ht="16.899999999999999" customHeight="1">
      <c r="A847" s="36"/>
      <c r="B847" s="41"/>
      <c r="C847" s="264" t="s">
        <v>19</v>
      </c>
      <c r="D847" s="264" t="s">
        <v>1565</v>
      </c>
      <c r="E847" s="19" t="s">
        <v>19</v>
      </c>
      <c r="F847" s="265">
        <v>4.8719999999999999</v>
      </c>
      <c r="G847" s="36"/>
      <c r="H847" s="41"/>
    </row>
    <row r="848" spans="1:8" s="2" customFormat="1" ht="16.899999999999999" customHeight="1">
      <c r="A848" s="36"/>
      <c r="B848" s="41"/>
      <c r="C848" s="264" t="s">
        <v>19</v>
      </c>
      <c r="D848" s="264" t="s">
        <v>1566</v>
      </c>
      <c r="E848" s="19" t="s">
        <v>19</v>
      </c>
      <c r="F848" s="265">
        <v>4.1760000000000002</v>
      </c>
      <c r="G848" s="36"/>
      <c r="H848" s="41"/>
    </row>
    <row r="849" spans="1:8" s="2" customFormat="1" ht="16.899999999999999" customHeight="1">
      <c r="A849" s="36"/>
      <c r="B849" s="41"/>
      <c r="C849" s="264" t="s">
        <v>19</v>
      </c>
      <c r="D849" s="264" t="s">
        <v>1567</v>
      </c>
      <c r="E849" s="19" t="s">
        <v>19</v>
      </c>
      <c r="F849" s="265">
        <v>5.27</v>
      </c>
      <c r="G849" s="36"/>
      <c r="H849" s="41"/>
    </row>
    <row r="850" spans="1:8" s="2" customFormat="1" ht="16.899999999999999" customHeight="1">
      <c r="A850" s="36"/>
      <c r="B850" s="41"/>
      <c r="C850" s="264" t="s">
        <v>19</v>
      </c>
      <c r="D850" s="264" t="s">
        <v>1568</v>
      </c>
      <c r="E850" s="19" t="s">
        <v>19</v>
      </c>
      <c r="F850" s="265">
        <v>17.05</v>
      </c>
      <c r="G850" s="36"/>
      <c r="H850" s="41"/>
    </row>
    <row r="851" spans="1:8" s="2" customFormat="1" ht="16.899999999999999" customHeight="1">
      <c r="A851" s="36"/>
      <c r="B851" s="41"/>
      <c r="C851" s="264" t="s">
        <v>19</v>
      </c>
      <c r="D851" s="264" t="s">
        <v>1569</v>
      </c>
      <c r="E851" s="19" t="s">
        <v>19</v>
      </c>
      <c r="F851" s="265">
        <v>18.408000000000001</v>
      </c>
      <c r="G851" s="36"/>
      <c r="H851" s="41"/>
    </row>
    <row r="852" spans="1:8" s="2" customFormat="1" ht="16.899999999999999" customHeight="1">
      <c r="A852" s="36"/>
      <c r="B852" s="41"/>
      <c r="C852" s="264" t="s">
        <v>19</v>
      </c>
      <c r="D852" s="264" t="s">
        <v>1570</v>
      </c>
      <c r="E852" s="19" t="s">
        <v>19</v>
      </c>
      <c r="F852" s="265">
        <v>14.96</v>
      </c>
      <c r="G852" s="36"/>
      <c r="H852" s="41"/>
    </row>
    <row r="853" spans="1:8" s="2" customFormat="1" ht="16.899999999999999" customHeight="1">
      <c r="A853" s="36"/>
      <c r="B853" s="41"/>
      <c r="C853" s="264" t="s">
        <v>19</v>
      </c>
      <c r="D853" s="264" t="s">
        <v>1571</v>
      </c>
      <c r="E853" s="19" t="s">
        <v>19</v>
      </c>
      <c r="F853" s="265">
        <v>5.01</v>
      </c>
      <c r="G853" s="36"/>
      <c r="H853" s="41"/>
    </row>
    <row r="854" spans="1:8" s="2" customFormat="1" ht="16.899999999999999" customHeight="1">
      <c r="A854" s="36"/>
      <c r="B854" s="41"/>
      <c r="C854" s="264" t="s">
        <v>19</v>
      </c>
      <c r="D854" s="264" t="s">
        <v>1314</v>
      </c>
      <c r="E854" s="19" t="s">
        <v>19</v>
      </c>
      <c r="F854" s="265">
        <v>0</v>
      </c>
      <c r="G854" s="36"/>
      <c r="H854" s="41"/>
    </row>
    <row r="855" spans="1:8" s="2" customFormat="1" ht="16.899999999999999" customHeight="1">
      <c r="A855" s="36"/>
      <c r="B855" s="41"/>
      <c r="C855" s="264" t="s">
        <v>19</v>
      </c>
      <c r="D855" s="264" t="s">
        <v>1572</v>
      </c>
      <c r="E855" s="19" t="s">
        <v>19</v>
      </c>
      <c r="F855" s="265">
        <v>12.079000000000001</v>
      </c>
      <c r="G855" s="36"/>
      <c r="H855" s="41"/>
    </row>
    <row r="856" spans="1:8" s="2" customFormat="1" ht="16.899999999999999" customHeight="1">
      <c r="A856" s="36"/>
      <c r="B856" s="41"/>
      <c r="C856" s="264" t="s">
        <v>19</v>
      </c>
      <c r="D856" s="264" t="s">
        <v>1573</v>
      </c>
      <c r="E856" s="19" t="s">
        <v>19</v>
      </c>
      <c r="F856" s="265">
        <v>105.22199999999999</v>
      </c>
      <c r="G856" s="36"/>
      <c r="H856" s="41"/>
    </row>
    <row r="857" spans="1:8" s="2" customFormat="1" ht="16.899999999999999" customHeight="1">
      <c r="A857" s="36"/>
      <c r="B857" s="41"/>
      <c r="C857" s="264" t="s">
        <v>19</v>
      </c>
      <c r="D857" s="264" t="s">
        <v>1574</v>
      </c>
      <c r="E857" s="19" t="s">
        <v>19</v>
      </c>
      <c r="F857" s="265">
        <v>5.45</v>
      </c>
      <c r="G857" s="36"/>
      <c r="H857" s="41"/>
    </row>
    <row r="858" spans="1:8" s="2" customFormat="1" ht="16.899999999999999" customHeight="1">
      <c r="A858" s="36"/>
      <c r="B858" s="41"/>
      <c r="C858" s="264" t="s">
        <v>19</v>
      </c>
      <c r="D858" s="264" t="s">
        <v>1575</v>
      </c>
      <c r="E858" s="19" t="s">
        <v>19</v>
      </c>
      <c r="F858" s="265">
        <v>16.111999999999998</v>
      </c>
      <c r="G858" s="36"/>
      <c r="H858" s="41"/>
    </row>
    <row r="859" spans="1:8" s="2" customFormat="1" ht="16.899999999999999" customHeight="1">
      <c r="A859" s="36"/>
      <c r="B859" s="41"/>
      <c r="C859" s="264" t="s">
        <v>19</v>
      </c>
      <c r="D859" s="264" t="s">
        <v>1576</v>
      </c>
      <c r="E859" s="19" t="s">
        <v>19</v>
      </c>
      <c r="F859" s="265">
        <v>8.52</v>
      </c>
      <c r="G859" s="36"/>
      <c r="H859" s="41"/>
    </row>
    <row r="860" spans="1:8" s="2" customFormat="1" ht="16.899999999999999" customHeight="1">
      <c r="A860" s="36"/>
      <c r="B860" s="41"/>
      <c r="C860" s="264" t="s">
        <v>19</v>
      </c>
      <c r="D860" s="264" t="s">
        <v>1316</v>
      </c>
      <c r="E860" s="19" t="s">
        <v>19</v>
      </c>
      <c r="F860" s="265">
        <v>0</v>
      </c>
      <c r="G860" s="36"/>
      <c r="H860" s="41"/>
    </row>
    <row r="861" spans="1:8" s="2" customFormat="1" ht="16.899999999999999" customHeight="1">
      <c r="A861" s="36"/>
      <c r="B861" s="41"/>
      <c r="C861" s="264" t="s">
        <v>19</v>
      </c>
      <c r="D861" s="264" t="s">
        <v>1577</v>
      </c>
      <c r="E861" s="19" t="s">
        <v>19</v>
      </c>
      <c r="F861" s="265">
        <v>12.298</v>
      </c>
      <c r="G861" s="36"/>
      <c r="H861" s="41"/>
    </row>
    <row r="862" spans="1:8" s="2" customFormat="1" ht="16.899999999999999" customHeight="1">
      <c r="A862" s="36"/>
      <c r="B862" s="41"/>
      <c r="C862" s="264" t="s">
        <v>19</v>
      </c>
      <c r="D862" s="264" t="s">
        <v>1578</v>
      </c>
      <c r="E862" s="19" t="s">
        <v>19</v>
      </c>
      <c r="F862" s="265">
        <v>205.65600000000001</v>
      </c>
      <c r="G862" s="36"/>
      <c r="H862" s="41"/>
    </row>
    <row r="863" spans="1:8" s="2" customFormat="1" ht="16.899999999999999" customHeight="1">
      <c r="A863" s="36"/>
      <c r="B863" s="41"/>
      <c r="C863" s="264" t="s">
        <v>19</v>
      </c>
      <c r="D863" s="264" t="s">
        <v>1579</v>
      </c>
      <c r="E863" s="19" t="s">
        <v>19</v>
      </c>
      <c r="F863" s="265">
        <v>3.11</v>
      </c>
      <c r="G863" s="36"/>
      <c r="H863" s="41"/>
    </row>
    <row r="864" spans="1:8" s="2" customFormat="1" ht="16.899999999999999" customHeight="1">
      <c r="A864" s="36"/>
      <c r="B864" s="41"/>
      <c r="C864" s="264" t="s">
        <v>19</v>
      </c>
      <c r="D864" s="264" t="s">
        <v>1580</v>
      </c>
      <c r="E864" s="19" t="s">
        <v>19</v>
      </c>
      <c r="F864" s="265">
        <v>80.884</v>
      </c>
      <c r="G864" s="36"/>
      <c r="H864" s="41"/>
    </row>
    <row r="865" spans="1:8" s="2" customFormat="1" ht="16.899999999999999" customHeight="1">
      <c r="A865" s="36"/>
      <c r="B865" s="41"/>
      <c r="C865" s="264" t="s">
        <v>19</v>
      </c>
      <c r="D865" s="264" t="s">
        <v>1581</v>
      </c>
      <c r="E865" s="19" t="s">
        <v>19</v>
      </c>
      <c r="F865" s="265">
        <v>90.025000000000006</v>
      </c>
      <c r="G865" s="36"/>
      <c r="H865" s="41"/>
    </row>
    <row r="866" spans="1:8" s="2" customFormat="1" ht="16.899999999999999" customHeight="1">
      <c r="A866" s="36"/>
      <c r="B866" s="41"/>
      <c r="C866" s="264" t="s">
        <v>19</v>
      </c>
      <c r="D866" s="264" t="s">
        <v>1582</v>
      </c>
      <c r="E866" s="19" t="s">
        <v>19</v>
      </c>
      <c r="F866" s="265">
        <v>63.335000000000001</v>
      </c>
      <c r="G866" s="36"/>
      <c r="H866" s="41"/>
    </row>
    <row r="867" spans="1:8" s="2" customFormat="1" ht="16.899999999999999" customHeight="1">
      <c r="A867" s="36"/>
      <c r="B867" s="41"/>
      <c r="C867" s="264" t="s">
        <v>19</v>
      </c>
      <c r="D867" s="264" t="s">
        <v>1583</v>
      </c>
      <c r="E867" s="19" t="s">
        <v>19</v>
      </c>
      <c r="F867" s="265">
        <v>148.755</v>
      </c>
      <c r="G867" s="36"/>
      <c r="H867" s="41"/>
    </row>
    <row r="868" spans="1:8" s="2" customFormat="1" ht="16.899999999999999" customHeight="1">
      <c r="A868" s="36"/>
      <c r="B868" s="41"/>
      <c r="C868" s="264" t="s">
        <v>19</v>
      </c>
      <c r="D868" s="264" t="s">
        <v>1584</v>
      </c>
      <c r="E868" s="19" t="s">
        <v>19</v>
      </c>
      <c r="F868" s="265">
        <v>7.59</v>
      </c>
      <c r="G868" s="36"/>
      <c r="H868" s="41"/>
    </row>
    <row r="869" spans="1:8" s="2" customFormat="1" ht="16.899999999999999" customHeight="1">
      <c r="A869" s="36"/>
      <c r="B869" s="41"/>
      <c r="C869" s="264" t="s">
        <v>19</v>
      </c>
      <c r="D869" s="264" t="s">
        <v>1585</v>
      </c>
      <c r="E869" s="19" t="s">
        <v>19</v>
      </c>
      <c r="F869" s="265">
        <v>14.996</v>
      </c>
      <c r="G869" s="36"/>
      <c r="H869" s="41"/>
    </row>
    <row r="870" spans="1:8" s="2" customFormat="1" ht="16.899999999999999" customHeight="1">
      <c r="A870" s="36"/>
      <c r="B870" s="41"/>
      <c r="C870" s="264" t="s">
        <v>19</v>
      </c>
      <c r="D870" s="264" t="s">
        <v>1586</v>
      </c>
      <c r="E870" s="19" t="s">
        <v>19</v>
      </c>
      <c r="F870" s="265">
        <v>4.7960000000000003</v>
      </c>
      <c r="G870" s="36"/>
      <c r="H870" s="41"/>
    </row>
    <row r="871" spans="1:8" s="2" customFormat="1" ht="16.899999999999999" customHeight="1">
      <c r="A871" s="36"/>
      <c r="B871" s="41"/>
      <c r="C871" s="264" t="s">
        <v>19</v>
      </c>
      <c r="D871" s="264" t="s">
        <v>1587</v>
      </c>
      <c r="E871" s="19" t="s">
        <v>19</v>
      </c>
      <c r="F871" s="265">
        <v>4.2839999999999998</v>
      </c>
      <c r="G871" s="36"/>
      <c r="H871" s="41"/>
    </row>
    <row r="872" spans="1:8" s="2" customFormat="1" ht="16.899999999999999" customHeight="1">
      <c r="A872" s="36"/>
      <c r="B872" s="41"/>
      <c r="C872" s="264" t="s">
        <v>19</v>
      </c>
      <c r="D872" s="264" t="s">
        <v>1588</v>
      </c>
      <c r="E872" s="19" t="s">
        <v>19</v>
      </c>
      <c r="F872" s="265">
        <v>16.524000000000001</v>
      </c>
      <c r="G872" s="36"/>
      <c r="H872" s="41"/>
    </row>
    <row r="873" spans="1:8" s="2" customFormat="1" ht="16.899999999999999" customHeight="1">
      <c r="A873" s="36"/>
      <c r="B873" s="41"/>
      <c r="C873" s="264" t="s">
        <v>19</v>
      </c>
      <c r="D873" s="264" t="s">
        <v>1589</v>
      </c>
      <c r="E873" s="19" t="s">
        <v>19</v>
      </c>
      <c r="F873" s="265">
        <v>15.84</v>
      </c>
      <c r="G873" s="36"/>
      <c r="H873" s="41"/>
    </row>
    <row r="874" spans="1:8" s="2" customFormat="1" ht="16.899999999999999" customHeight="1">
      <c r="A874" s="36"/>
      <c r="B874" s="41"/>
      <c r="C874" s="264" t="s">
        <v>19</v>
      </c>
      <c r="D874" s="264" t="s">
        <v>1318</v>
      </c>
      <c r="E874" s="19" t="s">
        <v>19</v>
      </c>
      <c r="F874" s="265">
        <v>0</v>
      </c>
      <c r="G874" s="36"/>
      <c r="H874" s="41"/>
    </row>
    <row r="875" spans="1:8" s="2" customFormat="1" ht="16.899999999999999" customHeight="1">
      <c r="A875" s="36"/>
      <c r="B875" s="41"/>
      <c r="C875" s="264" t="s">
        <v>19</v>
      </c>
      <c r="D875" s="264" t="s">
        <v>1590</v>
      </c>
      <c r="E875" s="19" t="s">
        <v>19</v>
      </c>
      <c r="F875" s="265">
        <v>10.804</v>
      </c>
      <c r="G875" s="36"/>
      <c r="H875" s="41"/>
    </row>
    <row r="876" spans="1:8" s="2" customFormat="1" ht="16.899999999999999" customHeight="1">
      <c r="A876" s="36"/>
      <c r="B876" s="41"/>
      <c r="C876" s="264" t="s">
        <v>19</v>
      </c>
      <c r="D876" s="264" t="s">
        <v>1591</v>
      </c>
      <c r="E876" s="19" t="s">
        <v>19</v>
      </c>
      <c r="F876" s="265">
        <v>16.206</v>
      </c>
      <c r="G876" s="36"/>
      <c r="H876" s="41"/>
    </row>
    <row r="877" spans="1:8" s="2" customFormat="1" ht="16.899999999999999" customHeight="1">
      <c r="A877" s="36"/>
      <c r="B877" s="41"/>
      <c r="C877" s="264" t="s">
        <v>19</v>
      </c>
      <c r="D877" s="264" t="s">
        <v>1592</v>
      </c>
      <c r="E877" s="19" t="s">
        <v>19</v>
      </c>
      <c r="F877" s="265">
        <v>4.3600000000000003</v>
      </c>
      <c r="G877" s="36"/>
      <c r="H877" s="41"/>
    </row>
    <row r="878" spans="1:8" s="2" customFormat="1" ht="16.899999999999999" customHeight="1">
      <c r="A878" s="36"/>
      <c r="B878" s="41"/>
      <c r="C878" s="264" t="s">
        <v>19</v>
      </c>
      <c r="D878" s="264" t="s">
        <v>1320</v>
      </c>
      <c r="E878" s="19" t="s">
        <v>19</v>
      </c>
      <c r="F878" s="265">
        <v>0</v>
      </c>
      <c r="G878" s="36"/>
      <c r="H878" s="41"/>
    </row>
    <row r="879" spans="1:8" s="2" customFormat="1" ht="16.899999999999999" customHeight="1">
      <c r="A879" s="36"/>
      <c r="B879" s="41"/>
      <c r="C879" s="264" t="s">
        <v>19</v>
      </c>
      <c r="D879" s="264" t="s">
        <v>1593</v>
      </c>
      <c r="E879" s="19" t="s">
        <v>19</v>
      </c>
      <c r="F879" s="265">
        <v>13.294</v>
      </c>
      <c r="G879" s="36"/>
      <c r="H879" s="41"/>
    </row>
    <row r="880" spans="1:8" s="2" customFormat="1" ht="16.899999999999999" customHeight="1">
      <c r="A880" s="36"/>
      <c r="B880" s="41"/>
      <c r="C880" s="264" t="s">
        <v>19</v>
      </c>
      <c r="D880" s="264" t="s">
        <v>1594</v>
      </c>
      <c r="E880" s="19" t="s">
        <v>19</v>
      </c>
      <c r="F880" s="265">
        <v>51.088000000000001</v>
      </c>
      <c r="G880" s="36"/>
      <c r="H880" s="41"/>
    </row>
    <row r="881" spans="1:8" s="2" customFormat="1" ht="16.899999999999999" customHeight="1">
      <c r="A881" s="36"/>
      <c r="B881" s="41"/>
      <c r="C881" s="264" t="s">
        <v>19</v>
      </c>
      <c r="D881" s="264" t="s">
        <v>1595</v>
      </c>
      <c r="E881" s="19" t="s">
        <v>19</v>
      </c>
      <c r="F881" s="265">
        <v>3.16</v>
      </c>
      <c r="G881" s="36"/>
      <c r="H881" s="41"/>
    </row>
    <row r="882" spans="1:8" s="2" customFormat="1" ht="16.899999999999999" customHeight="1">
      <c r="A882" s="36"/>
      <c r="B882" s="41"/>
      <c r="C882" s="264" t="s">
        <v>19</v>
      </c>
      <c r="D882" s="264" t="s">
        <v>1596</v>
      </c>
      <c r="E882" s="19" t="s">
        <v>19</v>
      </c>
      <c r="F882" s="265">
        <v>8.4</v>
      </c>
      <c r="G882" s="36"/>
      <c r="H882" s="41"/>
    </row>
    <row r="883" spans="1:8" s="2" customFormat="1" ht="16.899999999999999" customHeight="1">
      <c r="A883" s="36"/>
      <c r="B883" s="41"/>
      <c r="C883" s="264" t="s">
        <v>19</v>
      </c>
      <c r="D883" s="264" t="s">
        <v>1323</v>
      </c>
      <c r="E883" s="19" t="s">
        <v>19</v>
      </c>
      <c r="F883" s="265">
        <v>0</v>
      </c>
      <c r="G883" s="36"/>
      <c r="H883" s="41"/>
    </row>
    <row r="884" spans="1:8" s="2" customFormat="1" ht="16.899999999999999" customHeight="1">
      <c r="A884" s="36"/>
      <c r="B884" s="41"/>
      <c r="C884" s="264" t="s">
        <v>19</v>
      </c>
      <c r="D884" s="264" t="s">
        <v>1597</v>
      </c>
      <c r="E884" s="19" t="s">
        <v>19</v>
      </c>
      <c r="F884" s="265">
        <v>31.745999999999999</v>
      </c>
      <c r="G884" s="36"/>
      <c r="H884" s="41"/>
    </row>
    <row r="885" spans="1:8" s="2" customFormat="1" ht="16.899999999999999" customHeight="1">
      <c r="A885" s="36"/>
      <c r="B885" s="41"/>
      <c r="C885" s="264" t="s">
        <v>19</v>
      </c>
      <c r="D885" s="264" t="s">
        <v>1598</v>
      </c>
      <c r="E885" s="19" t="s">
        <v>19</v>
      </c>
      <c r="F885" s="265">
        <v>5.0540000000000003</v>
      </c>
      <c r="G885" s="36"/>
      <c r="H885" s="41"/>
    </row>
    <row r="886" spans="1:8" s="2" customFormat="1" ht="16.899999999999999" customHeight="1">
      <c r="A886" s="36"/>
      <c r="B886" s="41"/>
      <c r="C886" s="264" t="s">
        <v>19</v>
      </c>
      <c r="D886" s="264" t="s">
        <v>1599</v>
      </c>
      <c r="E886" s="19" t="s">
        <v>19</v>
      </c>
      <c r="F886" s="265">
        <v>8.1199999999999992</v>
      </c>
      <c r="G886" s="36"/>
      <c r="H886" s="41"/>
    </row>
    <row r="887" spans="1:8" s="2" customFormat="1" ht="16.899999999999999" customHeight="1">
      <c r="A887" s="36"/>
      <c r="B887" s="41"/>
      <c r="C887" s="264" t="s">
        <v>19</v>
      </c>
      <c r="D887" s="264" t="s">
        <v>1600</v>
      </c>
      <c r="E887" s="19" t="s">
        <v>19</v>
      </c>
      <c r="F887" s="265">
        <v>11.02</v>
      </c>
      <c r="G887" s="36"/>
      <c r="H887" s="41"/>
    </row>
    <row r="888" spans="1:8" s="2" customFormat="1" ht="16.899999999999999" customHeight="1">
      <c r="A888" s="36"/>
      <c r="B888" s="41"/>
      <c r="C888" s="264" t="s">
        <v>19</v>
      </c>
      <c r="D888" s="264" t="s">
        <v>1601</v>
      </c>
      <c r="E888" s="19" t="s">
        <v>19</v>
      </c>
      <c r="F888" s="265">
        <v>11.97</v>
      </c>
      <c r="G888" s="36"/>
      <c r="H888" s="41"/>
    </row>
    <row r="889" spans="1:8" s="2" customFormat="1" ht="16.899999999999999" customHeight="1">
      <c r="A889" s="36"/>
      <c r="B889" s="41"/>
      <c r="C889" s="264" t="s">
        <v>19</v>
      </c>
      <c r="D889" s="264" t="s">
        <v>1602</v>
      </c>
      <c r="E889" s="19" t="s">
        <v>19</v>
      </c>
      <c r="F889" s="265">
        <v>5.48</v>
      </c>
      <c r="G889" s="36"/>
      <c r="H889" s="41"/>
    </row>
    <row r="890" spans="1:8" s="2" customFormat="1" ht="16.899999999999999" customHeight="1">
      <c r="A890" s="36"/>
      <c r="B890" s="41"/>
      <c r="C890" s="264" t="s">
        <v>19</v>
      </c>
      <c r="D890" s="264" t="s">
        <v>1603</v>
      </c>
      <c r="E890" s="19" t="s">
        <v>19</v>
      </c>
      <c r="F890" s="265">
        <v>4.24</v>
      </c>
      <c r="G890" s="36"/>
      <c r="H890" s="41"/>
    </row>
    <row r="891" spans="1:8" s="2" customFormat="1" ht="16.899999999999999" customHeight="1">
      <c r="A891" s="36"/>
      <c r="B891" s="41"/>
      <c r="C891" s="264" t="s">
        <v>132</v>
      </c>
      <c r="D891" s="264" t="s">
        <v>235</v>
      </c>
      <c r="E891" s="19" t="s">
        <v>19</v>
      </c>
      <c r="F891" s="265">
        <v>2585.4670000000001</v>
      </c>
      <c r="G891" s="36"/>
      <c r="H891" s="41"/>
    </row>
    <row r="892" spans="1:8" s="2" customFormat="1" ht="16.899999999999999" customHeight="1">
      <c r="A892" s="36"/>
      <c r="B892" s="41"/>
      <c r="C892" s="266" t="s">
        <v>2071</v>
      </c>
      <c r="D892" s="36"/>
      <c r="E892" s="36"/>
      <c r="F892" s="36"/>
      <c r="G892" s="36"/>
      <c r="H892" s="41"/>
    </row>
    <row r="893" spans="1:8" s="2" customFormat="1" ht="16.899999999999999" customHeight="1">
      <c r="A893" s="36"/>
      <c r="B893" s="41"/>
      <c r="C893" s="264" t="s">
        <v>407</v>
      </c>
      <c r="D893" s="264" t="s">
        <v>408</v>
      </c>
      <c r="E893" s="19" t="s">
        <v>130</v>
      </c>
      <c r="F893" s="265">
        <v>2585.4670000000001</v>
      </c>
      <c r="G893" s="36"/>
      <c r="H893" s="41"/>
    </row>
    <row r="894" spans="1:8" s="2" customFormat="1" ht="16.899999999999999" customHeight="1">
      <c r="A894" s="36"/>
      <c r="B894" s="41"/>
      <c r="C894" s="264" t="s">
        <v>467</v>
      </c>
      <c r="D894" s="264" t="s">
        <v>468</v>
      </c>
      <c r="E894" s="19" t="s">
        <v>130</v>
      </c>
      <c r="F894" s="265">
        <v>2585.4670000000001</v>
      </c>
      <c r="G894" s="36"/>
      <c r="H894" s="41"/>
    </row>
    <row r="895" spans="1:8" s="2" customFormat="1" ht="16.899999999999999" customHeight="1">
      <c r="A895" s="36"/>
      <c r="B895" s="41"/>
      <c r="C895" s="260" t="s">
        <v>138</v>
      </c>
      <c r="D895" s="261" t="s">
        <v>139</v>
      </c>
      <c r="E895" s="262" t="s">
        <v>100</v>
      </c>
      <c r="F895" s="263">
        <v>232.6</v>
      </c>
      <c r="G895" s="36"/>
      <c r="H895" s="41"/>
    </row>
    <row r="896" spans="1:8" s="2" customFormat="1" ht="16.899999999999999" customHeight="1">
      <c r="A896" s="36"/>
      <c r="B896" s="41"/>
      <c r="C896" s="264" t="s">
        <v>19</v>
      </c>
      <c r="D896" s="264" t="s">
        <v>1788</v>
      </c>
      <c r="E896" s="19" t="s">
        <v>19</v>
      </c>
      <c r="F896" s="265">
        <v>0</v>
      </c>
      <c r="G896" s="36"/>
      <c r="H896" s="41"/>
    </row>
    <row r="897" spans="1:8" s="2" customFormat="1" ht="16.899999999999999" customHeight="1">
      <c r="A897" s="36"/>
      <c r="B897" s="41"/>
      <c r="C897" s="264" t="s">
        <v>19</v>
      </c>
      <c r="D897" s="264" t="s">
        <v>1789</v>
      </c>
      <c r="E897" s="19" t="s">
        <v>19</v>
      </c>
      <c r="F897" s="265">
        <v>0</v>
      </c>
      <c r="G897" s="36"/>
      <c r="H897" s="41"/>
    </row>
    <row r="898" spans="1:8" s="2" customFormat="1" ht="16.899999999999999" customHeight="1">
      <c r="A898" s="36"/>
      <c r="B898" s="41"/>
      <c r="C898" s="264" t="s">
        <v>19</v>
      </c>
      <c r="D898" s="264" t="s">
        <v>1790</v>
      </c>
      <c r="E898" s="19" t="s">
        <v>19</v>
      </c>
      <c r="F898" s="265">
        <v>5.2</v>
      </c>
      <c r="G898" s="36"/>
      <c r="H898" s="41"/>
    </row>
    <row r="899" spans="1:8" s="2" customFormat="1" ht="16.899999999999999" customHeight="1">
      <c r="A899" s="36"/>
      <c r="B899" s="41"/>
      <c r="C899" s="264" t="s">
        <v>19</v>
      </c>
      <c r="D899" s="264" t="s">
        <v>1791</v>
      </c>
      <c r="E899" s="19" t="s">
        <v>19</v>
      </c>
      <c r="F899" s="265">
        <v>1.4</v>
      </c>
      <c r="G899" s="36"/>
      <c r="H899" s="41"/>
    </row>
    <row r="900" spans="1:8" s="2" customFormat="1" ht="16.899999999999999" customHeight="1">
      <c r="A900" s="36"/>
      <c r="B900" s="41"/>
      <c r="C900" s="264" t="s">
        <v>19</v>
      </c>
      <c r="D900" s="264" t="s">
        <v>1792</v>
      </c>
      <c r="E900" s="19" t="s">
        <v>19</v>
      </c>
      <c r="F900" s="265">
        <v>7.4</v>
      </c>
      <c r="G900" s="36"/>
      <c r="H900" s="41"/>
    </row>
    <row r="901" spans="1:8" s="2" customFormat="1" ht="16.899999999999999" customHeight="1">
      <c r="A901" s="36"/>
      <c r="B901" s="41"/>
      <c r="C901" s="264" t="s">
        <v>19</v>
      </c>
      <c r="D901" s="264" t="s">
        <v>1793</v>
      </c>
      <c r="E901" s="19" t="s">
        <v>19</v>
      </c>
      <c r="F901" s="265">
        <v>5</v>
      </c>
      <c r="G901" s="36"/>
      <c r="H901" s="41"/>
    </row>
    <row r="902" spans="1:8" s="2" customFormat="1" ht="16.899999999999999" customHeight="1">
      <c r="A902" s="36"/>
      <c r="B902" s="41"/>
      <c r="C902" s="264" t="s">
        <v>19</v>
      </c>
      <c r="D902" s="264" t="s">
        <v>1794</v>
      </c>
      <c r="E902" s="19" t="s">
        <v>19</v>
      </c>
      <c r="F902" s="265">
        <v>3.1</v>
      </c>
      <c r="G902" s="36"/>
      <c r="H902" s="41"/>
    </row>
    <row r="903" spans="1:8" s="2" customFormat="1" ht="16.899999999999999" customHeight="1">
      <c r="A903" s="36"/>
      <c r="B903" s="41"/>
      <c r="C903" s="264" t="s">
        <v>19</v>
      </c>
      <c r="D903" s="264" t="s">
        <v>1795</v>
      </c>
      <c r="E903" s="19" t="s">
        <v>19</v>
      </c>
      <c r="F903" s="265">
        <v>9.9</v>
      </c>
      <c r="G903" s="36"/>
      <c r="H903" s="41"/>
    </row>
    <row r="904" spans="1:8" s="2" customFormat="1" ht="16.899999999999999" customHeight="1">
      <c r="A904" s="36"/>
      <c r="B904" s="41"/>
      <c r="C904" s="264" t="s">
        <v>19</v>
      </c>
      <c r="D904" s="264" t="s">
        <v>1796</v>
      </c>
      <c r="E904" s="19" t="s">
        <v>19</v>
      </c>
      <c r="F904" s="265">
        <v>4.5</v>
      </c>
      <c r="G904" s="36"/>
      <c r="H904" s="41"/>
    </row>
    <row r="905" spans="1:8" s="2" customFormat="1" ht="16.899999999999999" customHeight="1">
      <c r="A905" s="36"/>
      <c r="B905" s="41"/>
      <c r="C905" s="264" t="s">
        <v>19</v>
      </c>
      <c r="D905" s="264" t="s">
        <v>1797</v>
      </c>
      <c r="E905" s="19" t="s">
        <v>19</v>
      </c>
      <c r="F905" s="265">
        <v>0</v>
      </c>
      <c r="G905" s="36"/>
      <c r="H905" s="41"/>
    </row>
    <row r="906" spans="1:8" s="2" customFormat="1" ht="16.899999999999999" customHeight="1">
      <c r="A906" s="36"/>
      <c r="B906" s="41"/>
      <c r="C906" s="264" t="s">
        <v>19</v>
      </c>
      <c r="D906" s="264" t="s">
        <v>1798</v>
      </c>
      <c r="E906" s="19" t="s">
        <v>19</v>
      </c>
      <c r="F906" s="265">
        <v>4.9000000000000004</v>
      </c>
      <c r="G906" s="36"/>
      <c r="H906" s="41"/>
    </row>
    <row r="907" spans="1:8" s="2" customFormat="1" ht="16.899999999999999" customHeight="1">
      <c r="A907" s="36"/>
      <c r="B907" s="41"/>
      <c r="C907" s="264" t="s">
        <v>19</v>
      </c>
      <c r="D907" s="264" t="s">
        <v>1799</v>
      </c>
      <c r="E907" s="19" t="s">
        <v>19</v>
      </c>
      <c r="F907" s="265">
        <v>1.3</v>
      </c>
      <c r="G907" s="36"/>
      <c r="H907" s="41"/>
    </row>
    <row r="908" spans="1:8" s="2" customFormat="1" ht="16.899999999999999" customHeight="1">
      <c r="A908" s="36"/>
      <c r="B908" s="41"/>
      <c r="C908" s="264" t="s">
        <v>19</v>
      </c>
      <c r="D908" s="264" t="s">
        <v>1800</v>
      </c>
      <c r="E908" s="19" t="s">
        <v>19</v>
      </c>
      <c r="F908" s="265">
        <v>4.5999999999999996</v>
      </c>
      <c r="G908" s="36"/>
      <c r="H908" s="41"/>
    </row>
    <row r="909" spans="1:8" s="2" customFormat="1" ht="16.899999999999999" customHeight="1">
      <c r="A909" s="36"/>
      <c r="B909" s="41"/>
      <c r="C909" s="264" t="s">
        <v>19</v>
      </c>
      <c r="D909" s="264" t="s">
        <v>1801</v>
      </c>
      <c r="E909" s="19" t="s">
        <v>19</v>
      </c>
      <c r="F909" s="265">
        <v>1.8</v>
      </c>
      <c r="G909" s="36"/>
      <c r="H909" s="41"/>
    </row>
    <row r="910" spans="1:8" s="2" customFormat="1" ht="16.899999999999999" customHeight="1">
      <c r="A910" s="36"/>
      <c r="B910" s="41"/>
      <c r="C910" s="264" t="s">
        <v>19</v>
      </c>
      <c r="D910" s="264" t="s">
        <v>1802</v>
      </c>
      <c r="E910" s="19" t="s">
        <v>19</v>
      </c>
      <c r="F910" s="265">
        <v>5</v>
      </c>
      <c r="G910" s="36"/>
      <c r="H910" s="41"/>
    </row>
    <row r="911" spans="1:8" s="2" customFormat="1" ht="16.899999999999999" customHeight="1">
      <c r="A911" s="36"/>
      <c r="B911" s="41"/>
      <c r="C911" s="264" t="s">
        <v>19</v>
      </c>
      <c r="D911" s="264" t="s">
        <v>1803</v>
      </c>
      <c r="E911" s="19" t="s">
        <v>19</v>
      </c>
      <c r="F911" s="265">
        <v>4.0999999999999996</v>
      </c>
      <c r="G911" s="36"/>
      <c r="H911" s="41"/>
    </row>
    <row r="912" spans="1:8" s="2" customFormat="1" ht="16.899999999999999" customHeight="1">
      <c r="A912" s="36"/>
      <c r="B912" s="41"/>
      <c r="C912" s="264" t="s">
        <v>19</v>
      </c>
      <c r="D912" s="264" t="s">
        <v>1804</v>
      </c>
      <c r="E912" s="19" t="s">
        <v>19</v>
      </c>
      <c r="F912" s="265">
        <v>1.3</v>
      </c>
      <c r="G912" s="36"/>
      <c r="H912" s="41"/>
    </row>
    <row r="913" spans="1:8" s="2" customFormat="1" ht="16.899999999999999" customHeight="1">
      <c r="A913" s="36"/>
      <c r="B913" s="41"/>
      <c r="C913" s="264" t="s">
        <v>19</v>
      </c>
      <c r="D913" s="264" t="s">
        <v>1805</v>
      </c>
      <c r="E913" s="19" t="s">
        <v>19</v>
      </c>
      <c r="F913" s="265">
        <v>0</v>
      </c>
      <c r="G913" s="36"/>
      <c r="H913" s="41"/>
    </row>
    <row r="914" spans="1:8" s="2" customFormat="1" ht="16.899999999999999" customHeight="1">
      <c r="A914" s="36"/>
      <c r="B914" s="41"/>
      <c r="C914" s="264" t="s">
        <v>19</v>
      </c>
      <c r="D914" s="264" t="s">
        <v>1806</v>
      </c>
      <c r="E914" s="19" t="s">
        <v>19</v>
      </c>
      <c r="F914" s="265">
        <v>2</v>
      </c>
      <c r="G914" s="36"/>
      <c r="H914" s="41"/>
    </row>
    <row r="915" spans="1:8" s="2" customFormat="1" ht="16.899999999999999" customHeight="1">
      <c r="A915" s="36"/>
      <c r="B915" s="41"/>
      <c r="C915" s="264" t="s">
        <v>19</v>
      </c>
      <c r="D915" s="264" t="s">
        <v>1807</v>
      </c>
      <c r="E915" s="19" t="s">
        <v>19</v>
      </c>
      <c r="F915" s="265">
        <v>8.5</v>
      </c>
      <c r="G915" s="36"/>
      <c r="H915" s="41"/>
    </row>
    <row r="916" spans="1:8" s="2" customFormat="1" ht="16.899999999999999" customHeight="1">
      <c r="A916" s="36"/>
      <c r="B916" s="41"/>
      <c r="C916" s="264" t="s">
        <v>19</v>
      </c>
      <c r="D916" s="264" t="s">
        <v>1808</v>
      </c>
      <c r="E916" s="19" t="s">
        <v>19</v>
      </c>
      <c r="F916" s="265">
        <v>4.2</v>
      </c>
      <c r="G916" s="36"/>
      <c r="H916" s="41"/>
    </row>
    <row r="917" spans="1:8" s="2" customFormat="1" ht="16.899999999999999" customHeight="1">
      <c r="A917" s="36"/>
      <c r="B917" s="41"/>
      <c r="C917" s="264" t="s">
        <v>19</v>
      </c>
      <c r="D917" s="264" t="s">
        <v>1809</v>
      </c>
      <c r="E917" s="19" t="s">
        <v>19</v>
      </c>
      <c r="F917" s="265">
        <v>5</v>
      </c>
      <c r="G917" s="36"/>
      <c r="H917" s="41"/>
    </row>
    <row r="918" spans="1:8" s="2" customFormat="1" ht="16.899999999999999" customHeight="1">
      <c r="A918" s="36"/>
      <c r="B918" s="41"/>
      <c r="C918" s="264" t="s">
        <v>19</v>
      </c>
      <c r="D918" s="264" t="s">
        <v>1810</v>
      </c>
      <c r="E918" s="19" t="s">
        <v>19</v>
      </c>
      <c r="F918" s="265">
        <v>1.2</v>
      </c>
      <c r="G918" s="36"/>
      <c r="H918" s="41"/>
    </row>
    <row r="919" spans="1:8" s="2" customFormat="1" ht="16.899999999999999" customHeight="1">
      <c r="A919" s="36"/>
      <c r="B919" s="41"/>
      <c r="C919" s="264" t="s">
        <v>19</v>
      </c>
      <c r="D919" s="264" t="s">
        <v>1811</v>
      </c>
      <c r="E919" s="19" t="s">
        <v>19</v>
      </c>
      <c r="F919" s="265">
        <v>4.3</v>
      </c>
      <c r="G919" s="36"/>
      <c r="H919" s="41"/>
    </row>
    <row r="920" spans="1:8" s="2" customFormat="1" ht="16.899999999999999" customHeight="1">
      <c r="A920" s="36"/>
      <c r="B920" s="41"/>
      <c r="C920" s="264" t="s">
        <v>19</v>
      </c>
      <c r="D920" s="264" t="s">
        <v>1812</v>
      </c>
      <c r="E920" s="19" t="s">
        <v>19</v>
      </c>
      <c r="F920" s="265">
        <v>0</v>
      </c>
      <c r="G920" s="36"/>
      <c r="H920" s="41"/>
    </row>
    <row r="921" spans="1:8" s="2" customFormat="1" ht="16.899999999999999" customHeight="1">
      <c r="A921" s="36"/>
      <c r="B921" s="41"/>
      <c r="C921" s="264" t="s">
        <v>19</v>
      </c>
      <c r="D921" s="264" t="s">
        <v>1813</v>
      </c>
      <c r="E921" s="19" t="s">
        <v>19</v>
      </c>
      <c r="F921" s="265">
        <v>1.8</v>
      </c>
      <c r="G921" s="36"/>
      <c r="H921" s="41"/>
    </row>
    <row r="922" spans="1:8" s="2" customFormat="1" ht="16.899999999999999" customHeight="1">
      <c r="A922" s="36"/>
      <c r="B922" s="41"/>
      <c r="C922" s="264" t="s">
        <v>19</v>
      </c>
      <c r="D922" s="264" t="s">
        <v>1814</v>
      </c>
      <c r="E922" s="19" t="s">
        <v>19</v>
      </c>
      <c r="F922" s="265">
        <v>7.8</v>
      </c>
      <c r="G922" s="36"/>
      <c r="H922" s="41"/>
    </row>
    <row r="923" spans="1:8" s="2" customFormat="1" ht="16.899999999999999" customHeight="1">
      <c r="A923" s="36"/>
      <c r="B923" s="41"/>
      <c r="C923" s="264" t="s">
        <v>19</v>
      </c>
      <c r="D923" s="264" t="s">
        <v>1815</v>
      </c>
      <c r="E923" s="19" t="s">
        <v>19</v>
      </c>
      <c r="F923" s="265">
        <v>4.4000000000000004</v>
      </c>
      <c r="G923" s="36"/>
      <c r="H923" s="41"/>
    </row>
    <row r="924" spans="1:8" s="2" customFormat="1" ht="16.899999999999999" customHeight="1">
      <c r="A924" s="36"/>
      <c r="B924" s="41"/>
      <c r="C924" s="264" t="s">
        <v>19</v>
      </c>
      <c r="D924" s="264" t="s">
        <v>1816</v>
      </c>
      <c r="E924" s="19" t="s">
        <v>19</v>
      </c>
      <c r="F924" s="265">
        <v>0</v>
      </c>
      <c r="G924" s="36"/>
      <c r="H924" s="41"/>
    </row>
    <row r="925" spans="1:8" s="2" customFormat="1" ht="16.899999999999999" customHeight="1">
      <c r="A925" s="36"/>
      <c r="B925" s="41"/>
      <c r="C925" s="264" t="s">
        <v>19</v>
      </c>
      <c r="D925" s="264" t="s">
        <v>1817</v>
      </c>
      <c r="E925" s="19" t="s">
        <v>19</v>
      </c>
      <c r="F925" s="265">
        <v>16.600000000000001</v>
      </c>
      <c r="G925" s="36"/>
      <c r="H925" s="41"/>
    </row>
    <row r="926" spans="1:8" s="2" customFormat="1" ht="16.899999999999999" customHeight="1">
      <c r="A926" s="36"/>
      <c r="B926" s="41"/>
      <c r="C926" s="264" t="s">
        <v>19</v>
      </c>
      <c r="D926" s="264" t="s">
        <v>1818</v>
      </c>
      <c r="E926" s="19" t="s">
        <v>19</v>
      </c>
      <c r="F926" s="265">
        <v>1.4</v>
      </c>
      <c r="G926" s="36"/>
      <c r="H926" s="41"/>
    </row>
    <row r="927" spans="1:8" s="2" customFormat="1" ht="16.899999999999999" customHeight="1">
      <c r="A927" s="36"/>
      <c r="B927" s="41"/>
      <c r="C927" s="264" t="s">
        <v>19</v>
      </c>
      <c r="D927" s="264" t="s">
        <v>1819</v>
      </c>
      <c r="E927" s="19" t="s">
        <v>19</v>
      </c>
      <c r="F927" s="265">
        <v>1.2</v>
      </c>
      <c r="G927" s="36"/>
      <c r="H927" s="41"/>
    </row>
    <row r="928" spans="1:8" s="2" customFormat="1" ht="16.899999999999999" customHeight="1">
      <c r="A928" s="36"/>
      <c r="B928" s="41"/>
      <c r="C928" s="264" t="s">
        <v>19</v>
      </c>
      <c r="D928" s="264" t="s">
        <v>1820</v>
      </c>
      <c r="E928" s="19" t="s">
        <v>19</v>
      </c>
      <c r="F928" s="265">
        <v>1.7</v>
      </c>
      <c r="G928" s="36"/>
      <c r="H928" s="41"/>
    </row>
    <row r="929" spans="1:8" s="2" customFormat="1" ht="16.899999999999999" customHeight="1">
      <c r="A929" s="36"/>
      <c r="B929" s="41"/>
      <c r="C929" s="264" t="s">
        <v>19</v>
      </c>
      <c r="D929" s="264" t="s">
        <v>1821</v>
      </c>
      <c r="E929" s="19" t="s">
        <v>19</v>
      </c>
      <c r="F929" s="265">
        <v>5.5</v>
      </c>
      <c r="G929" s="36"/>
      <c r="H929" s="41"/>
    </row>
    <row r="930" spans="1:8" s="2" customFormat="1" ht="16.899999999999999" customHeight="1">
      <c r="A930" s="36"/>
      <c r="B930" s="41"/>
      <c r="C930" s="264" t="s">
        <v>19</v>
      </c>
      <c r="D930" s="264" t="s">
        <v>1822</v>
      </c>
      <c r="E930" s="19" t="s">
        <v>19</v>
      </c>
      <c r="F930" s="265">
        <v>5</v>
      </c>
      <c r="G930" s="36"/>
      <c r="H930" s="41"/>
    </row>
    <row r="931" spans="1:8" s="2" customFormat="1" ht="16.899999999999999" customHeight="1">
      <c r="A931" s="36"/>
      <c r="B931" s="41"/>
      <c r="C931" s="264" t="s">
        <v>19</v>
      </c>
      <c r="D931" s="264" t="s">
        <v>1823</v>
      </c>
      <c r="E931" s="19" t="s">
        <v>19</v>
      </c>
      <c r="F931" s="265">
        <v>0</v>
      </c>
      <c r="G931" s="36"/>
      <c r="H931" s="41"/>
    </row>
    <row r="932" spans="1:8" s="2" customFormat="1" ht="16.899999999999999" customHeight="1">
      <c r="A932" s="36"/>
      <c r="B932" s="41"/>
      <c r="C932" s="264" t="s">
        <v>19</v>
      </c>
      <c r="D932" s="264" t="s">
        <v>1824</v>
      </c>
      <c r="E932" s="19" t="s">
        <v>19</v>
      </c>
      <c r="F932" s="265">
        <v>2.5</v>
      </c>
      <c r="G932" s="36"/>
      <c r="H932" s="41"/>
    </row>
    <row r="933" spans="1:8" s="2" customFormat="1" ht="16.899999999999999" customHeight="1">
      <c r="A933" s="36"/>
      <c r="B933" s="41"/>
      <c r="C933" s="264" t="s">
        <v>19</v>
      </c>
      <c r="D933" s="264" t="s">
        <v>1825</v>
      </c>
      <c r="E933" s="19" t="s">
        <v>19</v>
      </c>
      <c r="F933" s="265">
        <v>7.6</v>
      </c>
      <c r="G933" s="36"/>
      <c r="H933" s="41"/>
    </row>
    <row r="934" spans="1:8" s="2" customFormat="1" ht="16.899999999999999" customHeight="1">
      <c r="A934" s="36"/>
      <c r="B934" s="41"/>
      <c r="C934" s="264" t="s">
        <v>19</v>
      </c>
      <c r="D934" s="264" t="s">
        <v>1826</v>
      </c>
      <c r="E934" s="19" t="s">
        <v>19</v>
      </c>
      <c r="F934" s="265">
        <v>2</v>
      </c>
      <c r="G934" s="36"/>
      <c r="H934" s="41"/>
    </row>
    <row r="935" spans="1:8" s="2" customFormat="1" ht="16.899999999999999" customHeight="1">
      <c r="A935" s="36"/>
      <c r="B935" s="41"/>
      <c r="C935" s="264" t="s">
        <v>19</v>
      </c>
      <c r="D935" s="264" t="s">
        <v>1827</v>
      </c>
      <c r="E935" s="19" t="s">
        <v>19</v>
      </c>
      <c r="F935" s="265">
        <v>4.5</v>
      </c>
      <c r="G935" s="36"/>
      <c r="H935" s="41"/>
    </row>
    <row r="936" spans="1:8" s="2" customFormat="1" ht="16.899999999999999" customHeight="1">
      <c r="A936" s="36"/>
      <c r="B936" s="41"/>
      <c r="C936" s="264" t="s">
        <v>19</v>
      </c>
      <c r="D936" s="264" t="s">
        <v>1828</v>
      </c>
      <c r="E936" s="19" t="s">
        <v>19</v>
      </c>
      <c r="F936" s="265">
        <v>1.8</v>
      </c>
      <c r="G936" s="36"/>
      <c r="H936" s="41"/>
    </row>
    <row r="937" spans="1:8" s="2" customFormat="1" ht="16.899999999999999" customHeight="1">
      <c r="A937" s="36"/>
      <c r="B937" s="41"/>
      <c r="C937" s="264" t="s">
        <v>19</v>
      </c>
      <c r="D937" s="264" t="s">
        <v>1829</v>
      </c>
      <c r="E937" s="19" t="s">
        <v>19</v>
      </c>
      <c r="F937" s="265">
        <v>1.6</v>
      </c>
      <c r="G937" s="36"/>
      <c r="H937" s="41"/>
    </row>
    <row r="938" spans="1:8" s="2" customFormat="1" ht="16.899999999999999" customHeight="1">
      <c r="A938" s="36"/>
      <c r="B938" s="41"/>
      <c r="C938" s="264" t="s">
        <v>19</v>
      </c>
      <c r="D938" s="264" t="s">
        <v>1830</v>
      </c>
      <c r="E938" s="19" t="s">
        <v>19</v>
      </c>
      <c r="F938" s="265">
        <v>1.7</v>
      </c>
      <c r="G938" s="36"/>
      <c r="H938" s="41"/>
    </row>
    <row r="939" spans="1:8" s="2" customFormat="1" ht="16.899999999999999" customHeight="1">
      <c r="A939" s="36"/>
      <c r="B939" s="41"/>
      <c r="C939" s="264" t="s">
        <v>19</v>
      </c>
      <c r="D939" s="264" t="s">
        <v>1831</v>
      </c>
      <c r="E939" s="19" t="s">
        <v>19</v>
      </c>
      <c r="F939" s="265">
        <v>2.9</v>
      </c>
      <c r="G939" s="36"/>
      <c r="H939" s="41"/>
    </row>
    <row r="940" spans="1:8" s="2" customFormat="1" ht="16.899999999999999" customHeight="1">
      <c r="A940" s="36"/>
      <c r="B940" s="41"/>
      <c r="C940" s="264" t="s">
        <v>19</v>
      </c>
      <c r="D940" s="264" t="s">
        <v>1832</v>
      </c>
      <c r="E940" s="19" t="s">
        <v>19</v>
      </c>
      <c r="F940" s="265">
        <v>1.9</v>
      </c>
      <c r="G940" s="36"/>
      <c r="H940" s="41"/>
    </row>
    <row r="941" spans="1:8" s="2" customFormat="1" ht="16.899999999999999" customHeight="1">
      <c r="A941" s="36"/>
      <c r="B941" s="41"/>
      <c r="C941" s="264" t="s">
        <v>19</v>
      </c>
      <c r="D941" s="264" t="s">
        <v>1833</v>
      </c>
      <c r="E941" s="19" t="s">
        <v>19</v>
      </c>
      <c r="F941" s="265">
        <v>0</v>
      </c>
      <c r="G941" s="36"/>
      <c r="H941" s="41"/>
    </row>
    <row r="942" spans="1:8" s="2" customFormat="1" ht="16.899999999999999" customHeight="1">
      <c r="A942" s="36"/>
      <c r="B942" s="41"/>
      <c r="C942" s="264" t="s">
        <v>19</v>
      </c>
      <c r="D942" s="264" t="s">
        <v>1834</v>
      </c>
      <c r="E942" s="19" t="s">
        <v>19</v>
      </c>
      <c r="F942" s="265">
        <v>1.6</v>
      </c>
      <c r="G942" s="36"/>
      <c r="H942" s="41"/>
    </row>
    <row r="943" spans="1:8" s="2" customFormat="1" ht="16.899999999999999" customHeight="1">
      <c r="A943" s="36"/>
      <c r="B943" s="41"/>
      <c r="C943" s="264" t="s">
        <v>19</v>
      </c>
      <c r="D943" s="264" t="s">
        <v>1835</v>
      </c>
      <c r="E943" s="19" t="s">
        <v>19</v>
      </c>
      <c r="F943" s="265">
        <v>4.3</v>
      </c>
      <c r="G943" s="36"/>
      <c r="H943" s="41"/>
    </row>
    <row r="944" spans="1:8" s="2" customFormat="1" ht="16.899999999999999" customHeight="1">
      <c r="A944" s="36"/>
      <c r="B944" s="41"/>
      <c r="C944" s="264" t="s">
        <v>19</v>
      </c>
      <c r="D944" s="264" t="s">
        <v>1836</v>
      </c>
      <c r="E944" s="19" t="s">
        <v>19</v>
      </c>
      <c r="F944" s="265">
        <v>2.2999999999999998</v>
      </c>
      <c r="G944" s="36"/>
      <c r="H944" s="41"/>
    </row>
    <row r="945" spans="1:8" s="2" customFormat="1" ht="16.899999999999999" customHeight="1">
      <c r="A945" s="36"/>
      <c r="B945" s="41"/>
      <c r="C945" s="264" t="s">
        <v>19</v>
      </c>
      <c r="D945" s="264" t="s">
        <v>1837</v>
      </c>
      <c r="E945" s="19" t="s">
        <v>19</v>
      </c>
      <c r="F945" s="265">
        <v>4.5999999999999996</v>
      </c>
      <c r="G945" s="36"/>
      <c r="H945" s="41"/>
    </row>
    <row r="946" spans="1:8" s="2" customFormat="1" ht="16.899999999999999" customHeight="1">
      <c r="A946" s="36"/>
      <c r="B946" s="41"/>
      <c r="C946" s="264" t="s">
        <v>19</v>
      </c>
      <c r="D946" s="264" t="s">
        <v>1838</v>
      </c>
      <c r="E946" s="19" t="s">
        <v>19</v>
      </c>
      <c r="F946" s="265">
        <v>2.2000000000000002</v>
      </c>
      <c r="G946" s="36"/>
      <c r="H946" s="41"/>
    </row>
    <row r="947" spans="1:8" s="2" customFormat="1" ht="16.899999999999999" customHeight="1">
      <c r="A947" s="36"/>
      <c r="B947" s="41"/>
      <c r="C947" s="264" t="s">
        <v>19</v>
      </c>
      <c r="D947" s="264" t="s">
        <v>1839</v>
      </c>
      <c r="E947" s="19" t="s">
        <v>19</v>
      </c>
      <c r="F947" s="265">
        <v>5.8</v>
      </c>
      <c r="G947" s="36"/>
      <c r="H947" s="41"/>
    </row>
    <row r="948" spans="1:8" s="2" customFormat="1" ht="16.899999999999999" customHeight="1">
      <c r="A948" s="36"/>
      <c r="B948" s="41"/>
      <c r="C948" s="264" t="s">
        <v>19</v>
      </c>
      <c r="D948" s="264" t="s">
        <v>1840</v>
      </c>
      <c r="E948" s="19" t="s">
        <v>19</v>
      </c>
      <c r="F948" s="265">
        <v>1.9</v>
      </c>
      <c r="G948" s="36"/>
      <c r="H948" s="41"/>
    </row>
    <row r="949" spans="1:8" s="2" customFormat="1" ht="16.899999999999999" customHeight="1">
      <c r="A949" s="36"/>
      <c r="B949" s="41"/>
      <c r="C949" s="264" t="s">
        <v>19</v>
      </c>
      <c r="D949" s="264" t="s">
        <v>1841</v>
      </c>
      <c r="E949" s="19" t="s">
        <v>19</v>
      </c>
      <c r="F949" s="265">
        <v>1.5</v>
      </c>
      <c r="G949" s="36"/>
      <c r="H949" s="41"/>
    </row>
    <row r="950" spans="1:8" s="2" customFormat="1" ht="16.899999999999999" customHeight="1">
      <c r="A950" s="36"/>
      <c r="B950" s="41"/>
      <c r="C950" s="264" t="s">
        <v>19</v>
      </c>
      <c r="D950" s="264" t="s">
        <v>1842</v>
      </c>
      <c r="E950" s="19" t="s">
        <v>19</v>
      </c>
      <c r="F950" s="265">
        <v>1.4</v>
      </c>
      <c r="G950" s="36"/>
      <c r="H950" s="41"/>
    </row>
    <row r="951" spans="1:8" s="2" customFormat="1" ht="16.899999999999999" customHeight="1">
      <c r="A951" s="36"/>
      <c r="B951" s="41"/>
      <c r="C951" s="264" t="s">
        <v>19</v>
      </c>
      <c r="D951" s="264" t="s">
        <v>1843</v>
      </c>
      <c r="E951" s="19" t="s">
        <v>19</v>
      </c>
      <c r="F951" s="265">
        <v>5.4</v>
      </c>
      <c r="G951" s="36"/>
      <c r="H951" s="41"/>
    </row>
    <row r="952" spans="1:8" s="2" customFormat="1" ht="16.899999999999999" customHeight="1">
      <c r="A952" s="36"/>
      <c r="B952" s="41"/>
      <c r="C952" s="264" t="s">
        <v>19</v>
      </c>
      <c r="D952" s="264" t="s">
        <v>1844</v>
      </c>
      <c r="E952" s="19" t="s">
        <v>19</v>
      </c>
      <c r="F952" s="265">
        <v>5.0999999999999996</v>
      </c>
      <c r="G952" s="36"/>
      <c r="H952" s="41"/>
    </row>
    <row r="953" spans="1:8" s="2" customFormat="1" ht="16.899999999999999" customHeight="1">
      <c r="A953" s="36"/>
      <c r="B953" s="41"/>
      <c r="C953" s="264" t="s">
        <v>19</v>
      </c>
      <c r="D953" s="264" t="s">
        <v>1845</v>
      </c>
      <c r="E953" s="19" t="s">
        <v>19</v>
      </c>
      <c r="F953" s="265">
        <v>0</v>
      </c>
      <c r="G953" s="36"/>
      <c r="H953" s="41"/>
    </row>
    <row r="954" spans="1:8" s="2" customFormat="1" ht="16.899999999999999" customHeight="1">
      <c r="A954" s="36"/>
      <c r="B954" s="41"/>
      <c r="C954" s="264" t="s">
        <v>19</v>
      </c>
      <c r="D954" s="264" t="s">
        <v>1846</v>
      </c>
      <c r="E954" s="19" t="s">
        <v>19</v>
      </c>
      <c r="F954" s="265">
        <v>2.9</v>
      </c>
      <c r="G954" s="36"/>
      <c r="H954" s="41"/>
    </row>
    <row r="955" spans="1:8" s="2" customFormat="1" ht="16.899999999999999" customHeight="1">
      <c r="A955" s="36"/>
      <c r="B955" s="41"/>
      <c r="C955" s="264" t="s">
        <v>19</v>
      </c>
      <c r="D955" s="264" t="s">
        <v>1847</v>
      </c>
      <c r="E955" s="19" t="s">
        <v>19</v>
      </c>
      <c r="F955" s="265">
        <v>1.8</v>
      </c>
      <c r="G955" s="36"/>
      <c r="H955" s="41"/>
    </row>
    <row r="956" spans="1:8" s="2" customFormat="1" ht="16.899999999999999" customHeight="1">
      <c r="A956" s="36"/>
      <c r="B956" s="41"/>
      <c r="C956" s="264" t="s">
        <v>19</v>
      </c>
      <c r="D956" s="264" t="s">
        <v>1848</v>
      </c>
      <c r="E956" s="19" t="s">
        <v>19</v>
      </c>
      <c r="F956" s="265">
        <v>0</v>
      </c>
      <c r="G956" s="36"/>
      <c r="H956" s="41"/>
    </row>
    <row r="957" spans="1:8" s="2" customFormat="1" ht="16.899999999999999" customHeight="1">
      <c r="A957" s="36"/>
      <c r="B957" s="41"/>
      <c r="C957" s="264" t="s">
        <v>19</v>
      </c>
      <c r="D957" s="264" t="s">
        <v>1849</v>
      </c>
      <c r="E957" s="19" t="s">
        <v>19</v>
      </c>
      <c r="F957" s="265">
        <v>1.4</v>
      </c>
      <c r="G957" s="36"/>
      <c r="H957" s="41"/>
    </row>
    <row r="958" spans="1:8" s="2" customFormat="1" ht="16.899999999999999" customHeight="1">
      <c r="A958" s="36"/>
      <c r="B958" s="41"/>
      <c r="C958" s="264" t="s">
        <v>19</v>
      </c>
      <c r="D958" s="264" t="s">
        <v>1850</v>
      </c>
      <c r="E958" s="19" t="s">
        <v>19</v>
      </c>
      <c r="F958" s="265">
        <v>1.5</v>
      </c>
      <c r="G958" s="36"/>
      <c r="H958" s="41"/>
    </row>
    <row r="959" spans="1:8" s="2" customFormat="1" ht="16.899999999999999" customHeight="1">
      <c r="A959" s="36"/>
      <c r="B959" s="41"/>
      <c r="C959" s="264" t="s">
        <v>19</v>
      </c>
      <c r="D959" s="264" t="s">
        <v>1851</v>
      </c>
      <c r="E959" s="19" t="s">
        <v>19</v>
      </c>
      <c r="F959" s="265">
        <v>4</v>
      </c>
      <c r="G959" s="36"/>
      <c r="H959" s="41"/>
    </row>
    <row r="960" spans="1:8" s="2" customFormat="1" ht="16.899999999999999" customHeight="1">
      <c r="A960" s="36"/>
      <c r="B960" s="41"/>
      <c r="C960" s="264" t="s">
        <v>19</v>
      </c>
      <c r="D960" s="264" t="s">
        <v>1852</v>
      </c>
      <c r="E960" s="19" t="s">
        <v>19</v>
      </c>
      <c r="F960" s="265">
        <v>0</v>
      </c>
      <c r="G960" s="36"/>
      <c r="H960" s="41"/>
    </row>
    <row r="961" spans="1:8" s="2" customFormat="1" ht="16.899999999999999" customHeight="1">
      <c r="A961" s="36"/>
      <c r="B961" s="41"/>
      <c r="C961" s="264" t="s">
        <v>19</v>
      </c>
      <c r="D961" s="264" t="s">
        <v>1853</v>
      </c>
      <c r="E961" s="19" t="s">
        <v>19</v>
      </c>
      <c r="F961" s="265">
        <v>2.8</v>
      </c>
      <c r="G961" s="36"/>
      <c r="H961" s="41"/>
    </row>
    <row r="962" spans="1:8" s="2" customFormat="1" ht="16.899999999999999" customHeight="1">
      <c r="A962" s="36"/>
      <c r="B962" s="41"/>
      <c r="C962" s="264" t="s">
        <v>19</v>
      </c>
      <c r="D962" s="264" t="s">
        <v>1854</v>
      </c>
      <c r="E962" s="19" t="s">
        <v>19</v>
      </c>
      <c r="F962" s="265">
        <v>3.8</v>
      </c>
      <c r="G962" s="36"/>
      <c r="H962" s="41"/>
    </row>
    <row r="963" spans="1:8" s="2" customFormat="1" ht="16.899999999999999" customHeight="1">
      <c r="A963" s="36"/>
      <c r="B963" s="41"/>
      <c r="C963" s="264" t="s">
        <v>19</v>
      </c>
      <c r="D963" s="264" t="s">
        <v>1855</v>
      </c>
      <c r="E963" s="19" t="s">
        <v>19</v>
      </c>
      <c r="F963" s="265">
        <v>4.5</v>
      </c>
      <c r="G963" s="36"/>
      <c r="H963" s="41"/>
    </row>
    <row r="964" spans="1:8" s="2" customFormat="1" ht="16.899999999999999" customHeight="1">
      <c r="A964" s="36"/>
      <c r="B964" s="41"/>
      <c r="C964" s="264" t="s">
        <v>19</v>
      </c>
      <c r="D964" s="264" t="s">
        <v>1856</v>
      </c>
      <c r="E964" s="19" t="s">
        <v>19</v>
      </c>
      <c r="F964" s="265">
        <v>2.1</v>
      </c>
      <c r="G964" s="36"/>
      <c r="H964" s="41"/>
    </row>
    <row r="965" spans="1:8" s="2" customFormat="1" ht="16.899999999999999" customHeight="1">
      <c r="A965" s="36"/>
      <c r="B965" s="41"/>
      <c r="C965" s="264" t="s">
        <v>19</v>
      </c>
      <c r="D965" s="264" t="s">
        <v>1857</v>
      </c>
      <c r="E965" s="19" t="s">
        <v>19</v>
      </c>
      <c r="F965" s="265">
        <v>0</v>
      </c>
      <c r="G965" s="36"/>
      <c r="H965" s="41"/>
    </row>
    <row r="966" spans="1:8" s="2" customFormat="1" ht="16.899999999999999" customHeight="1">
      <c r="A966" s="36"/>
      <c r="B966" s="41"/>
      <c r="C966" s="264" t="s">
        <v>19</v>
      </c>
      <c r="D966" s="264" t="s">
        <v>1858</v>
      </c>
      <c r="E966" s="19" t="s">
        <v>19</v>
      </c>
      <c r="F966" s="265">
        <v>1.4</v>
      </c>
      <c r="G966" s="36"/>
      <c r="H966" s="41"/>
    </row>
    <row r="967" spans="1:8" s="2" customFormat="1" ht="16.899999999999999" customHeight="1">
      <c r="A967" s="36"/>
      <c r="B967" s="41"/>
      <c r="C967" s="264" t="s">
        <v>19</v>
      </c>
      <c r="D967" s="264" t="s">
        <v>1859</v>
      </c>
      <c r="E967" s="19" t="s">
        <v>19</v>
      </c>
      <c r="F967" s="265">
        <v>1.5</v>
      </c>
      <c r="G967" s="36"/>
      <c r="H967" s="41"/>
    </row>
    <row r="968" spans="1:8" s="2" customFormat="1" ht="16.899999999999999" customHeight="1">
      <c r="A968" s="36"/>
      <c r="B968" s="41"/>
      <c r="C968" s="264" t="s">
        <v>19</v>
      </c>
      <c r="D968" s="264" t="s">
        <v>1860</v>
      </c>
      <c r="E968" s="19" t="s">
        <v>19</v>
      </c>
      <c r="F968" s="265">
        <v>2.8</v>
      </c>
      <c r="G968" s="36"/>
      <c r="H968" s="41"/>
    </row>
    <row r="969" spans="1:8" s="2" customFormat="1" ht="16.899999999999999" customHeight="1">
      <c r="A969" s="36"/>
      <c r="B969" s="41"/>
      <c r="C969" s="264" t="s">
        <v>19</v>
      </c>
      <c r="D969" s="264" t="s">
        <v>1861</v>
      </c>
      <c r="E969" s="19" t="s">
        <v>19</v>
      </c>
      <c r="F969" s="265">
        <v>3.8</v>
      </c>
      <c r="G969" s="36"/>
      <c r="H969" s="41"/>
    </row>
    <row r="970" spans="1:8" s="2" customFormat="1" ht="16.899999999999999" customHeight="1">
      <c r="A970" s="36"/>
      <c r="B970" s="41"/>
      <c r="C970" s="264" t="s">
        <v>19</v>
      </c>
      <c r="D970" s="264" t="s">
        <v>1862</v>
      </c>
      <c r="E970" s="19" t="s">
        <v>19</v>
      </c>
      <c r="F970" s="265">
        <v>5.6</v>
      </c>
      <c r="G970" s="36"/>
      <c r="H970" s="41"/>
    </row>
    <row r="971" spans="1:8" s="2" customFormat="1" ht="16.899999999999999" customHeight="1">
      <c r="A971" s="36"/>
      <c r="B971" s="41"/>
      <c r="C971" s="264" t="s">
        <v>138</v>
      </c>
      <c r="D971" s="264" t="s">
        <v>235</v>
      </c>
      <c r="E971" s="19" t="s">
        <v>19</v>
      </c>
      <c r="F971" s="265">
        <v>232.6</v>
      </c>
      <c r="G971" s="36"/>
      <c r="H971" s="41"/>
    </row>
    <row r="972" spans="1:8" s="2" customFormat="1" ht="16.899999999999999" customHeight="1">
      <c r="A972" s="36"/>
      <c r="B972" s="41"/>
      <c r="C972" s="266" t="s">
        <v>2071</v>
      </c>
      <c r="D972" s="36"/>
      <c r="E972" s="36"/>
      <c r="F972" s="36"/>
      <c r="G972" s="36"/>
      <c r="H972" s="41"/>
    </row>
    <row r="973" spans="1:8" s="2" customFormat="1" ht="16.899999999999999" customHeight="1">
      <c r="A973" s="36"/>
      <c r="B973" s="41"/>
      <c r="C973" s="264" t="s">
        <v>794</v>
      </c>
      <c r="D973" s="264" t="s">
        <v>795</v>
      </c>
      <c r="E973" s="19" t="s">
        <v>100</v>
      </c>
      <c r="F973" s="265">
        <v>232.6</v>
      </c>
      <c r="G973" s="36"/>
      <c r="H973" s="41"/>
    </row>
    <row r="974" spans="1:8" s="2" customFormat="1" ht="16.899999999999999" customHeight="1">
      <c r="A974" s="36"/>
      <c r="B974" s="41"/>
      <c r="C974" s="264" t="s">
        <v>646</v>
      </c>
      <c r="D974" s="264" t="s">
        <v>647</v>
      </c>
      <c r="E974" s="19" t="s">
        <v>115</v>
      </c>
      <c r="F974" s="265">
        <v>967.93499999999995</v>
      </c>
      <c r="G974" s="36"/>
      <c r="H974" s="41"/>
    </row>
    <row r="975" spans="1:8" s="2" customFormat="1" ht="16.899999999999999" customHeight="1">
      <c r="A975" s="36"/>
      <c r="B975" s="41"/>
      <c r="C975" s="264" t="s">
        <v>721</v>
      </c>
      <c r="D975" s="264" t="s">
        <v>722</v>
      </c>
      <c r="E975" s="19" t="s">
        <v>115</v>
      </c>
      <c r="F975" s="265">
        <v>327.19200000000001</v>
      </c>
      <c r="G975" s="36"/>
      <c r="H975" s="41"/>
    </row>
    <row r="976" spans="1:8" s="2" customFormat="1" ht="16.899999999999999" customHeight="1">
      <c r="A976" s="36"/>
      <c r="B976" s="41"/>
      <c r="C976" s="264" t="s">
        <v>988</v>
      </c>
      <c r="D976" s="264" t="s">
        <v>989</v>
      </c>
      <c r="E976" s="19" t="s">
        <v>100</v>
      </c>
      <c r="F976" s="265">
        <v>232.6</v>
      </c>
      <c r="G976" s="36"/>
      <c r="H976" s="41"/>
    </row>
    <row r="977" spans="1:8" s="2" customFormat="1" ht="16.899999999999999" customHeight="1">
      <c r="A977" s="36"/>
      <c r="B977" s="41"/>
      <c r="C977" s="264" t="s">
        <v>1197</v>
      </c>
      <c r="D977" s="264" t="s">
        <v>1198</v>
      </c>
      <c r="E977" s="19" t="s">
        <v>100</v>
      </c>
      <c r="F977" s="265">
        <v>1774.5</v>
      </c>
      <c r="G977" s="36"/>
      <c r="H977" s="41"/>
    </row>
    <row r="978" spans="1:8" s="2" customFormat="1" ht="16.899999999999999" customHeight="1">
      <c r="A978" s="36"/>
      <c r="B978" s="41"/>
      <c r="C978" s="260" t="s">
        <v>141</v>
      </c>
      <c r="D978" s="261" t="s">
        <v>142</v>
      </c>
      <c r="E978" s="262" t="s">
        <v>100</v>
      </c>
      <c r="F978" s="263">
        <v>645.4</v>
      </c>
      <c r="G978" s="36"/>
      <c r="H978" s="41"/>
    </row>
    <row r="979" spans="1:8" s="2" customFormat="1" ht="16.899999999999999" customHeight="1">
      <c r="A979" s="36"/>
      <c r="B979" s="41"/>
      <c r="C979" s="264" t="s">
        <v>19</v>
      </c>
      <c r="D979" s="264" t="s">
        <v>1788</v>
      </c>
      <c r="E979" s="19" t="s">
        <v>19</v>
      </c>
      <c r="F979" s="265">
        <v>0</v>
      </c>
      <c r="G979" s="36"/>
      <c r="H979" s="41"/>
    </row>
    <row r="980" spans="1:8" s="2" customFormat="1" ht="16.899999999999999" customHeight="1">
      <c r="A980" s="36"/>
      <c r="B980" s="41"/>
      <c r="C980" s="264" t="s">
        <v>19</v>
      </c>
      <c r="D980" s="264" t="s">
        <v>1864</v>
      </c>
      <c r="E980" s="19" t="s">
        <v>19</v>
      </c>
      <c r="F980" s="265">
        <v>45.6</v>
      </c>
      <c r="G980" s="36"/>
      <c r="H980" s="41"/>
    </row>
    <row r="981" spans="1:8" s="2" customFormat="1" ht="16.899999999999999" customHeight="1">
      <c r="A981" s="36"/>
      <c r="B981" s="41"/>
      <c r="C981" s="264" t="s">
        <v>19</v>
      </c>
      <c r="D981" s="264" t="s">
        <v>1865</v>
      </c>
      <c r="E981" s="19" t="s">
        <v>19</v>
      </c>
      <c r="F981" s="265">
        <v>38.9</v>
      </c>
      <c r="G981" s="36"/>
      <c r="H981" s="41"/>
    </row>
    <row r="982" spans="1:8" s="2" customFormat="1" ht="16.899999999999999" customHeight="1">
      <c r="A982" s="36"/>
      <c r="B982" s="41"/>
      <c r="C982" s="264" t="s">
        <v>19</v>
      </c>
      <c r="D982" s="264" t="s">
        <v>1866</v>
      </c>
      <c r="E982" s="19" t="s">
        <v>19</v>
      </c>
      <c r="F982" s="265">
        <v>57.7</v>
      </c>
      <c r="G982" s="36"/>
      <c r="H982" s="41"/>
    </row>
    <row r="983" spans="1:8" s="2" customFormat="1" ht="16.899999999999999" customHeight="1">
      <c r="A983" s="36"/>
      <c r="B983" s="41"/>
      <c r="C983" s="264" t="s">
        <v>19</v>
      </c>
      <c r="D983" s="264" t="s">
        <v>1867</v>
      </c>
      <c r="E983" s="19" t="s">
        <v>19</v>
      </c>
      <c r="F983" s="265">
        <v>142.6</v>
      </c>
      <c r="G983" s="36"/>
      <c r="H983" s="41"/>
    </row>
    <row r="984" spans="1:8" s="2" customFormat="1" ht="16.899999999999999" customHeight="1">
      <c r="A984" s="36"/>
      <c r="B984" s="41"/>
      <c r="C984" s="264" t="s">
        <v>19</v>
      </c>
      <c r="D984" s="264" t="s">
        <v>1868</v>
      </c>
      <c r="E984" s="19" t="s">
        <v>19</v>
      </c>
      <c r="F984" s="265">
        <v>126.9</v>
      </c>
      <c r="G984" s="36"/>
      <c r="H984" s="41"/>
    </row>
    <row r="985" spans="1:8" s="2" customFormat="1" ht="16.899999999999999" customHeight="1">
      <c r="A985" s="36"/>
      <c r="B985" s="41"/>
      <c r="C985" s="264" t="s">
        <v>19</v>
      </c>
      <c r="D985" s="264" t="s">
        <v>1869</v>
      </c>
      <c r="E985" s="19" t="s">
        <v>19</v>
      </c>
      <c r="F985" s="265">
        <v>44.3</v>
      </c>
      <c r="G985" s="36"/>
      <c r="H985" s="41"/>
    </row>
    <row r="986" spans="1:8" s="2" customFormat="1" ht="16.899999999999999" customHeight="1">
      <c r="A986" s="36"/>
      <c r="B986" s="41"/>
      <c r="C986" s="264" t="s">
        <v>19</v>
      </c>
      <c r="D986" s="264" t="s">
        <v>1870</v>
      </c>
      <c r="E986" s="19" t="s">
        <v>19</v>
      </c>
      <c r="F986" s="265">
        <v>89.3</v>
      </c>
      <c r="G986" s="36"/>
      <c r="H986" s="41"/>
    </row>
    <row r="987" spans="1:8" s="2" customFormat="1" ht="16.899999999999999" customHeight="1">
      <c r="A987" s="36"/>
      <c r="B987" s="41"/>
      <c r="C987" s="264" t="s">
        <v>19</v>
      </c>
      <c r="D987" s="264" t="s">
        <v>1871</v>
      </c>
      <c r="E987" s="19" t="s">
        <v>19</v>
      </c>
      <c r="F987" s="265">
        <v>32.5</v>
      </c>
      <c r="G987" s="36"/>
      <c r="H987" s="41"/>
    </row>
    <row r="988" spans="1:8" s="2" customFormat="1" ht="16.899999999999999" customHeight="1">
      <c r="A988" s="36"/>
      <c r="B988" s="41"/>
      <c r="C988" s="264" t="s">
        <v>19</v>
      </c>
      <c r="D988" s="264" t="s">
        <v>1872</v>
      </c>
      <c r="E988" s="19" t="s">
        <v>19</v>
      </c>
      <c r="F988" s="265">
        <v>67.599999999999994</v>
      </c>
      <c r="G988" s="36"/>
      <c r="H988" s="41"/>
    </row>
    <row r="989" spans="1:8" s="2" customFormat="1" ht="16.899999999999999" customHeight="1">
      <c r="A989" s="36"/>
      <c r="B989" s="41"/>
      <c r="C989" s="264" t="s">
        <v>141</v>
      </c>
      <c r="D989" s="264" t="s">
        <v>235</v>
      </c>
      <c r="E989" s="19" t="s">
        <v>19</v>
      </c>
      <c r="F989" s="265">
        <v>645.4</v>
      </c>
      <c r="G989" s="36"/>
      <c r="H989" s="41"/>
    </row>
    <row r="990" spans="1:8" s="2" customFormat="1" ht="16.899999999999999" customHeight="1">
      <c r="A990" s="36"/>
      <c r="B990" s="41"/>
      <c r="C990" s="266" t="s">
        <v>2071</v>
      </c>
      <c r="D990" s="36"/>
      <c r="E990" s="36"/>
      <c r="F990" s="36"/>
      <c r="G990" s="36"/>
      <c r="H990" s="41"/>
    </row>
    <row r="991" spans="1:8" s="2" customFormat="1" ht="16.899999999999999" customHeight="1">
      <c r="A991" s="36"/>
      <c r="B991" s="41"/>
      <c r="C991" s="264" t="s">
        <v>857</v>
      </c>
      <c r="D991" s="264" t="s">
        <v>858</v>
      </c>
      <c r="E991" s="19" t="s">
        <v>100</v>
      </c>
      <c r="F991" s="265">
        <v>645.4</v>
      </c>
      <c r="G991" s="36"/>
      <c r="H991" s="41"/>
    </row>
    <row r="992" spans="1:8" s="2" customFormat="1" ht="16.899999999999999" customHeight="1">
      <c r="A992" s="36"/>
      <c r="B992" s="41"/>
      <c r="C992" s="264" t="s">
        <v>646</v>
      </c>
      <c r="D992" s="264" t="s">
        <v>647</v>
      </c>
      <c r="E992" s="19" t="s">
        <v>115</v>
      </c>
      <c r="F992" s="265">
        <v>967.93499999999995</v>
      </c>
      <c r="G992" s="36"/>
      <c r="H992" s="41"/>
    </row>
    <row r="993" spans="1:8" s="2" customFormat="1" ht="16.899999999999999" customHeight="1">
      <c r="A993" s="36"/>
      <c r="B993" s="41"/>
      <c r="C993" s="264" t="s">
        <v>721</v>
      </c>
      <c r="D993" s="264" t="s">
        <v>722</v>
      </c>
      <c r="E993" s="19" t="s">
        <v>115</v>
      </c>
      <c r="F993" s="265">
        <v>327.19200000000001</v>
      </c>
      <c r="G993" s="36"/>
      <c r="H993" s="41"/>
    </row>
    <row r="994" spans="1:8" s="2" customFormat="1" ht="16.899999999999999" customHeight="1">
      <c r="A994" s="36"/>
      <c r="B994" s="41"/>
      <c r="C994" s="264" t="s">
        <v>1009</v>
      </c>
      <c r="D994" s="264" t="s">
        <v>1010</v>
      </c>
      <c r="E994" s="19" t="s">
        <v>100</v>
      </c>
      <c r="F994" s="265">
        <v>1036.9000000000001</v>
      </c>
      <c r="G994" s="36"/>
      <c r="H994" s="41"/>
    </row>
    <row r="995" spans="1:8" s="2" customFormat="1" ht="16.899999999999999" customHeight="1">
      <c r="A995" s="36"/>
      <c r="B995" s="41"/>
      <c r="C995" s="264" t="s">
        <v>1197</v>
      </c>
      <c r="D995" s="264" t="s">
        <v>1198</v>
      </c>
      <c r="E995" s="19" t="s">
        <v>100</v>
      </c>
      <c r="F995" s="265">
        <v>1774.5</v>
      </c>
      <c r="G995" s="36"/>
      <c r="H995" s="41"/>
    </row>
    <row r="996" spans="1:8" s="2" customFormat="1" ht="16.899999999999999" customHeight="1">
      <c r="A996" s="36"/>
      <c r="B996" s="41"/>
      <c r="C996" s="260" t="s">
        <v>144</v>
      </c>
      <c r="D996" s="261" t="s">
        <v>145</v>
      </c>
      <c r="E996" s="262" t="s">
        <v>100</v>
      </c>
      <c r="F996" s="263">
        <v>391.5</v>
      </c>
      <c r="G996" s="36"/>
      <c r="H996" s="41"/>
    </row>
    <row r="997" spans="1:8" s="2" customFormat="1" ht="16.899999999999999" customHeight="1">
      <c r="A997" s="36"/>
      <c r="B997" s="41"/>
      <c r="C997" s="264" t="s">
        <v>19</v>
      </c>
      <c r="D997" s="264" t="s">
        <v>1788</v>
      </c>
      <c r="E997" s="19" t="s">
        <v>19</v>
      </c>
      <c r="F997" s="265">
        <v>0</v>
      </c>
      <c r="G997" s="36"/>
      <c r="H997" s="41"/>
    </row>
    <row r="998" spans="1:8" s="2" customFormat="1" ht="16.899999999999999" customHeight="1">
      <c r="A998" s="36"/>
      <c r="B998" s="41"/>
      <c r="C998" s="264" t="s">
        <v>19</v>
      </c>
      <c r="D998" s="264" t="s">
        <v>1874</v>
      </c>
      <c r="E998" s="19" t="s">
        <v>19</v>
      </c>
      <c r="F998" s="265">
        <v>23</v>
      </c>
      <c r="G998" s="36"/>
      <c r="H998" s="41"/>
    </row>
    <row r="999" spans="1:8" s="2" customFormat="1" ht="16.899999999999999" customHeight="1">
      <c r="A999" s="36"/>
      <c r="B999" s="41"/>
      <c r="C999" s="264" t="s">
        <v>19</v>
      </c>
      <c r="D999" s="264" t="s">
        <v>1875</v>
      </c>
      <c r="E999" s="19" t="s">
        <v>19</v>
      </c>
      <c r="F999" s="265">
        <v>30.3</v>
      </c>
      <c r="G999" s="36"/>
      <c r="H999" s="41"/>
    </row>
    <row r="1000" spans="1:8" s="2" customFormat="1" ht="16.899999999999999" customHeight="1">
      <c r="A1000" s="36"/>
      <c r="B1000" s="41"/>
      <c r="C1000" s="264" t="s">
        <v>19</v>
      </c>
      <c r="D1000" s="264" t="s">
        <v>1876</v>
      </c>
      <c r="E1000" s="19" t="s">
        <v>19</v>
      </c>
      <c r="F1000" s="265">
        <v>76.8</v>
      </c>
      <c r="G1000" s="36"/>
      <c r="H1000" s="41"/>
    </row>
    <row r="1001" spans="1:8" s="2" customFormat="1" ht="16.899999999999999" customHeight="1">
      <c r="A1001" s="36"/>
      <c r="B1001" s="41"/>
      <c r="C1001" s="264" t="s">
        <v>19</v>
      </c>
      <c r="D1001" s="264" t="s">
        <v>1877</v>
      </c>
      <c r="E1001" s="19" t="s">
        <v>19</v>
      </c>
      <c r="F1001" s="265">
        <v>52.6</v>
      </c>
      <c r="G1001" s="36"/>
      <c r="H1001" s="41"/>
    </row>
    <row r="1002" spans="1:8" s="2" customFormat="1" ht="16.899999999999999" customHeight="1">
      <c r="A1002" s="36"/>
      <c r="B1002" s="41"/>
      <c r="C1002" s="264" t="s">
        <v>19</v>
      </c>
      <c r="D1002" s="264" t="s">
        <v>1878</v>
      </c>
      <c r="E1002" s="19" t="s">
        <v>19</v>
      </c>
      <c r="F1002" s="265">
        <v>62.9</v>
      </c>
      <c r="G1002" s="36"/>
      <c r="H1002" s="41"/>
    </row>
    <row r="1003" spans="1:8" s="2" customFormat="1" ht="16.899999999999999" customHeight="1">
      <c r="A1003" s="36"/>
      <c r="B1003" s="41"/>
      <c r="C1003" s="264" t="s">
        <v>19</v>
      </c>
      <c r="D1003" s="264" t="s">
        <v>1879</v>
      </c>
      <c r="E1003" s="19" t="s">
        <v>19</v>
      </c>
      <c r="F1003" s="265">
        <v>66.3</v>
      </c>
      <c r="G1003" s="36"/>
      <c r="H1003" s="41"/>
    </row>
    <row r="1004" spans="1:8" s="2" customFormat="1" ht="16.899999999999999" customHeight="1">
      <c r="A1004" s="36"/>
      <c r="B1004" s="41"/>
      <c r="C1004" s="264" t="s">
        <v>19</v>
      </c>
      <c r="D1004" s="264" t="s">
        <v>1880</v>
      </c>
      <c r="E1004" s="19" t="s">
        <v>19</v>
      </c>
      <c r="F1004" s="265">
        <v>79.599999999999994</v>
      </c>
      <c r="G1004" s="36"/>
      <c r="H1004" s="41"/>
    </row>
    <row r="1005" spans="1:8" s="2" customFormat="1" ht="16.899999999999999" customHeight="1">
      <c r="A1005" s="36"/>
      <c r="B1005" s="41"/>
      <c r="C1005" s="264" t="s">
        <v>144</v>
      </c>
      <c r="D1005" s="264" t="s">
        <v>235</v>
      </c>
      <c r="E1005" s="19" t="s">
        <v>19</v>
      </c>
      <c r="F1005" s="265">
        <v>391.5</v>
      </c>
      <c r="G1005" s="36"/>
      <c r="H1005" s="41"/>
    </row>
    <row r="1006" spans="1:8" s="2" customFormat="1" ht="16.899999999999999" customHeight="1">
      <c r="A1006" s="36"/>
      <c r="B1006" s="41"/>
      <c r="C1006" s="266" t="s">
        <v>2071</v>
      </c>
      <c r="D1006" s="36"/>
      <c r="E1006" s="36"/>
      <c r="F1006" s="36"/>
      <c r="G1006" s="36"/>
      <c r="H1006" s="41"/>
    </row>
    <row r="1007" spans="1:8" s="2" customFormat="1" ht="16.899999999999999" customHeight="1">
      <c r="A1007" s="36"/>
      <c r="B1007" s="41"/>
      <c r="C1007" s="264" t="s">
        <v>873</v>
      </c>
      <c r="D1007" s="264" t="s">
        <v>874</v>
      </c>
      <c r="E1007" s="19" t="s">
        <v>100</v>
      </c>
      <c r="F1007" s="265">
        <v>391.5</v>
      </c>
      <c r="G1007" s="36"/>
      <c r="H1007" s="41"/>
    </row>
    <row r="1008" spans="1:8" s="2" customFormat="1" ht="16.899999999999999" customHeight="1">
      <c r="A1008" s="36"/>
      <c r="B1008" s="41"/>
      <c r="C1008" s="264" t="s">
        <v>646</v>
      </c>
      <c r="D1008" s="264" t="s">
        <v>647</v>
      </c>
      <c r="E1008" s="19" t="s">
        <v>115</v>
      </c>
      <c r="F1008" s="265">
        <v>967.93499999999995</v>
      </c>
      <c r="G1008" s="36"/>
      <c r="H1008" s="41"/>
    </row>
    <row r="1009" spans="1:8" s="2" customFormat="1" ht="16.899999999999999" customHeight="1">
      <c r="A1009" s="36"/>
      <c r="B1009" s="41"/>
      <c r="C1009" s="264" t="s">
        <v>721</v>
      </c>
      <c r="D1009" s="264" t="s">
        <v>722</v>
      </c>
      <c r="E1009" s="19" t="s">
        <v>115</v>
      </c>
      <c r="F1009" s="265">
        <v>327.19200000000001</v>
      </c>
      <c r="G1009" s="36"/>
      <c r="H1009" s="41"/>
    </row>
    <row r="1010" spans="1:8" s="2" customFormat="1" ht="16.899999999999999" customHeight="1">
      <c r="A1010" s="36"/>
      <c r="B1010" s="41"/>
      <c r="C1010" s="264" t="s">
        <v>1009</v>
      </c>
      <c r="D1010" s="264" t="s">
        <v>1010</v>
      </c>
      <c r="E1010" s="19" t="s">
        <v>100</v>
      </c>
      <c r="F1010" s="265">
        <v>1036.9000000000001</v>
      </c>
      <c r="G1010" s="36"/>
      <c r="H1010" s="41"/>
    </row>
    <row r="1011" spans="1:8" s="2" customFormat="1" ht="16.899999999999999" customHeight="1">
      <c r="A1011" s="36"/>
      <c r="B1011" s="41"/>
      <c r="C1011" s="264" t="s">
        <v>1197</v>
      </c>
      <c r="D1011" s="264" t="s">
        <v>1198</v>
      </c>
      <c r="E1011" s="19" t="s">
        <v>100</v>
      </c>
      <c r="F1011" s="265">
        <v>1774.5</v>
      </c>
      <c r="G1011" s="36"/>
      <c r="H1011" s="41"/>
    </row>
    <row r="1012" spans="1:8" s="2" customFormat="1" ht="16.899999999999999" customHeight="1">
      <c r="A1012" s="36"/>
      <c r="B1012" s="41"/>
      <c r="C1012" s="260" t="s">
        <v>147</v>
      </c>
      <c r="D1012" s="261" t="s">
        <v>148</v>
      </c>
      <c r="E1012" s="262" t="s">
        <v>100</v>
      </c>
      <c r="F1012" s="263">
        <v>505</v>
      </c>
      <c r="G1012" s="36"/>
      <c r="H1012" s="41"/>
    </row>
    <row r="1013" spans="1:8" s="2" customFormat="1" ht="16.899999999999999" customHeight="1">
      <c r="A1013" s="36"/>
      <c r="B1013" s="41"/>
      <c r="C1013" s="264" t="s">
        <v>19</v>
      </c>
      <c r="D1013" s="264" t="s">
        <v>1788</v>
      </c>
      <c r="E1013" s="19" t="s">
        <v>19</v>
      </c>
      <c r="F1013" s="265">
        <v>0</v>
      </c>
      <c r="G1013" s="36"/>
      <c r="H1013" s="41"/>
    </row>
    <row r="1014" spans="1:8" s="2" customFormat="1" ht="16.899999999999999" customHeight="1">
      <c r="A1014" s="36"/>
      <c r="B1014" s="41"/>
      <c r="C1014" s="264" t="s">
        <v>19</v>
      </c>
      <c r="D1014" s="264" t="s">
        <v>1882</v>
      </c>
      <c r="E1014" s="19" t="s">
        <v>19</v>
      </c>
      <c r="F1014" s="265">
        <v>109</v>
      </c>
      <c r="G1014" s="36"/>
      <c r="H1014" s="41"/>
    </row>
    <row r="1015" spans="1:8" s="2" customFormat="1" ht="16.899999999999999" customHeight="1">
      <c r="A1015" s="36"/>
      <c r="B1015" s="41"/>
      <c r="C1015" s="264" t="s">
        <v>19</v>
      </c>
      <c r="D1015" s="264" t="s">
        <v>1883</v>
      </c>
      <c r="E1015" s="19" t="s">
        <v>19</v>
      </c>
      <c r="F1015" s="265">
        <v>65.5</v>
      </c>
      <c r="G1015" s="36"/>
      <c r="H1015" s="41"/>
    </row>
    <row r="1016" spans="1:8" s="2" customFormat="1" ht="16.899999999999999" customHeight="1">
      <c r="A1016" s="36"/>
      <c r="B1016" s="41"/>
      <c r="C1016" s="264" t="s">
        <v>19</v>
      </c>
      <c r="D1016" s="264" t="s">
        <v>1884</v>
      </c>
      <c r="E1016" s="19" t="s">
        <v>19</v>
      </c>
      <c r="F1016" s="265">
        <v>121.6</v>
      </c>
      <c r="G1016" s="36"/>
      <c r="H1016" s="41"/>
    </row>
    <row r="1017" spans="1:8" s="2" customFormat="1" ht="16.899999999999999" customHeight="1">
      <c r="A1017" s="36"/>
      <c r="B1017" s="41"/>
      <c r="C1017" s="264" t="s">
        <v>19</v>
      </c>
      <c r="D1017" s="264" t="s">
        <v>1885</v>
      </c>
      <c r="E1017" s="19" t="s">
        <v>19</v>
      </c>
      <c r="F1017" s="265">
        <v>5.2</v>
      </c>
      <c r="G1017" s="36"/>
      <c r="H1017" s="41"/>
    </row>
    <row r="1018" spans="1:8" s="2" customFormat="1" ht="16.899999999999999" customHeight="1">
      <c r="A1018" s="36"/>
      <c r="B1018" s="41"/>
      <c r="C1018" s="264" t="s">
        <v>19</v>
      </c>
      <c r="D1018" s="264" t="s">
        <v>1886</v>
      </c>
      <c r="E1018" s="19" t="s">
        <v>19</v>
      </c>
      <c r="F1018" s="265">
        <v>103.8</v>
      </c>
      <c r="G1018" s="36"/>
      <c r="H1018" s="41"/>
    </row>
    <row r="1019" spans="1:8" s="2" customFormat="1" ht="16.899999999999999" customHeight="1">
      <c r="A1019" s="36"/>
      <c r="B1019" s="41"/>
      <c r="C1019" s="264" t="s">
        <v>19</v>
      </c>
      <c r="D1019" s="264" t="s">
        <v>1887</v>
      </c>
      <c r="E1019" s="19" t="s">
        <v>19</v>
      </c>
      <c r="F1019" s="265">
        <v>5.4</v>
      </c>
      <c r="G1019" s="36"/>
      <c r="H1019" s="41"/>
    </row>
    <row r="1020" spans="1:8" s="2" customFormat="1" ht="16.899999999999999" customHeight="1">
      <c r="A1020" s="36"/>
      <c r="B1020" s="41"/>
      <c r="C1020" s="264" t="s">
        <v>19</v>
      </c>
      <c r="D1020" s="264" t="s">
        <v>1888</v>
      </c>
      <c r="E1020" s="19" t="s">
        <v>19</v>
      </c>
      <c r="F1020" s="265">
        <v>94.5</v>
      </c>
      <c r="G1020" s="36"/>
      <c r="H1020" s="41"/>
    </row>
    <row r="1021" spans="1:8" s="2" customFormat="1" ht="16.899999999999999" customHeight="1">
      <c r="A1021" s="36"/>
      <c r="B1021" s="41"/>
      <c r="C1021" s="264" t="s">
        <v>147</v>
      </c>
      <c r="D1021" s="264" t="s">
        <v>235</v>
      </c>
      <c r="E1021" s="19" t="s">
        <v>19</v>
      </c>
      <c r="F1021" s="265">
        <v>505</v>
      </c>
      <c r="G1021" s="36"/>
      <c r="H1021" s="41"/>
    </row>
    <row r="1022" spans="1:8" s="2" customFormat="1" ht="16.899999999999999" customHeight="1">
      <c r="A1022" s="36"/>
      <c r="B1022" s="41"/>
      <c r="C1022" s="266" t="s">
        <v>2071</v>
      </c>
      <c r="D1022" s="36"/>
      <c r="E1022" s="36"/>
      <c r="F1022" s="36"/>
      <c r="G1022" s="36"/>
      <c r="H1022" s="41"/>
    </row>
    <row r="1023" spans="1:8" s="2" customFormat="1" ht="16.899999999999999" customHeight="1">
      <c r="A1023" s="36"/>
      <c r="B1023" s="41"/>
      <c r="C1023" s="264" t="s">
        <v>881</v>
      </c>
      <c r="D1023" s="264" t="s">
        <v>882</v>
      </c>
      <c r="E1023" s="19" t="s">
        <v>100</v>
      </c>
      <c r="F1023" s="265">
        <v>505</v>
      </c>
      <c r="G1023" s="36"/>
      <c r="H1023" s="41"/>
    </row>
    <row r="1024" spans="1:8" s="2" customFormat="1" ht="16.899999999999999" customHeight="1">
      <c r="A1024" s="36"/>
      <c r="B1024" s="41"/>
      <c r="C1024" s="264" t="s">
        <v>646</v>
      </c>
      <c r="D1024" s="264" t="s">
        <v>647</v>
      </c>
      <c r="E1024" s="19" t="s">
        <v>115</v>
      </c>
      <c r="F1024" s="265">
        <v>967.93499999999995</v>
      </c>
      <c r="G1024" s="36"/>
      <c r="H1024" s="41"/>
    </row>
    <row r="1025" spans="1:8" s="2" customFormat="1" ht="16.899999999999999" customHeight="1">
      <c r="A1025" s="36"/>
      <c r="B1025" s="41"/>
      <c r="C1025" s="264" t="s">
        <v>721</v>
      </c>
      <c r="D1025" s="264" t="s">
        <v>722</v>
      </c>
      <c r="E1025" s="19" t="s">
        <v>115</v>
      </c>
      <c r="F1025" s="265">
        <v>327.19200000000001</v>
      </c>
      <c r="G1025" s="36"/>
      <c r="H1025" s="41"/>
    </row>
    <row r="1026" spans="1:8" s="2" customFormat="1" ht="16.899999999999999" customHeight="1">
      <c r="A1026" s="36"/>
      <c r="B1026" s="41"/>
      <c r="C1026" s="264" t="s">
        <v>1014</v>
      </c>
      <c r="D1026" s="264" t="s">
        <v>1015</v>
      </c>
      <c r="E1026" s="19" t="s">
        <v>100</v>
      </c>
      <c r="F1026" s="265">
        <v>505</v>
      </c>
      <c r="G1026" s="36"/>
      <c r="H1026" s="41"/>
    </row>
    <row r="1027" spans="1:8" s="2" customFormat="1" ht="16.899999999999999" customHeight="1">
      <c r="A1027" s="36"/>
      <c r="B1027" s="41"/>
      <c r="C1027" s="264" t="s">
        <v>1197</v>
      </c>
      <c r="D1027" s="264" t="s">
        <v>1198</v>
      </c>
      <c r="E1027" s="19" t="s">
        <v>100</v>
      </c>
      <c r="F1027" s="265">
        <v>1774.5</v>
      </c>
      <c r="G1027" s="36"/>
      <c r="H1027" s="41"/>
    </row>
    <row r="1028" spans="1:8" s="2" customFormat="1" ht="16.899999999999999" customHeight="1">
      <c r="A1028" s="36"/>
      <c r="B1028" s="41"/>
      <c r="C1028" s="260" t="s">
        <v>156</v>
      </c>
      <c r="D1028" s="261" t="s">
        <v>157</v>
      </c>
      <c r="E1028" s="262" t="s">
        <v>130</v>
      </c>
      <c r="F1028" s="263">
        <v>121.63</v>
      </c>
      <c r="G1028" s="36"/>
      <c r="H1028" s="41"/>
    </row>
    <row r="1029" spans="1:8" s="2" customFormat="1" ht="16.899999999999999" customHeight="1">
      <c r="A1029" s="36"/>
      <c r="B1029" s="41"/>
      <c r="C1029" s="264" t="s">
        <v>19</v>
      </c>
      <c r="D1029" s="264" t="s">
        <v>1304</v>
      </c>
      <c r="E1029" s="19" t="s">
        <v>19</v>
      </c>
      <c r="F1029" s="265">
        <v>0</v>
      </c>
      <c r="G1029" s="36"/>
      <c r="H1029" s="41"/>
    </row>
    <row r="1030" spans="1:8" s="2" customFormat="1" ht="16.899999999999999" customHeight="1">
      <c r="A1030" s="36"/>
      <c r="B1030" s="41"/>
      <c r="C1030" s="264" t="s">
        <v>19</v>
      </c>
      <c r="D1030" s="264" t="s">
        <v>1305</v>
      </c>
      <c r="E1030" s="19" t="s">
        <v>19</v>
      </c>
      <c r="F1030" s="265">
        <v>16.236000000000001</v>
      </c>
      <c r="G1030" s="36"/>
      <c r="H1030" s="41"/>
    </row>
    <row r="1031" spans="1:8" s="2" customFormat="1" ht="16.899999999999999" customHeight="1">
      <c r="A1031" s="36"/>
      <c r="B1031" s="41"/>
      <c r="C1031" s="264" t="s">
        <v>19</v>
      </c>
      <c r="D1031" s="264" t="s">
        <v>1306</v>
      </c>
      <c r="E1031" s="19" t="s">
        <v>19</v>
      </c>
      <c r="F1031" s="265">
        <v>2.75</v>
      </c>
      <c r="G1031" s="36"/>
      <c r="H1031" s="41"/>
    </row>
    <row r="1032" spans="1:8" s="2" customFormat="1" ht="16.899999999999999" customHeight="1">
      <c r="A1032" s="36"/>
      <c r="B1032" s="41"/>
      <c r="C1032" s="264" t="s">
        <v>19</v>
      </c>
      <c r="D1032" s="264" t="s">
        <v>1307</v>
      </c>
      <c r="E1032" s="19" t="s">
        <v>19</v>
      </c>
      <c r="F1032" s="265">
        <v>26.553999999999998</v>
      </c>
      <c r="G1032" s="36"/>
      <c r="H1032" s="41"/>
    </row>
    <row r="1033" spans="1:8" s="2" customFormat="1" ht="16.899999999999999" customHeight="1">
      <c r="A1033" s="36"/>
      <c r="B1033" s="41"/>
      <c r="C1033" s="264" t="s">
        <v>19</v>
      </c>
      <c r="D1033" s="264" t="s">
        <v>1308</v>
      </c>
      <c r="E1033" s="19" t="s">
        <v>19</v>
      </c>
      <c r="F1033" s="265">
        <v>0</v>
      </c>
      <c r="G1033" s="36"/>
      <c r="H1033" s="41"/>
    </row>
    <row r="1034" spans="1:8" s="2" customFormat="1" ht="16.899999999999999" customHeight="1">
      <c r="A1034" s="36"/>
      <c r="B1034" s="41"/>
      <c r="C1034" s="264" t="s">
        <v>19</v>
      </c>
      <c r="D1034" s="264" t="s">
        <v>1309</v>
      </c>
      <c r="E1034" s="19" t="s">
        <v>19</v>
      </c>
      <c r="F1034" s="265">
        <v>8.0299999999999994</v>
      </c>
      <c r="G1034" s="36"/>
      <c r="H1034" s="41"/>
    </row>
    <row r="1035" spans="1:8" s="2" customFormat="1" ht="16.899999999999999" customHeight="1">
      <c r="A1035" s="36"/>
      <c r="B1035" s="41"/>
      <c r="C1035" s="264" t="s">
        <v>19</v>
      </c>
      <c r="D1035" s="264" t="s">
        <v>1310</v>
      </c>
      <c r="E1035" s="19" t="s">
        <v>19</v>
      </c>
      <c r="F1035" s="265">
        <v>3.41</v>
      </c>
      <c r="G1035" s="36"/>
      <c r="H1035" s="41"/>
    </row>
    <row r="1036" spans="1:8" s="2" customFormat="1" ht="16.899999999999999" customHeight="1">
      <c r="A1036" s="36"/>
      <c r="B1036" s="41"/>
      <c r="C1036" s="264" t="s">
        <v>19</v>
      </c>
      <c r="D1036" s="264" t="s">
        <v>1311</v>
      </c>
      <c r="E1036" s="19" t="s">
        <v>19</v>
      </c>
      <c r="F1036" s="265">
        <v>0</v>
      </c>
      <c r="G1036" s="36"/>
      <c r="H1036" s="41"/>
    </row>
    <row r="1037" spans="1:8" s="2" customFormat="1" ht="16.899999999999999" customHeight="1">
      <c r="A1037" s="36"/>
      <c r="B1037" s="41"/>
      <c r="C1037" s="264" t="s">
        <v>19</v>
      </c>
      <c r="D1037" s="264" t="s">
        <v>1312</v>
      </c>
      <c r="E1037" s="19" t="s">
        <v>19</v>
      </c>
      <c r="F1037" s="265">
        <v>6.05</v>
      </c>
      <c r="G1037" s="36"/>
      <c r="H1037" s="41"/>
    </row>
    <row r="1038" spans="1:8" s="2" customFormat="1" ht="16.899999999999999" customHeight="1">
      <c r="A1038" s="36"/>
      <c r="B1038" s="41"/>
      <c r="C1038" s="264" t="s">
        <v>19</v>
      </c>
      <c r="D1038" s="264" t="s">
        <v>1313</v>
      </c>
      <c r="E1038" s="19" t="s">
        <v>19</v>
      </c>
      <c r="F1038" s="265">
        <v>12.87</v>
      </c>
      <c r="G1038" s="36"/>
      <c r="H1038" s="41"/>
    </row>
    <row r="1039" spans="1:8" s="2" customFormat="1" ht="16.899999999999999" customHeight="1">
      <c r="A1039" s="36"/>
      <c r="B1039" s="41"/>
      <c r="C1039" s="264" t="s">
        <v>19</v>
      </c>
      <c r="D1039" s="264" t="s">
        <v>1314</v>
      </c>
      <c r="E1039" s="19" t="s">
        <v>19</v>
      </c>
      <c r="F1039" s="265">
        <v>0</v>
      </c>
      <c r="G1039" s="36"/>
      <c r="H1039" s="41"/>
    </row>
    <row r="1040" spans="1:8" s="2" customFormat="1" ht="16.899999999999999" customHeight="1">
      <c r="A1040" s="36"/>
      <c r="B1040" s="41"/>
      <c r="C1040" s="264" t="s">
        <v>19</v>
      </c>
      <c r="D1040" s="264" t="s">
        <v>1315</v>
      </c>
      <c r="E1040" s="19" t="s">
        <v>19</v>
      </c>
      <c r="F1040" s="265">
        <v>5.17</v>
      </c>
      <c r="G1040" s="36"/>
      <c r="H1040" s="41"/>
    </row>
    <row r="1041" spans="1:8" s="2" customFormat="1" ht="16.899999999999999" customHeight="1">
      <c r="A1041" s="36"/>
      <c r="B1041" s="41"/>
      <c r="C1041" s="264" t="s">
        <v>19</v>
      </c>
      <c r="D1041" s="264" t="s">
        <v>1316</v>
      </c>
      <c r="E1041" s="19" t="s">
        <v>19</v>
      </c>
      <c r="F1041" s="265">
        <v>0</v>
      </c>
      <c r="G1041" s="36"/>
      <c r="H1041" s="41"/>
    </row>
    <row r="1042" spans="1:8" s="2" customFormat="1" ht="16.899999999999999" customHeight="1">
      <c r="A1042" s="36"/>
      <c r="B1042" s="41"/>
      <c r="C1042" s="264" t="s">
        <v>19</v>
      </c>
      <c r="D1042" s="264" t="s">
        <v>1317</v>
      </c>
      <c r="E1042" s="19" t="s">
        <v>19</v>
      </c>
      <c r="F1042" s="265">
        <v>4.7300000000000004</v>
      </c>
      <c r="G1042" s="36"/>
      <c r="H1042" s="41"/>
    </row>
    <row r="1043" spans="1:8" s="2" customFormat="1" ht="16.899999999999999" customHeight="1">
      <c r="A1043" s="36"/>
      <c r="B1043" s="41"/>
      <c r="C1043" s="264" t="s">
        <v>19</v>
      </c>
      <c r="D1043" s="264" t="s">
        <v>1318</v>
      </c>
      <c r="E1043" s="19" t="s">
        <v>19</v>
      </c>
      <c r="F1043" s="265">
        <v>0</v>
      </c>
      <c r="G1043" s="36"/>
      <c r="H1043" s="41"/>
    </row>
    <row r="1044" spans="1:8" s="2" customFormat="1" ht="16.899999999999999" customHeight="1">
      <c r="A1044" s="36"/>
      <c r="B1044" s="41"/>
      <c r="C1044" s="264" t="s">
        <v>19</v>
      </c>
      <c r="D1044" s="264" t="s">
        <v>1319</v>
      </c>
      <c r="E1044" s="19" t="s">
        <v>19</v>
      </c>
      <c r="F1044" s="265">
        <v>3.7</v>
      </c>
      <c r="G1044" s="36"/>
      <c r="H1044" s="41"/>
    </row>
    <row r="1045" spans="1:8" s="2" customFormat="1" ht="16.899999999999999" customHeight="1">
      <c r="A1045" s="36"/>
      <c r="B1045" s="41"/>
      <c r="C1045" s="264" t="s">
        <v>19</v>
      </c>
      <c r="D1045" s="264" t="s">
        <v>1320</v>
      </c>
      <c r="E1045" s="19" t="s">
        <v>19</v>
      </c>
      <c r="F1045" s="265">
        <v>0</v>
      </c>
      <c r="G1045" s="36"/>
      <c r="H1045" s="41"/>
    </row>
    <row r="1046" spans="1:8" s="2" customFormat="1" ht="16.899999999999999" customHeight="1">
      <c r="A1046" s="36"/>
      <c r="B1046" s="41"/>
      <c r="C1046" s="264" t="s">
        <v>19</v>
      </c>
      <c r="D1046" s="264" t="s">
        <v>1321</v>
      </c>
      <c r="E1046" s="19" t="s">
        <v>19</v>
      </c>
      <c r="F1046" s="265">
        <v>4.5999999999999996</v>
      </c>
      <c r="G1046" s="36"/>
      <c r="H1046" s="41"/>
    </row>
    <row r="1047" spans="1:8" s="2" customFormat="1" ht="16.899999999999999" customHeight="1">
      <c r="A1047" s="36"/>
      <c r="B1047" s="41"/>
      <c r="C1047" s="264" t="s">
        <v>19</v>
      </c>
      <c r="D1047" s="264" t="s">
        <v>1322</v>
      </c>
      <c r="E1047" s="19" t="s">
        <v>19</v>
      </c>
      <c r="F1047" s="265">
        <v>2</v>
      </c>
      <c r="G1047" s="36"/>
      <c r="H1047" s="41"/>
    </row>
    <row r="1048" spans="1:8" s="2" customFormat="1" ht="16.899999999999999" customHeight="1">
      <c r="A1048" s="36"/>
      <c r="B1048" s="41"/>
      <c r="C1048" s="264" t="s">
        <v>19</v>
      </c>
      <c r="D1048" s="264" t="s">
        <v>1323</v>
      </c>
      <c r="E1048" s="19" t="s">
        <v>19</v>
      </c>
      <c r="F1048" s="265">
        <v>0</v>
      </c>
      <c r="G1048" s="36"/>
      <c r="H1048" s="41"/>
    </row>
    <row r="1049" spans="1:8" s="2" customFormat="1" ht="16.899999999999999" customHeight="1">
      <c r="A1049" s="36"/>
      <c r="B1049" s="41"/>
      <c r="C1049" s="264" t="s">
        <v>19</v>
      </c>
      <c r="D1049" s="264" t="s">
        <v>1324</v>
      </c>
      <c r="E1049" s="19" t="s">
        <v>19</v>
      </c>
      <c r="F1049" s="265">
        <v>11.1</v>
      </c>
      <c r="G1049" s="36"/>
      <c r="H1049" s="41"/>
    </row>
    <row r="1050" spans="1:8" s="2" customFormat="1" ht="16.899999999999999" customHeight="1">
      <c r="A1050" s="36"/>
      <c r="B1050" s="41"/>
      <c r="C1050" s="264" t="s">
        <v>19</v>
      </c>
      <c r="D1050" s="264" t="s">
        <v>1325</v>
      </c>
      <c r="E1050" s="19" t="s">
        <v>19</v>
      </c>
      <c r="F1050" s="265">
        <v>2.8</v>
      </c>
      <c r="G1050" s="36"/>
      <c r="H1050" s="41"/>
    </row>
    <row r="1051" spans="1:8" s="2" customFormat="1" ht="16.899999999999999" customHeight="1">
      <c r="A1051" s="36"/>
      <c r="B1051" s="41"/>
      <c r="C1051" s="264" t="s">
        <v>19</v>
      </c>
      <c r="D1051" s="264" t="s">
        <v>1326</v>
      </c>
      <c r="E1051" s="19" t="s">
        <v>19</v>
      </c>
      <c r="F1051" s="265">
        <v>3.8</v>
      </c>
      <c r="G1051" s="36"/>
      <c r="H1051" s="41"/>
    </row>
    <row r="1052" spans="1:8" s="2" customFormat="1" ht="16.899999999999999" customHeight="1">
      <c r="A1052" s="36"/>
      <c r="B1052" s="41"/>
      <c r="C1052" s="264" t="s">
        <v>19</v>
      </c>
      <c r="D1052" s="264" t="s">
        <v>1327</v>
      </c>
      <c r="E1052" s="19" t="s">
        <v>19</v>
      </c>
      <c r="F1052" s="265">
        <v>2</v>
      </c>
      <c r="G1052" s="36"/>
      <c r="H1052" s="41"/>
    </row>
    <row r="1053" spans="1:8" s="2" customFormat="1" ht="16.899999999999999" customHeight="1">
      <c r="A1053" s="36"/>
      <c r="B1053" s="41"/>
      <c r="C1053" s="264" t="s">
        <v>19</v>
      </c>
      <c r="D1053" s="264" t="s">
        <v>1328</v>
      </c>
      <c r="E1053" s="19" t="s">
        <v>19</v>
      </c>
      <c r="F1053" s="265">
        <v>0</v>
      </c>
      <c r="G1053" s="36"/>
      <c r="H1053" s="41"/>
    </row>
    <row r="1054" spans="1:8" s="2" customFormat="1" ht="16.899999999999999" customHeight="1">
      <c r="A1054" s="36"/>
      <c r="B1054" s="41"/>
      <c r="C1054" s="264" t="s">
        <v>19</v>
      </c>
      <c r="D1054" s="264" t="s">
        <v>1329</v>
      </c>
      <c r="E1054" s="19" t="s">
        <v>19</v>
      </c>
      <c r="F1054" s="265">
        <v>5.83</v>
      </c>
      <c r="G1054" s="36"/>
      <c r="H1054" s="41"/>
    </row>
    <row r="1055" spans="1:8" s="2" customFormat="1" ht="16.899999999999999" customHeight="1">
      <c r="A1055" s="36"/>
      <c r="B1055" s="41"/>
      <c r="C1055" s="264" t="s">
        <v>156</v>
      </c>
      <c r="D1055" s="264" t="s">
        <v>235</v>
      </c>
      <c r="E1055" s="19" t="s">
        <v>19</v>
      </c>
      <c r="F1055" s="265">
        <v>121.63</v>
      </c>
      <c r="G1055" s="36"/>
      <c r="H1055" s="41"/>
    </row>
    <row r="1056" spans="1:8" s="2" customFormat="1" ht="16.899999999999999" customHeight="1">
      <c r="A1056" s="36"/>
      <c r="B1056" s="41"/>
      <c r="C1056" s="266" t="s">
        <v>2071</v>
      </c>
      <c r="D1056" s="36"/>
      <c r="E1056" s="36"/>
      <c r="F1056" s="36"/>
      <c r="G1056" s="36"/>
      <c r="H1056" s="41"/>
    </row>
    <row r="1057" spans="1:8" s="2" customFormat="1" ht="16.899999999999999" customHeight="1">
      <c r="A1057" s="36"/>
      <c r="B1057" s="41"/>
      <c r="C1057" s="264" t="s">
        <v>205</v>
      </c>
      <c r="D1057" s="264" t="s">
        <v>206</v>
      </c>
      <c r="E1057" s="19" t="s">
        <v>130</v>
      </c>
      <c r="F1057" s="265">
        <v>121.63</v>
      </c>
      <c r="G1057" s="36"/>
      <c r="H1057" s="41"/>
    </row>
    <row r="1058" spans="1:8" s="2" customFormat="1" ht="16.899999999999999" customHeight="1">
      <c r="A1058" s="36"/>
      <c r="B1058" s="41"/>
      <c r="C1058" s="264" t="s">
        <v>672</v>
      </c>
      <c r="D1058" s="264" t="s">
        <v>673</v>
      </c>
      <c r="E1058" s="19" t="s">
        <v>130</v>
      </c>
      <c r="F1058" s="265">
        <v>121.63</v>
      </c>
      <c r="G1058" s="36"/>
      <c r="H1058" s="41"/>
    </row>
    <row r="1059" spans="1:8" s="2" customFormat="1" ht="16.899999999999999" customHeight="1">
      <c r="A1059" s="36"/>
      <c r="B1059" s="41"/>
      <c r="C1059" s="260" t="s">
        <v>158</v>
      </c>
      <c r="D1059" s="261" t="s">
        <v>159</v>
      </c>
      <c r="E1059" s="262" t="s">
        <v>115</v>
      </c>
      <c r="F1059" s="263">
        <v>3.649</v>
      </c>
      <c r="G1059" s="36"/>
      <c r="H1059" s="41"/>
    </row>
    <row r="1060" spans="1:8" s="2" customFormat="1" ht="16.899999999999999" customHeight="1">
      <c r="A1060" s="36"/>
      <c r="B1060" s="41"/>
      <c r="C1060" s="264" t="s">
        <v>158</v>
      </c>
      <c r="D1060" s="264" t="s">
        <v>707</v>
      </c>
      <c r="E1060" s="19" t="s">
        <v>19</v>
      </c>
      <c r="F1060" s="265">
        <v>3.649</v>
      </c>
      <c r="G1060" s="36"/>
      <c r="H1060" s="41"/>
    </row>
    <row r="1061" spans="1:8" s="2" customFormat="1" ht="16.899999999999999" customHeight="1">
      <c r="A1061" s="36"/>
      <c r="B1061" s="41"/>
      <c r="C1061" s="266" t="s">
        <v>2071</v>
      </c>
      <c r="D1061" s="36"/>
      <c r="E1061" s="36"/>
      <c r="F1061" s="36"/>
      <c r="G1061" s="36"/>
      <c r="H1061" s="41"/>
    </row>
    <row r="1062" spans="1:8" s="2" customFormat="1" ht="16.899999999999999" customHeight="1">
      <c r="A1062" s="36"/>
      <c r="B1062" s="41"/>
      <c r="C1062" s="264" t="s">
        <v>703</v>
      </c>
      <c r="D1062" s="264" t="s">
        <v>704</v>
      </c>
      <c r="E1062" s="19" t="s">
        <v>115</v>
      </c>
      <c r="F1062" s="265">
        <v>3.649</v>
      </c>
      <c r="G1062" s="36"/>
      <c r="H1062" s="41"/>
    </row>
    <row r="1063" spans="1:8" s="2" customFormat="1" ht="16.899999999999999" customHeight="1">
      <c r="A1063" s="36"/>
      <c r="B1063" s="41"/>
      <c r="C1063" s="264" t="s">
        <v>709</v>
      </c>
      <c r="D1063" s="264" t="s">
        <v>710</v>
      </c>
      <c r="E1063" s="19" t="s">
        <v>115</v>
      </c>
      <c r="F1063" s="265">
        <v>3.649</v>
      </c>
      <c r="G1063" s="36"/>
      <c r="H1063" s="41"/>
    </row>
    <row r="1064" spans="1:8" s="2" customFormat="1" ht="16.899999999999999" customHeight="1">
      <c r="A1064" s="36"/>
      <c r="B1064" s="41"/>
      <c r="C1064" s="264" t="s">
        <v>715</v>
      </c>
      <c r="D1064" s="264" t="s">
        <v>716</v>
      </c>
      <c r="E1064" s="19" t="s">
        <v>115</v>
      </c>
      <c r="F1064" s="265">
        <v>3.649</v>
      </c>
      <c r="G1064" s="36"/>
      <c r="H1064" s="41"/>
    </row>
    <row r="1065" spans="1:8" s="2" customFormat="1" ht="16.899999999999999" customHeight="1">
      <c r="A1065" s="36"/>
      <c r="B1065" s="41"/>
      <c r="C1065" s="260" t="s">
        <v>161</v>
      </c>
      <c r="D1065" s="261" t="s">
        <v>162</v>
      </c>
      <c r="E1065" s="262" t="s">
        <v>115</v>
      </c>
      <c r="F1065" s="263">
        <v>135.11600000000001</v>
      </c>
      <c r="G1065" s="36"/>
      <c r="H1065" s="41"/>
    </row>
    <row r="1066" spans="1:8" s="2" customFormat="1" ht="16.899999999999999" customHeight="1">
      <c r="A1066" s="36"/>
      <c r="B1066" s="41"/>
      <c r="C1066" s="264" t="s">
        <v>19</v>
      </c>
      <c r="D1066" s="264" t="s">
        <v>355</v>
      </c>
      <c r="E1066" s="19" t="s">
        <v>19</v>
      </c>
      <c r="F1066" s="265">
        <v>0</v>
      </c>
      <c r="G1066" s="36"/>
      <c r="H1066" s="41"/>
    </row>
    <row r="1067" spans="1:8" s="2" customFormat="1" ht="16.899999999999999" customHeight="1">
      <c r="A1067" s="36"/>
      <c r="B1067" s="41"/>
      <c r="C1067" s="264" t="s">
        <v>19</v>
      </c>
      <c r="D1067" s="264" t="s">
        <v>1304</v>
      </c>
      <c r="E1067" s="19" t="s">
        <v>19</v>
      </c>
      <c r="F1067" s="265">
        <v>0</v>
      </c>
      <c r="G1067" s="36"/>
      <c r="H1067" s="41"/>
    </row>
    <row r="1068" spans="1:8" s="2" customFormat="1" ht="16.899999999999999" customHeight="1">
      <c r="A1068" s="36"/>
      <c r="B1068" s="41"/>
      <c r="C1068" s="264" t="s">
        <v>19</v>
      </c>
      <c r="D1068" s="264" t="s">
        <v>1475</v>
      </c>
      <c r="E1068" s="19" t="s">
        <v>19</v>
      </c>
      <c r="F1068" s="265">
        <v>2.6840000000000002</v>
      </c>
      <c r="G1068" s="36"/>
      <c r="H1068" s="41"/>
    </row>
    <row r="1069" spans="1:8" s="2" customFormat="1" ht="16.899999999999999" customHeight="1">
      <c r="A1069" s="36"/>
      <c r="B1069" s="41"/>
      <c r="C1069" s="264" t="s">
        <v>19</v>
      </c>
      <c r="D1069" s="264" t="s">
        <v>1476</v>
      </c>
      <c r="E1069" s="19" t="s">
        <v>19</v>
      </c>
      <c r="F1069" s="265">
        <v>3.718</v>
      </c>
      <c r="G1069" s="36"/>
      <c r="H1069" s="41"/>
    </row>
    <row r="1070" spans="1:8" s="2" customFormat="1" ht="16.899999999999999" customHeight="1">
      <c r="A1070" s="36"/>
      <c r="B1070" s="41"/>
      <c r="C1070" s="264" t="s">
        <v>19</v>
      </c>
      <c r="D1070" s="264" t="s">
        <v>1477</v>
      </c>
      <c r="E1070" s="19" t="s">
        <v>19</v>
      </c>
      <c r="F1070" s="265">
        <v>2.86</v>
      </c>
      <c r="G1070" s="36"/>
      <c r="H1070" s="41"/>
    </row>
    <row r="1071" spans="1:8" s="2" customFormat="1" ht="16.899999999999999" customHeight="1">
      <c r="A1071" s="36"/>
      <c r="B1071" s="41"/>
      <c r="C1071" s="264" t="s">
        <v>19</v>
      </c>
      <c r="D1071" s="264" t="s">
        <v>1478</v>
      </c>
      <c r="E1071" s="19" t="s">
        <v>19</v>
      </c>
      <c r="F1071" s="265">
        <v>2.6179999999999999</v>
      </c>
      <c r="G1071" s="36"/>
      <c r="H1071" s="41"/>
    </row>
    <row r="1072" spans="1:8" s="2" customFormat="1" ht="16.899999999999999" customHeight="1">
      <c r="A1072" s="36"/>
      <c r="B1072" s="41"/>
      <c r="C1072" s="264" t="s">
        <v>19</v>
      </c>
      <c r="D1072" s="264" t="s">
        <v>1308</v>
      </c>
      <c r="E1072" s="19" t="s">
        <v>19</v>
      </c>
      <c r="F1072" s="265">
        <v>0</v>
      </c>
      <c r="G1072" s="36"/>
      <c r="H1072" s="41"/>
    </row>
    <row r="1073" spans="1:8" s="2" customFormat="1" ht="16.899999999999999" customHeight="1">
      <c r="A1073" s="36"/>
      <c r="B1073" s="41"/>
      <c r="C1073" s="264" t="s">
        <v>19</v>
      </c>
      <c r="D1073" s="264" t="s">
        <v>1479</v>
      </c>
      <c r="E1073" s="19" t="s">
        <v>19</v>
      </c>
      <c r="F1073" s="265">
        <v>3.8279999999999998</v>
      </c>
      <c r="G1073" s="36"/>
      <c r="H1073" s="41"/>
    </row>
    <row r="1074" spans="1:8" s="2" customFormat="1" ht="16.899999999999999" customHeight="1">
      <c r="A1074" s="36"/>
      <c r="B1074" s="41"/>
      <c r="C1074" s="264" t="s">
        <v>19</v>
      </c>
      <c r="D1074" s="264" t="s">
        <v>1480</v>
      </c>
      <c r="E1074" s="19" t="s">
        <v>19</v>
      </c>
      <c r="F1074" s="265">
        <v>3.8279999999999998</v>
      </c>
      <c r="G1074" s="36"/>
      <c r="H1074" s="41"/>
    </row>
    <row r="1075" spans="1:8" s="2" customFormat="1" ht="16.899999999999999" customHeight="1">
      <c r="A1075" s="36"/>
      <c r="B1075" s="41"/>
      <c r="C1075" s="264" t="s">
        <v>19</v>
      </c>
      <c r="D1075" s="264" t="s">
        <v>1481</v>
      </c>
      <c r="E1075" s="19" t="s">
        <v>19</v>
      </c>
      <c r="F1075" s="265">
        <v>3.63</v>
      </c>
      <c r="G1075" s="36"/>
      <c r="H1075" s="41"/>
    </row>
    <row r="1076" spans="1:8" s="2" customFormat="1" ht="16.899999999999999" customHeight="1">
      <c r="A1076" s="36"/>
      <c r="B1076" s="41"/>
      <c r="C1076" s="264" t="s">
        <v>19</v>
      </c>
      <c r="D1076" s="264" t="s">
        <v>1482</v>
      </c>
      <c r="E1076" s="19" t="s">
        <v>19</v>
      </c>
      <c r="F1076" s="265">
        <v>3.1680000000000001</v>
      </c>
      <c r="G1076" s="36"/>
      <c r="H1076" s="41"/>
    </row>
    <row r="1077" spans="1:8" s="2" customFormat="1" ht="16.899999999999999" customHeight="1">
      <c r="A1077" s="36"/>
      <c r="B1077" s="41"/>
      <c r="C1077" s="264" t="s">
        <v>19</v>
      </c>
      <c r="D1077" s="264" t="s">
        <v>1483</v>
      </c>
      <c r="E1077" s="19" t="s">
        <v>19</v>
      </c>
      <c r="F1077" s="265">
        <v>3.1680000000000001</v>
      </c>
      <c r="G1077" s="36"/>
      <c r="H1077" s="41"/>
    </row>
    <row r="1078" spans="1:8" s="2" customFormat="1" ht="16.899999999999999" customHeight="1">
      <c r="A1078" s="36"/>
      <c r="B1078" s="41"/>
      <c r="C1078" s="264" t="s">
        <v>19</v>
      </c>
      <c r="D1078" s="264" t="s">
        <v>1484</v>
      </c>
      <c r="E1078" s="19" t="s">
        <v>19</v>
      </c>
      <c r="F1078" s="265">
        <v>1.8</v>
      </c>
      <c r="G1078" s="36"/>
      <c r="H1078" s="41"/>
    </row>
    <row r="1079" spans="1:8" s="2" customFormat="1" ht="16.899999999999999" customHeight="1">
      <c r="A1079" s="36"/>
      <c r="B1079" s="41"/>
      <c r="C1079" s="264" t="s">
        <v>19</v>
      </c>
      <c r="D1079" s="264" t="s">
        <v>1485</v>
      </c>
      <c r="E1079" s="19" t="s">
        <v>19</v>
      </c>
      <c r="F1079" s="265">
        <v>2.2799999999999998</v>
      </c>
      <c r="G1079" s="36"/>
      <c r="H1079" s="41"/>
    </row>
    <row r="1080" spans="1:8" s="2" customFormat="1" ht="16.899999999999999" customHeight="1">
      <c r="A1080" s="36"/>
      <c r="B1080" s="41"/>
      <c r="C1080" s="264" t="s">
        <v>19</v>
      </c>
      <c r="D1080" s="264" t="s">
        <v>1360</v>
      </c>
      <c r="E1080" s="19" t="s">
        <v>19</v>
      </c>
      <c r="F1080" s="265">
        <v>0</v>
      </c>
      <c r="G1080" s="36"/>
      <c r="H1080" s="41"/>
    </row>
    <row r="1081" spans="1:8" s="2" customFormat="1" ht="16.899999999999999" customHeight="1">
      <c r="A1081" s="36"/>
      <c r="B1081" s="41"/>
      <c r="C1081" s="264" t="s">
        <v>19</v>
      </c>
      <c r="D1081" s="264" t="s">
        <v>1486</v>
      </c>
      <c r="E1081" s="19" t="s">
        <v>19</v>
      </c>
      <c r="F1081" s="265">
        <v>1.605</v>
      </c>
      <c r="G1081" s="36"/>
      <c r="H1081" s="41"/>
    </row>
    <row r="1082" spans="1:8" s="2" customFormat="1" ht="16.899999999999999" customHeight="1">
      <c r="A1082" s="36"/>
      <c r="B1082" s="41"/>
      <c r="C1082" s="264" t="s">
        <v>19</v>
      </c>
      <c r="D1082" s="264" t="s">
        <v>1487</v>
      </c>
      <c r="E1082" s="19" t="s">
        <v>19</v>
      </c>
      <c r="F1082" s="265">
        <v>2.9</v>
      </c>
      <c r="G1082" s="36"/>
      <c r="H1082" s="41"/>
    </row>
    <row r="1083" spans="1:8" s="2" customFormat="1" ht="16.899999999999999" customHeight="1">
      <c r="A1083" s="36"/>
      <c r="B1083" s="41"/>
      <c r="C1083" s="264" t="s">
        <v>19</v>
      </c>
      <c r="D1083" s="264" t="s">
        <v>1488</v>
      </c>
      <c r="E1083" s="19" t="s">
        <v>19</v>
      </c>
      <c r="F1083" s="265">
        <v>2.875</v>
      </c>
      <c r="G1083" s="36"/>
      <c r="H1083" s="41"/>
    </row>
    <row r="1084" spans="1:8" s="2" customFormat="1" ht="16.899999999999999" customHeight="1">
      <c r="A1084" s="36"/>
      <c r="B1084" s="41"/>
      <c r="C1084" s="264" t="s">
        <v>19</v>
      </c>
      <c r="D1084" s="264" t="s">
        <v>1489</v>
      </c>
      <c r="E1084" s="19" t="s">
        <v>19</v>
      </c>
      <c r="F1084" s="265">
        <v>2.02</v>
      </c>
      <c r="G1084" s="36"/>
      <c r="H1084" s="41"/>
    </row>
    <row r="1085" spans="1:8" s="2" customFormat="1" ht="16.899999999999999" customHeight="1">
      <c r="A1085" s="36"/>
      <c r="B1085" s="41"/>
      <c r="C1085" s="264" t="s">
        <v>19</v>
      </c>
      <c r="D1085" s="264" t="s">
        <v>1490</v>
      </c>
      <c r="E1085" s="19" t="s">
        <v>19</v>
      </c>
      <c r="F1085" s="265">
        <v>3.48</v>
      </c>
      <c r="G1085" s="36"/>
      <c r="H1085" s="41"/>
    </row>
    <row r="1086" spans="1:8" s="2" customFormat="1" ht="16.899999999999999" customHeight="1">
      <c r="A1086" s="36"/>
      <c r="B1086" s="41"/>
      <c r="C1086" s="264" t="s">
        <v>19</v>
      </c>
      <c r="D1086" s="264" t="s">
        <v>1371</v>
      </c>
      <c r="E1086" s="19" t="s">
        <v>19</v>
      </c>
      <c r="F1086" s="265">
        <v>0</v>
      </c>
      <c r="G1086" s="36"/>
      <c r="H1086" s="41"/>
    </row>
    <row r="1087" spans="1:8" s="2" customFormat="1" ht="16.899999999999999" customHeight="1">
      <c r="A1087" s="36"/>
      <c r="B1087" s="41"/>
      <c r="C1087" s="264" t="s">
        <v>19</v>
      </c>
      <c r="D1087" s="264" t="s">
        <v>1491</v>
      </c>
      <c r="E1087" s="19" t="s">
        <v>19</v>
      </c>
      <c r="F1087" s="265">
        <v>1.98</v>
      </c>
      <c r="G1087" s="36"/>
      <c r="H1087" s="41"/>
    </row>
    <row r="1088" spans="1:8" s="2" customFormat="1" ht="16.899999999999999" customHeight="1">
      <c r="A1088" s="36"/>
      <c r="B1088" s="41"/>
      <c r="C1088" s="264" t="s">
        <v>19</v>
      </c>
      <c r="D1088" s="264" t="s">
        <v>1311</v>
      </c>
      <c r="E1088" s="19" t="s">
        <v>19</v>
      </c>
      <c r="F1088" s="265">
        <v>0</v>
      </c>
      <c r="G1088" s="36"/>
      <c r="H1088" s="41"/>
    </row>
    <row r="1089" spans="1:8" s="2" customFormat="1" ht="16.899999999999999" customHeight="1">
      <c r="A1089" s="36"/>
      <c r="B1089" s="41"/>
      <c r="C1089" s="264" t="s">
        <v>19</v>
      </c>
      <c r="D1089" s="264" t="s">
        <v>1492</v>
      </c>
      <c r="E1089" s="19" t="s">
        <v>19</v>
      </c>
      <c r="F1089" s="265">
        <v>2.145</v>
      </c>
      <c r="G1089" s="36"/>
      <c r="H1089" s="41"/>
    </row>
    <row r="1090" spans="1:8" s="2" customFormat="1" ht="16.899999999999999" customHeight="1">
      <c r="A1090" s="36"/>
      <c r="B1090" s="41"/>
      <c r="C1090" s="264" t="s">
        <v>19</v>
      </c>
      <c r="D1090" s="264" t="s">
        <v>1493</v>
      </c>
      <c r="E1090" s="19" t="s">
        <v>19</v>
      </c>
      <c r="F1090" s="265">
        <v>2.871</v>
      </c>
      <c r="G1090" s="36"/>
      <c r="H1090" s="41"/>
    </row>
    <row r="1091" spans="1:8" s="2" customFormat="1" ht="16.899999999999999" customHeight="1">
      <c r="A1091" s="36"/>
      <c r="B1091" s="41"/>
      <c r="C1091" s="264" t="s">
        <v>19</v>
      </c>
      <c r="D1091" s="264" t="s">
        <v>1494</v>
      </c>
      <c r="E1091" s="19" t="s">
        <v>19</v>
      </c>
      <c r="F1091" s="265">
        <v>4.84</v>
      </c>
      <c r="G1091" s="36"/>
      <c r="H1091" s="41"/>
    </row>
    <row r="1092" spans="1:8" s="2" customFormat="1" ht="16.899999999999999" customHeight="1">
      <c r="A1092" s="36"/>
      <c r="B1092" s="41"/>
      <c r="C1092" s="264" t="s">
        <v>19</v>
      </c>
      <c r="D1092" s="264" t="s">
        <v>1495</v>
      </c>
      <c r="E1092" s="19" t="s">
        <v>19</v>
      </c>
      <c r="F1092" s="265">
        <v>2.855</v>
      </c>
      <c r="G1092" s="36"/>
      <c r="H1092" s="41"/>
    </row>
    <row r="1093" spans="1:8" s="2" customFormat="1" ht="16.899999999999999" customHeight="1">
      <c r="A1093" s="36"/>
      <c r="B1093" s="41"/>
      <c r="C1093" s="264" t="s">
        <v>19</v>
      </c>
      <c r="D1093" s="264" t="s">
        <v>1496</v>
      </c>
      <c r="E1093" s="19" t="s">
        <v>19</v>
      </c>
      <c r="F1093" s="265">
        <v>3.806</v>
      </c>
      <c r="G1093" s="36"/>
      <c r="H1093" s="41"/>
    </row>
    <row r="1094" spans="1:8" s="2" customFormat="1" ht="16.899999999999999" customHeight="1">
      <c r="A1094" s="36"/>
      <c r="B1094" s="41"/>
      <c r="C1094" s="264" t="s">
        <v>19</v>
      </c>
      <c r="D1094" s="264" t="s">
        <v>1497</v>
      </c>
      <c r="E1094" s="19" t="s">
        <v>19</v>
      </c>
      <c r="F1094" s="265">
        <v>4.758</v>
      </c>
      <c r="G1094" s="36"/>
      <c r="H1094" s="41"/>
    </row>
    <row r="1095" spans="1:8" s="2" customFormat="1" ht="16.899999999999999" customHeight="1">
      <c r="A1095" s="36"/>
      <c r="B1095" s="41"/>
      <c r="C1095" s="264" t="s">
        <v>19</v>
      </c>
      <c r="D1095" s="264" t="s">
        <v>1498</v>
      </c>
      <c r="E1095" s="19" t="s">
        <v>19</v>
      </c>
      <c r="F1095" s="265">
        <v>1.92</v>
      </c>
      <c r="G1095" s="36"/>
      <c r="H1095" s="41"/>
    </row>
    <row r="1096" spans="1:8" s="2" customFormat="1" ht="16.899999999999999" customHeight="1">
      <c r="A1096" s="36"/>
      <c r="B1096" s="41"/>
      <c r="C1096" s="264" t="s">
        <v>19</v>
      </c>
      <c r="D1096" s="264" t="s">
        <v>1499</v>
      </c>
      <c r="E1096" s="19" t="s">
        <v>19</v>
      </c>
      <c r="F1096" s="265">
        <v>1.44</v>
      </c>
      <c r="G1096" s="36"/>
      <c r="H1096" s="41"/>
    </row>
    <row r="1097" spans="1:8" s="2" customFormat="1" ht="16.899999999999999" customHeight="1">
      <c r="A1097" s="36"/>
      <c r="B1097" s="41"/>
      <c r="C1097" s="264" t="s">
        <v>19</v>
      </c>
      <c r="D1097" s="264" t="s">
        <v>1314</v>
      </c>
      <c r="E1097" s="19" t="s">
        <v>19</v>
      </c>
      <c r="F1097" s="265">
        <v>0</v>
      </c>
      <c r="G1097" s="36"/>
      <c r="H1097" s="41"/>
    </row>
    <row r="1098" spans="1:8" s="2" customFormat="1" ht="16.899999999999999" customHeight="1">
      <c r="A1098" s="36"/>
      <c r="B1098" s="41"/>
      <c r="C1098" s="264" t="s">
        <v>19</v>
      </c>
      <c r="D1098" s="264" t="s">
        <v>1500</v>
      </c>
      <c r="E1098" s="19" t="s">
        <v>19</v>
      </c>
      <c r="F1098" s="265">
        <v>2.5579999999999998</v>
      </c>
      <c r="G1098" s="36"/>
      <c r="H1098" s="41"/>
    </row>
    <row r="1099" spans="1:8" s="2" customFormat="1" ht="16.899999999999999" customHeight="1">
      <c r="A1099" s="36"/>
      <c r="B1099" s="41"/>
      <c r="C1099" s="264" t="s">
        <v>19</v>
      </c>
      <c r="D1099" s="264" t="s">
        <v>1501</v>
      </c>
      <c r="E1099" s="19" t="s">
        <v>19</v>
      </c>
      <c r="F1099" s="265">
        <v>3.41</v>
      </c>
      <c r="G1099" s="36"/>
      <c r="H1099" s="41"/>
    </row>
    <row r="1100" spans="1:8" s="2" customFormat="1" ht="16.899999999999999" customHeight="1">
      <c r="A1100" s="36"/>
      <c r="B1100" s="41"/>
      <c r="C1100" s="264" t="s">
        <v>19</v>
      </c>
      <c r="D1100" s="264" t="s">
        <v>1502</v>
      </c>
      <c r="E1100" s="19" t="s">
        <v>19</v>
      </c>
      <c r="F1100" s="265">
        <v>3.3279999999999998</v>
      </c>
      <c r="G1100" s="36"/>
      <c r="H1100" s="41"/>
    </row>
    <row r="1101" spans="1:8" s="2" customFormat="1" ht="16.899999999999999" customHeight="1">
      <c r="A1101" s="36"/>
      <c r="B1101" s="41"/>
      <c r="C1101" s="264" t="s">
        <v>19</v>
      </c>
      <c r="D1101" s="264" t="s">
        <v>1503</v>
      </c>
      <c r="E1101" s="19" t="s">
        <v>19</v>
      </c>
      <c r="F1101" s="265">
        <v>2.778</v>
      </c>
      <c r="G1101" s="36"/>
      <c r="H1101" s="41"/>
    </row>
    <row r="1102" spans="1:8" s="2" customFormat="1" ht="16.899999999999999" customHeight="1">
      <c r="A1102" s="36"/>
      <c r="B1102" s="41"/>
      <c r="C1102" s="264" t="s">
        <v>19</v>
      </c>
      <c r="D1102" s="264" t="s">
        <v>1504</v>
      </c>
      <c r="E1102" s="19" t="s">
        <v>19</v>
      </c>
      <c r="F1102" s="265">
        <v>2.3540000000000001</v>
      </c>
      <c r="G1102" s="36"/>
      <c r="H1102" s="41"/>
    </row>
    <row r="1103" spans="1:8" s="2" customFormat="1" ht="16.899999999999999" customHeight="1">
      <c r="A1103" s="36"/>
      <c r="B1103" s="41"/>
      <c r="C1103" s="264" t="s">
        <v>19</v>
      </c>
      <c r="D1103" s="264" t="s">
        <v>1505</v>
      </c>
      <c r="E1103" s="19" t="s">
        <v>19</v>
      </c>
      <c r="F1103" s="265">
        <v>1.7</v>
      </c>
      <c r="G1103" s="36"/>
      <c r="H1103" s="41"/>
    </row>
    <row r="1104" spans="1:8" s="2" customFormat="1" ht="16.899999999999999" customHeight="1">
      <c r="A1104" s="36"/>
      <c r="B1104" s="41"/>
      <c r="C1104" s="264" t="s">
        <v>19</v>
      </c>
      <c r="D1104" s="264" t="s">
        <v>1505</v>
      </c>
      <c r="E1104" s="19" t="s">
        <v>19</v>
      </c>
      <c r="F1104" s="265">
        <v>1.7</v>
      </c>
      <c r="G1104" s="36"/>
      <c r="H1104" s="41"/>
    </row>
    <row r="1105" spans="1:8" s="2" customFormat="1" ht="16.899999999999999" customHeight="1">
      <c r="A1105" s="36"/>
      <c r="B1105" s="41"/>
      <c r="C1105" s="264" t="s">
        <v>19</v>
      </c>
      <c r="D1105" s="264" t="s">
        <v>1506</v>
      </c>
      <c r="E1105" s="19" t="s">
        <v>19</v>
      </c>
      <c r="F1105" s="265">
        <v>2.3319999999999999</v>
      </c>
      <c r="G1105" s="36"/>
      <c r="H1105" s="41"/>
    </row>
    <row r="1106" spans="1:8" s="2" customFormat="1" ht="16.899999999999999" customHeight="1">
      <c r="A1106" s="36"/>
      <c r="B1106" s="41"/>
      <c r="C1106" s="264" t="s">
        <v>19</v>
      </c>
      <c r="D1106" s="264" t="s">
        <v>1507</v>
      </c>
      <c r="E1106" s="19" t="s">
        <v>19</v>
      </c>
      <c r="F1106" s="265">
        <v>2.12</v>
      </c>
      <c r="G1106" s="36"/>
      <c r="H1106" s="41"/>
    </row>
    <row r="1107" spans="1:8" s="2" customFormat="1" ht="16.899999999999999" customHeight="1">
      <c r="A1107" s="36"/>
      <c r="B1107" s="41"/>
      <c r="C1107" s="264" t="s">
        <v>19</v>
      </c>
      <c r="D1107" s="264" t="s">
        <v>1508</v>
      </c>
      <c r="E1107" s="19" t="s">
        <v>19</v>
      </c>
      <c r="F1107" s="265">
        <v>2.4249999999999998</v>
      </c>
      <c r="G1107" s="36"/>
      <c r="H1107" s="41"/>
    </row>
    <row r="1108" spans="1:8" s="2" customFormat="1" ht="16.899999999999999" customHeight="1">
      <c r="A1108" s="36"/>
      <c r="B1108" s="41"/>
      <c r="C1108" s="264" t="s">
        <v>19</v>
      </c>
      <c r="D1108" s="264" t="s">
        <v>1509</v>
      </c>
      <c r="E1108" s="19" t="s">
        <v>19</v>
      </c>
      <c r="F1108" s="265">
        <v>1.72</v>
      </c>
      <c r="G1108" s="36"/>
      <c r="H1108" s="41"/>
    </row>
    <row r="1109" spans="1:8" s="2" customFormat="1" ht="16.899999999999999" customHeight="1">
      <c r="A1109" s="36"/>
      <c r="B1109" s="41"/>
      <c r="C1109" s="264" t="s">
        <v>19</v>
      </c>
      <c r="D1109" s="264" t="s">
        <v>1510</v>
      </c>
      <c r="E1109" s="19" t="s">
        <v>19</v>
      </c>
      <c r="F1109" s="265">
        <v>1.62</v>
      </c>
      <c r="G1109" s="36"/>
      <c r="H1109" s="41"/>
    </row>
    <row r="1110" spans="1:8" s="2" customFormat="1" ht="16.899999999999999" customHeight="1">
      <c r="A1110" s="36"/>
      <c r="B1110" s="41"/>
      <c r="C1110" s="264" t="s">
        <v>19</v>
      </c>
      <c r="D1110" s="264" t="s">
        <v>1511</v>
      </c>
      <c r="E1110" s="19" t="s">
        <v>19</v>
      </c>
      <c r="F1110" s="265">
        <v>1.55</v>
      </c>
      <c r="G1110" s="36"/>
      <c r="H1110" s="41"/>
    </row>
    <row r="1111" spans="1:8" s="2" customFormat="1" ht="16.899999999999999" customHeight="1">
      <c r="A1111" s="36"/>
      <c r="B1111" s="41"/>
      <c r="C1111" s="264" t="s">
        <v>19</v>
      </c>
      <c r="D1111" s="264" t="s">
        <v>1512</v>
      </c>
      <c r="E1111" s="19" t="s">
        <v>19</v>
      </c>
      <c r="F1111" s="265">
        <v>1.575</v>
      </c>
      <c r="G1111" s="36"/>
      <c r="H1111" s="41"/>
    </row>
    <row r="1112" spans="1:8" s="2" customFormat="1" ht="16.899999999999999" customHeight="1">
      <c r="A1112" s="36"/>
      <c r="B1112" s="41"/>
      <c r="C1112" s="264" t="s">
        <v>19</v>
      </c>
      <c r="D1112" s="264" t="s">
        <v>1513</v>
      </c>
      <c r="E1112" s="19" t="s">
        <v>19</v>
      </c>
      <c r="F1112" s="265">
        <v>1.26</v>
      </c>
      <c r="G1112" s="36"/>
      <c r="H1112" s="41"/>
    </row>
    <row r="1113" spans="1:8" s="2" customFormat="1" ht="16.899999999999999" customHeight="1">
      <c r="A1113" s="36"/>
      <c r="B1113" s="41"/>
      <c r="C1113" s="264" t="s">
        <v>19</v>
      </c>
      <c r="D1113" s="264" t="s">
        <v>1316</v>
      </c>
      <c r="E1113" s="19" t="s">
        <v>19</v>
      </c>
      <c r="F1113" s="265">
        <v>0</v>
      </c>
      <c r="G1113" s="36"/>
      <c r="H1113" s="41"/>
    </row>
    <row r="1114" spans="1:8" s="2" customFormat="1" ht="16.899999999999999" customHeight="1">
      <c r="A1114" s="36"/>
      <c r="B1114" s="41"/>
      <c r="C1114" s="264" t="s">
        <v>19</v>
      </c>
      <c r="D1114" s="264" t="s">
        <v>1514</v>
      </c>
      <c r="E1114" s="19" t="s">
        <v>19</v>
      </c>
      <c r="F1114" s="265">
        <v>3.383</v>
      </c>
      <c r="G1114" s="36"/>
      <c r="H1114" s="41"/>
    </row>
    <row r="1115" spans="1:8" s="2" customFormat="1" ht="16.899999999999999" customHeight="1">
      <c r="A1115" s="36"/>
      <c r="B1115" s="41"/>
      <c r="C1115" s="264" t="s">
        <v>19</v>
      </c>
      <c r="D1115" s="264" t="s">
        <v>1515</v>
      </c>
      <c r="E1115" s="19" t="s">
        <v>19</v>
      </c>
      <c r="F1115" s="265">
        <v>2.3759999999999999</v>
      </c>
      <c r="G1115" s="36"/>
      <c r="H1115" s="41"/>
    </row>
    <row r="1116" spans="1:8" s="2" customFormat="1" ht="16.899999999999999" customHeight="1">
      <c r="A1116" s="36"/>
      <c r="B1116" s="41"/>
      <c r="C1116" s="264" t="s">
        <v>19</v>
      </c>
      <c r="D1116" s="264" t="s">
        <v>1516</v>
      </c>
      <c r="E1116" s="19" t="s">
        <v>19</v>
      </c>
      <c r="F1116" s="265">
        <v>2.7</v>
      </c>
      <c r="G1116" s="36"/>
      <c r="H1116" s="41"/>
    </row>
    <row r="1117" spans="1:8" s="2" customFormat="1" ht="16.899999999999999" customHeight="1">
      <c r="A1117" s="36"/>
      <c r="B1117" s="41"/>
      <c r="C1117" s="264" t="s">
        <v>19</v>
      </c>
      <c r="D1117" s="264" t="s">
        <v>1517</v>
      </c>
      <c r="E1117" s="19" t="s">
        <v>19</v>
      </c>
      <c r="F1117" s="265">
        <v>2.2599999999999998</v>
      </c>
      <c r="G1117" s="36"/>
      <c r="H1117" s="41"/>
    </row>
    <row r="1118" spans="1:8" s="2" customFormat="1" ht="16.899999999999999" customHeight="1">
      <c r="A1118" s="36"/>
      <c r="B1118" s="41"/>
      <c r="C1118" s="264" t="s">
        <v>19</v>
      </c>
      <c r="D1118" s="264" t="s">
        <v>1518</v>
      </c>
      <c r="E1118" s="19" t="s">
        <v>19</v>
      </c>
      <c r="F1118" s="265">
        <v>3.18</v>
      </c>
      <c r="G1118" s="36"/>
      <c r="H1118" s="41"/>
    </row>
    <row r="1119" spans="1:8" s="2" customFormat="1" ht="16.899999999999999" customHeight="1">
      <c r="A1119" s="36"/>
      <c r="B1119" s="41"/>
      <c r="C1119" s="264" t="s">
        <v>19</v>
      </c>
      <c r="D1119" s="264" t="s">
        <v>1519</v>
      </c>
      <c r="E1119" s="19" t="s">
        <v>19</v>
      </c>
      <c r="F1119" s="265">
        <v>2.2949999999999999</v>
      </c>
      <c r="G1119" s="36"/>
      <c r="H1119" s="41"/>
    </row>
    <row r="1120" spans="1:8" s="2" customFormat="1" ht="16.899999999999999" customHeight="1">
      <c r="A1120" s="36"/>
      <c r="B1120" s="41"/>
      <c r="C1120" s="264" t="s">
        <v>19</v>
      </c>
      <c r="D1120" s="264" t="s">
        <v>1520</v>
      </c>
      <c r="E1120" s="19" t="s">
        <v>19</v>
      </c>
      <c r="F1120" s="265">
        <v>3.06</v>
      </c>
      <c r="G1120" s="36"/>
      <c r="H1120" s="41"/>
    </row>
    <row r="1121" spans="1:8" s="2" customFormat="1" ht="16.899999999999999" customHeight="1">
      <c r="A1121" s="36"/>
      <c r="B1121" s="41"/>
      <c r="C1121" s="264" t="s">
        <v>19</v>
      </c>
      <c r="D1121" s="264" t="s">
        <v>1521</v>
      </c>
      <c r="E1121" s="19" t="s">
        <v>19</v>
      </c>
      <c r="F1121" s="265">
        <v>2.04</v>
      </c>
      <c r="G1121" s="36"/>
      <c r="H1121" s="41"/>
    </row>
    <row r="1122" spans="1:8" s="2" customFormat="1" ht="16.899999999999999" customHeight="1">
      <c r="A1122" s="36"/>
      <c r="B1122" s="41"/>
      <c r="C1122" s="264" t="s">
        <v>19</v>
      </c>
      <c r="D1122" s="264" t="s">
        <v>1318</v>
      </c>
      <c r="E1122" s="19" t="s">
        <v>19</v>
      </c>
      <c r="F1122" s="265">
        <v>0</v>
      </c>
      <c r="G1122" s="36"/>
      <c r="H1122" s="41"/>
    </row>
    <row r="1123" spans="1:8" s="2" customFormat="1" ht="16.899999999999999" customHeight="1">
      <c r="A1123" s="36"/>
      <c r="B1123" s="41"/>
      <c r="C1123" s="264" t="s">
        <v>19</v>
      </c>
      <c r="D1123" s="264" t="s">
        <v>1522</v>
      </c>
      <c r="E1123" s="19" t="s">
        <v>19</v>
      </c>
      <c r="F1123" s="265">
        <v>1.78</v>
      </c>
      <c r="G1123" s="36"/>
      <c r="H1123" s="41"/>
    </row>
    <row r="1124" spans="1:8" s="2" customFormat="1" ht="16.899999999999999" customHeight="1">
      <c r="A1124" s="36"/>
      <c r="B1124" s="41"/>
      <c r="C1124" s="264" t="s">
        <v>19</v>
      </c>
      <c r="D1124" s="264" t="s">
        <v>1323</v>
      </c>
      <c r="E1124" s="19" t="s">
        <v>19</v>
      </c>
      <c r="F1124" s="265">
        <v>0</v>
      </c>
      <c r="G1124" s="36"/>
      <c r="H1124" s="41"/>
    </row>
    <row r="1125" spans="1:8" s="2" customFormat="1" ht="16.899999999999999" customHeight="1">
      <c r="A1125" s="36"/>
      <c r="B1125" s="41"/>
      <c r="C1125" s="264" t="s">
        <v>19</v>
      </c>
      <c r="D1125" s="264" t="s">
        <v>1523</v>
      </c>
      <c r="E1125" s="19" t="s">
        <v>19</v>
      </c>
      <c r="F1125" s="265">
        <v>2.3250000000000002</v>
      </c>
      <c r="G1125" s="36"/>
      <c r="H1125" s="41"/>
    </row>
    <row r="1126" spans="1:8" s="2" customFormat="1" ht="16.899999999999999" customHeight="1">
      <c r="A1126" s="36"/>
      <c r="B1126" s="41"/>
      <c r="C1126" s="264" t="s">
        <v>19</v>
      </c>
      <c r="D1126" s="264" t="s">
        <v>1524</v>
      </c>
      <c r="E1126" s="19" t="s">
        <v>19</v>
      </c>
      <c r="F1126" s="265">
        <v>1.86</v>
      </c>
      <c r="G1126" s="36"/>
      <c r="H1126" s="41"/>
    </row>
    <row r="1127" spans="1:8" s="2" customFormat="1" ht="16.899999999999999" customHeight="1">
      <c r="A1127" s="36"/>
      <c r="B1127" s="41"/>
      <c r="C1127" s="264" t="s">
        <v>19</v>
      </c>
      <c r="D1127" s="264" t="s">
        <v>1328</v>
      </c>
      <c r="E1127" s="19" t="s">
        <v>19</v>
      </c>
      <c r="F1127" s="265">
        <v>0</v>
      </c>
      <c r="G1127" s="36"/>
      <c r="H1127" s="41"/>
    </row>
    <row r="1128" spans="1:8" s="2" customFormat="1" ht="16.899999999999999" customHeight="1">
      <c r="A1128" s="36"/>
      <c r="B1128" s="41"/>
      <c r="C1128" s="264" t="s">
        <v>19</v>
      </c>
      <c r="D1128" s="264" t="s">
        <v>1525</v>
      </c>
      <c r="E1128" s="19" t="s">
        <v>19</v>
      </c>
      <c r="F1128" s="265">
        <v>2.35</v>
      </c>
      <c r="G1128" s="36"/>
      <c r="H1128" s="41"/>
    </row>
    <row r="1129" spans="1:8" s="2" customFormat="1" ht="16.899999999999999" customHeight="1">
      <c r="A1129" s="36"/>
      <c r="B1129" s="41"/>
      <c r="C1129" s="264" t="s">
        <v>161</v>
      </c>
      <c r="D1129" s="264" t="s">
        <v>235</v>
      </c>
      <c r="E1129" s="19" t="s">
        <v>19</v>
      </c>
      <c r="F1129" s="265">
        <v>135.11600000000001</v>
      </c>
      <c r="G1129" s="36"/>
      <c r="H1129" s="41"/>
    </row>
    <row r="1130" spans="1:8" s="2" customFormat="1" ht="16.899999999999999" customHeight="1">
      <c r="A1130" s="36"/>
      <c r="B1130" s="41"/>
      <c r="C1130" s="266" t="s">
        <v>2071</v>
      </c>
      <c r="D1130" s="36"/>
      <c r="E1130" s="36"/>
      <c r="F1130" s="36"/>
      <c r="G1130" s="36"/>
      <c r="H1130" s="41"/>
    </row>
    <row r="1131" spans="1:8" s="2" customFormat="1" ht="16.899999999999999" customHeight="1">
      <c r="A1131" s="36"/>
      <c r="B1131" s="41"/>
      <c r="C1131" s="264" t="s">
        <v>350</v>
      </c>
      <c r="D1131" s="264" t="s">
        <v>351</v>
      </c>
      <c r="E1131" s="19" t="s">
        <v>115</v>
      </c>
      <c r="F1131" s="265">
        <v>94.581000000000003</v>
      </c>
      <c r="G1131" s="36"/>
      <c r="H1131" s="41"/>
    </row>
    <row r="1132" spans="1:8" s="2" customFormat="1" ht="16.899999999999999" customHeight="1">
      <c r="A1132" s="36"/>
      <c r="B1132" s="41"/>
      <c r="C1132" s="264" t="s">
        <v>236</v>
      </c>
      <c r="D1132" s="264" t="s">
        <v>237</v>
      </c>
      <c r="E1132" s="19" t="s">
        <v>115</v>
      </c>
      <c r="F1132" s="265">
        <v>1450.0419999999999</v>
      </c>
      <c r="G1132" s="36"/>
      <c r="H1132" s="41"/>
    </row>
    <row r="1133" spans="1:8" s="2" customFormat="1" ht="16.899999999999999" customHeight="1">
      <c r="A1133" s="36"/>
      <c r="B1133" s="41"/>
      <c r="C1133" s="264" t="s">
        <v>401</v>
      </c>
      <c r="D1133" s="264" t="s">
        <v>402</v>
      </c>
      <c r="E1133" s="19" t="s">
        <v>115</v>
      </c>
      <c r="F1133" s="265">
        <v>40.534999999999997</v>
      </c>
      <c r="G1133" s="36"/>
      <c r="H1133" s="41"/>
    </row>
    <row r="1134" spans="1:8" s="2" customFormat="1" ht="16.899999999999999" customHeight="1">
      <c r="A1134" s="36"/>
      <c r="B1134" s="41"/>
      <c r="C1134" s="264" t="s">
        <v>476</v>
      </c>
      <c r="D1134" s="264" t="s">
        <v>477</v>
      </c>
      <c r="E1134" s="19" t="s">
        <v>115</v>
      </c>
      <c r="F1134" s="265">
        <v>1455.62</v>
      </c>
      <c r="G1134" s="36"/>
      <c r="H1134" s="41"/>
    </row>
    <row r="1135" spans="1:8" s="2" customFormat="1" ht="16.899999999999999" customHeight="1">
      <c r="A1135" s="36"/>
      <c r="B1135" s="41"/>
      <c r="C1135" s="264" t="s">
        <v>491</v>
      </c>
      <c r="D1135" s="264" t="s">
        <v>492</v>
      </c>
      <c r="E1135" s="19" t="s">
        <v>115</v>
      </c>
      <c r="F1135" s="265">
        <v>661.98099999999999</v>
      </c>
      <c r="G1135" s="36"/>
      <c r="H1135" s="41"/>
    </row>
    <row r="1136" spans="1:8" s="2" customFormat="1" ht="16.899999999999999" customHeight="1">
      <c r="A1136" s="36"/>
      <c r="B1136" s="41"/>
      <c r="C1136" s="260" t="s">
        <v>164</v>
      </c>
      <c r="D1136" s="261" t="s">
        <v>165</v>
      </c>
      <c r="E1136" s="262" t="s">
        <v>115</v>
      </c>
      <c r="F1136" s="263">
        <v>2071.4879999999998</v>
      </c>
      <c r="G1136" s="36"/>
      <c r="H1136" s="41"/>
    </row>
    <row r="1137" spans="1:8" s="2" customFormat="1" ht="16.899999999999999" customHeight="1">
      <c r="A1137" s="36"/>
      <c r="B1137" s="41"/>
      <c r="C1137" s="264" t="s">
        <v>19</v>
      </c>
      <c r="D1137" s="264" t="s">
        <v>1304</v>
      </c>
      <c r="E1137" s="19" t="s">
        <v>19</v>
      </c>
      <c r="F1137" s="265">
        <v>0</v>
      </c>
      <c r="G1137" s="36"/>
      <c r="H1137" s="41"/>
    </row>
    <row r="1138" spans="1:8" s="2" customFormat="1" ht="16.899999999999999" customHeight="1">
      <c r="A1138" s="36"/>
      <c r="B1138" s="41"/>
      <c r="C1138" s="264" t="s">
        <v>19</v>
      </c>
      <c r="D1138" s="264" t="s">
        <v>1331</v>
      </c>
      <c r="E1138" s="19" t="s">
        <v>19</v>
      </c>
      <c r="F1138" s="265">
        <v>20.539000000000001</v>
      </c>
      <c r="G1138" s="36"/>
      <c r="H1138" s="41"/>
    </row>
    <row r="1139" spans="1:8" s="2" customFormat="1" ht="16.899999999999999" customHeight="1">
      <c r="A1139" s="36"/>
      <c r="B1139" s="41"/>
      <c r="C1139" s="264" t="s">
        <v>19</v>
      </c>
      <c r="D1139" s="264" t="s">
        <v>1332</v>
      </c>
      <c r="E1139" s="19" t="s">
        <v>19</v>
      </c>
      <c r="F1139" s="265">
        <v>4.359</v>
      </c>
      <c r="G1139" s="36"/>
      <c r="H1139" s="41"/>
    </row>
    <row r="1140" spans="1:8" s="2" customFormat="1" ht="16.899999999999999" customHeight="1">
      <c r="A1140" s="36"/>
      <c r="B1140" s="41"/>
      <c r="C1140" s="264" t="s">
        <v>19</v>
      </c>
      <c r="D1140" s="264" t="s">
        <v>1333</v>
      </c>
      <c r="E1140" s="19" t="s">
        <v>19</v>
      </c>
      <c r="F1140" s="265">
        <v>47.93</v>
      </c>
      <c r="G1140" s="36"/>
      <c r="H1140" s="41"/>
    </row>
    <row r="1141" spans="1:8" s="2" customFormat="1" ht="16.899999999999999" customHeight="1">
      <c r="A1141" s="36"/>
      <c r="B1141" s="41"/>
      <c r="C1141" s="264" t="s">
        <v>19</v>
      </c>
      <c r="D1141" s="264" t="s">
        <v>1334</v>
      </c>
      <c r="E1141" s="19" t="s">
        <v>19</v>
      </c>
      <c r="F1141" s="265">
        <v>16.007000000000001</v>
      </c>
      <c r="G1141" s="36"/>
      <c r="H1141" s="41"/>
    </row>
    <row r="1142" spans="1:8" s="2" customFormat="1" ht="16.899999999999999" customHeight="1">
      <c r="A1142" s="36"/>
      <c r="B1142" s="41"/>
      <c r="C1142" s="264" t="s">
        <v>19</v>
      </c>
      <c r="D1142" s="264" t="s">
        <v>1335</v>
      </c>
      <c r="E1142" s="19" t="s">
        <v>19</v>
      </c>
      <c r="F1142" s="265">
        <v>46.354999999999997</v>
      </c>
      <c r="G1142" s="36"/>
      <c r="H1142" s="41"/>
    </row>
    <row r="1143" spans="1:8" s="2" customFormat="1" ht="16.899999999999999" customHeight="1">
      <c r="A1143" s="36"/>
      <c r="B1143" s="41"/>
      <c r="C1143" s="264" t="s">
        <v>19</v>
      </c>
      <c r="D1143" s="264" t="s">
        <v>1336</v>
      </c>
      <c r="E1143" s="19" t="s">
        <v>19</v>
      </c>
      <c r="F1143" s="265">
        <v>28.416</v>
      </c>
      <c r="G1143" s="36"/>
      <c r="H1143" s="41"/>
    </row>
    <row r="1144" spans="1:8" s="2" customFormat="1" ht="16.899999999999999" customHeight="1">
      <c r="A1144" s="36"/>
      <c r="B1144" s="41"/>
      <c r="C1144" s="264" t="s">
        <v>19</v>
      </c>
      <c r="D1144" s="264" t="s">
        <v>1337</v>
      </c>
      <c r="E1144" s="19" t="s">
        <v>19</v>
      </c>
      <c r="F1144" s="265">
        <v>50.616</v>
      </c>
      <c r="G1144" s="36"/>
      <c r="H1144" s="41"/>
    </row>
    <row r="1145" spans="1:8" s="2" customFormat="1" ht="16.899999999999999" customHeight="1">
      <c r="A1145" s="36"/>
      <c r="B1145" s="41"/>
      <c r="C1145" s="264" t="s">
        <v>19</v>
      </c>
      <c r="D1145" s="264" t="s">
        <v>1338</v>
      </c>
      <c r="E1145" s="19" t="s">
        <v>19</v>
      </c>
      <c r="F1145" s="265">
        <v>6.76</v>
      </c>
      <c r="G1145" s="36"/>
      <c r="H1145" s="41"/>
    </row>
    <row r="1146" spans="1:8" s="2" customFormat="1" ht="16.899999999999999" customHeight="1">
      <c r="A1146" s="36"/>
      <c r="B1146" s="41"/>
      <c r="C1146" s="264" t="s">
        <v>19</v>
      </c>
      <c r="D1146" s="264" t="s">
        <v>1339</v>
      </c>
      <c r="E1146" s="19" t="s">
        <v>19</v>
      </c>
      <c r="F1146" s="265">
        <v>1.792</v>
      </c>
      <c r="G1146" s="36"/>
      <c r="H1146" s="41"/>
    </row>
    <row r="1147" spans="1:8" s="2" customFormat="1" ht="16.899999999999999" customHeight="1">
      <c r="A1147" s="36"/>
      <c r="B1147" s="41"/>
      <c r="C1147" s="264" t="s">
        <v>19</v>
      </c>
      <c r="D1147" s="264" t="s">
        <v>1340</v>
      </c>
      <c r="E1147" s="19" t="s">
        <v>19</v>
      </c>
      <c r="F1147" s="265">
        <v>8.8059999999999992</v>
      </c>
      <c r="G1147" s="36"/>
      <c r="H1147" s="41"/>
    </row>
    <row r="1148" spans="1:8" s="2" customFormat="1" ht="16.899999999999999" customHeight="1">
      <c r="A1148" s="36"/>
      <c r="B1148" s="41"/>
      <c r="C1148" s="264" t="s">
        <v>19</v>
      </c>
      <c r="D1148" s="264" t="s">
        <v>1341</v>
      </c>
      <c r="E1148" s="19" t="s">
        <v>19</v>
      </c>
      <c r="F1148" s="265">
        <v>5.9</v>
      </c>
      <c r="G1148" s="36"/>
      <c r="H1148" s="41"/>
    </row>
    <row r="1149" spans="1:8" s="2" customFormat="1" ht="16.899999999999999" customHeight="1">
      <c r="A1149" s="36"/>
      <c r="B1149" s="41"/>
      <c r="C1149" s="264" t="s">
        <v>19</v>
      </c>
      <c r="D1149" s="264" t="s">
        <v>1342</v>
      </c>
      <c r="E1149" s="19" t="s">
        <v>19</v>
      </c>
      <c r="F1149" s="265">
        <v>2.4489999999999998</v>
      </c>
      <c r="G1149" s="36"/>
      <c r="H1149" s="41"/>
    </row>
    <row r="1150" spans="1:8" s="2" customFormat="1" ht="16.899999999999999" customHeight="1">
      <c r="A1150" s="36"/>
      <c r="B1150" s="41"/>
      <c r="C1150" s="264" t="s">
        <v>19</v>
      </c>
      <c r="D1150" s="264" t="s">
        <v>1343</v>
      </c>
      <c r="E1150" s="19" t="s">
        <v>19</v>
      </c>
      <c r="F1150" s="265">
        <v>6.8310000000000004</v>
      </c>
      <c r="G1150" s="36"/>
      <c r="H1150" s="41"/>
    </row>
    <row r="1151" spans="1:8" s="2" customFormat="1" ht="16.899999999999999" customHeight="1">
      <c r="A1151" s="36"/>
      <c r="B1151" s="41"/>
      <c r="C1151" s="264" t="s">
        <v>19</v>
      </c>
      <c r="D1151" s="264" t="s">
        <v>1344</v>
      </c>
      <c r="E1151" s="19" t="s">
        <v>19</v>
      </c>
      <c r="F1151" s="265">
        <v>6.57</v>
      </c>
      <c r="G1151" s="36"/>
      <c r="H1151" s="41"/>
    </row>
    <row r="1152" spans="1:8" s="2" customFormat="1" ht="16.899999999999999" customHeight="1">
      <c r="A1152" s="36"/>
      <c r="B1152" s="41"/>
      <c r="C1152" s="264" t="s">
        <v>19</v>
      </c>
      <c r="D1152" s="264" t="s">
        <v>1345</v>
      </c>
      <c r="E1152" s="19" t="s">
        <v>19</v>
      </c>
      <c r="F1152" s="265">
        <v>13.9</v>
      </c>
      <c r="G1152" s="36"/>
      <c r="H1152" s="41"/>
    </row>
    <row r="1153" spans="1:8" s="2" customFormat="1" ht="16.899999999999999" customHeight="1">
      <c r="A1153" s="36"/>
      <c r="B1153" s="41"/>
      <c r="C1153" s="264" t="s">
        <v>19</v>
      </c>
      <c r="D1153" s="264" t="s">
        <v>1308</v>
      </c>
      <c r="E1153" s="19" t="s">
        <v>19</v>
      </c>
      <c r="F1153" s="265">
        <v>0</v>
      </c>
      <c r="G1153" s="36"/>
      <c r="H1153" s="41"/>
    </row>
    <row r="1154" spans="1:8" s="2" customFormat="1" ht="16.899999999999999" customHeight="1">
      <c r="A1154" s="36"/>
      <c r="B1154" s="41"/>
      <c r="C1154" s="264" t="s">
        <v>19</v>
      </c>
      <c r="D1154" s="264" t="s">
        <v>1346</v>
      </c>
      <c r="E1154" s="19" t="s">
        <v>19</v>
      </c>
      <c r="F1154" s="265">
        <v>11.603</v>
      </c>
      <c r="G1154" s="36"/>
      <c r="H1154" s="41"/>
    </row>
    <row r="1155" spans="1:8" s="2" customFormat="1" ht="16.899999999999999" customHeight="1">
      <c r="A1155" s="36"/>
      <c r="B1155" s="41"/>
      <c r="C1155" s="264" t="s">
        <v>19</v>
      </c>
      <c r="D1155" s="264" t="s">
        <v>1347</v>
      </c>
      <c r="E1155" s="19" t="s">
        <v>19</v>
      </c>
      <c r="F1155" s="265">
        <v>7.468</v>
      </c>
      <c r="G1155" s="36"/>
      <c r="H1155" s="41"/>
    </row>
    <row r="1156" spans="1:8" s="2" customFormat="1" ht="16.899999999999999" customHeight="1">
      <c r="A1156" s="36"/>
      <c r="B1156" s="41"/>
      <c r="C1156" s="264" t="s">
        <v>19</v>
      </c>
      <c r="D1156" s="264" t="s">
        <v>1348</v>
      </c>
      <c r="E1156" s="19" t="s">
        <v>19</v>
      </c>
      <c r="F1156" s="265">
        <v>89.838999999999999</v>
      </c>
      <c r="G1156" s="36"/>
      <c r="H1156" s="41"/>
    </row>
    <row r="1157" spans="1:8" s="2" customFormat="1" ht="16.899999999999999" customHeight="1">
      <c r="A1157" s="36"/>
      <c r="B1157" s="41"/>
      <c r="C1157" s="264" t="s">
        <v>19</v>
      </c>
      <c r="D1157" s="264" t="s">
        <v>1349</v>
      </c>
      <c r="E1157" s="19" t="s">
        <v>19</v>
      </c>
      <c r="F1157" s="265">
        <v>8.859</v>
      </c>
      <c r="G1157" s="36"/>
      <c r="H1157" s="41"/>
    </row>
    <row r="1158" spans="1:8" s="2" customFormat="1" ht="16.899999999999999" customHeight="1">
      <c r="A1158" s="36"/>
      <c r="B1158" s="41"/>
      <c r="C1158" s="264" t="s">
        <v>19</v>
      </c>
      <c r="D1158" s="264" t="s">
        <v>1350</v>
      </c>
      <c r="E1158" s="19" t="s">
        <v>19</v>
      </c>
      <c r="F1158" s="265">
        <v>28.52</v>
      </c>
      <c r="G1158" s="36"/>
      <c r="H1158" s="41"/>
    </row>
    <row r="1159" spans="1:8" s="2" customFormat="1" ht="16.899999999999999" customHeight="1">
      <c r="A1159" s="36"/>
      <c r="B1159" s="41"/>
      <c r="C1159" s="264" t="s">
        <v>19</v>
      </c>
      <c r="D1159" s="264" t="s">
        <v>1351</v>
      </c>
      <c r="E1159" s="19" t="s">
        <v>19</v>
      </c>
      <c r="F1159" s="265">
        <v>48.235999999999997</v>
      </c>
      <c r="G1159" s="36"/>
      <c r="H1159" s="41"/>
    </row>
    <row r="1160" spans="1:8" s="2" customFormat="1" ht="16.899999999999999" customHeight="1">
      <c r="A1160" s="36"/>
      <c r="B1160" s="41"/>
      <c r="C1160" s="264" t="s">
        <v>19</v>
      </c>
      <c r="D1160" s="264" t="s">
        <v>1352</v>
      </c>
      <c r="E1160" s="19" t="s">
        <v>19</v>
      </c>
      <c r="F1160" s="265">
        <v>8.5259999999999998</v>
      </c>
      <c r="G1160" s="36"/>
      <c r="H1160" s="41"/>
    </row>
    <row r="1161" spans="1:8" s="2" customFormat="1" ht="16.899999999999999" customHeight="1">
      <c r="A1161" s="36"/>
      <c r="B1161" s="41"/>
      <c r="C1161" s="264" t="s">
        <v>19</v>
      </c>
      <c r="D1161" s="264" t="s">
        <v>1353</v>
      </c>
      <c r="E1161" s="19" t="s">
        <v>19</v>
      </c>
      <c r="F1161" s="265">
        <v>2.4359999999999999</v>
      </c>
      <c r="G1161" s="36"/>
      <c r="H1161" s="41"/>
    </row>
    <row r="1162" spans="1:8" s="2" customFormat="1" ht="16.899999999999999" customHeight="1">
      <c r="A1162" s="36"/>
      <c r="B1162" s="41"/>
      <c r="C1162" s="264" t="s">
        <v>19</v>
      </c>
      <c r="D1162" s="264" t="s">
        <v>1354</v>
      </c>
      <c r="E1162" s="19" t="s">
        <v>19</v>
      </c>
      <c r="F1162" s="265">
        <v>6.1639999999999997</v>
      </c>
      <c r="G1162" s="36"/>
      <c r="H1162" s="41"/>
    </row>
    <row r="1163" spans="1:8" s="2" customFormat="1" ht="16.899999999999999" customHeight="1">
      <c r="A1163" s="36"/>
      <c r="B1163" s="41"/>
      <c r="C1163" s="264" t="s">
        <v>19</v>
      </c>
      <c r="D1163" s="264" t="s">
        <v>1355</v>
      </c>
      <c r="E1163" s="19" t="s">
        <v>19</v>
      </c>
      <c r="F1163" s="265">
        <v>2.3039999999999998</v>
      </c>
      <c r="G1163" s="36"/>
      <c r="H1163" s="41"/>
    </row>
    <row r="1164" spans="1:8" s="2" customFormat="1" ht="16.899999999999999" customHeight="1">
      <c r="A1164" s="36"/>
      <c r="B1164" s="41"/>
      <c r="C1164" s="264" t="s">
        <v>19</v>
      </c>
      <c r="D1164" s="264" t="s">
        <v>1356</v>
      </c>
      <c r="E1164" s="19" t="s">
        <v>19</v>
      </c>
      <c r="F1164" s="265">
        <v>6.4</v>
      </c>
      <c r="G1164" s="36"/>
      <c r="H1164" s="41"/>
    </row>
    <row r="1165" spans="1:8" s="2" customFormat="1" ht="16.899999999999999" customHeight="1">
      <c r="A1165" s="36"/>
      <c r="B1165" s="41"/>
      <c r="C1165" s="264" t="s">
        <v>19</v>
      </c>
      <c r="D1165" s="264" t="s">
        <v>1357</v>
      </c>
      <c r="E1165" s="19" t="s">
        <v>19</v>
      </c>
      <c r="F1165" s="265">
        <v>4.6740000000000004</v>
      </c>
      <c r="G1165" s="36"/>
      <c r="H1165" s="41"/>
    </row>
    <row r="1166" spans="1:8" s="2" customFormat="1" ht="16.899999999999999" customHeight="1">
      <c r="A1166" s="36"/>
      <c r="B1166" s="41"/>
      <c r="C1166" s="264" t="s">
        <v>19</v>
      </c>
      <c r="D1166" s="264" t="s">
        <v>1358</v>
      </c>
      <c r="E1166" s="19" t="s">
        <v>19</v>
      </c>
      <c r="F1166" s="265">
        <v>1.859</v>
      </c>
      <c r="G1166" s="36"/>
      <c r="H1166" s="41"/>
    </row>
    <row r="1167" spans="1:8" s="2" customFormat="1" ht="16.899999999999999" customHeight="1">
      <c r="A1167" s="36"/>
      <c r="B1167" s="41"/>
      <c r="C1167" s="264" t="s">
        <v>19</v>
      </c>
      <c r="D1167" s="264" t="s">
        <v>1359</v>
      </c>
      <c r="E1167" s="19" t="s">
        <v>19</v>
      </c>
      <c r="F1167" s="265">
        <v>21.49</v>
      </c>
      <c r="G1167" s="36"/>
      <c r="H1167" s="41"/>
    </row>
    <row r="1168" spans="1:8" s="2" customFormat="1" ht="16.899999999999999" customHeight="1">
      <c r="A1168" s="36"/>
      <c r="B1168" s="41"/>
      <c r="C1168" s="264" t="s">
        <v>19</v>
      </c>
      <c r="D1168" s="264" t="s">
        <v>1360</v>
      </c>
      <c r="E1168" s="19" t="s">
        <v>19</v>
      </c>
      <c r="F1168" s="265">
        <v>0</v>
      </c>
      <c r="G1168" s="36"/>
      <c r="H1168" s="41"/>
    </row>
    <row r="1169" spans="1:8" s="2" customFormat="1" ht="16.899999999999999" customHeight="1">
      <c r="A1169" s="36"/>
      <c r="B1169" s="41"/>
      <c r="C1169" s="264" t="s">
        <v>19</v>
      </c>
      <c r="D1169" s="264" t="s">
        <v>1361</v>
      </c>
      <c r="E1169" s="19" t="s">
        <v>19</v>
      </c>
      <c r="F1169" s="265">
        <v>7.08</v>
      </c>
      <c r="G1169" s="36"/>
      <c r="H1169" s="41"/>
    </row>
    <row r="1170" spans="1:8" s="2" customFormat="1" ht="16.899999999999999" customHeight="1">
      <c r="A1170" s="36"/>
      <c r="B1170" s="41"/>
      <c r="C1170" s="264" t="s">
        <v>19</v>
      </c>
      <c r="D1170" s="264" t="s">
        <v>1362</v>
      </c>
      <c r="E1170" s="19" t="s">
        <v>19</v>
      </c>
      <c r="F1170" s="265">
        <v>25.199000000000002</v>
      </c>
      <c r="G1170" s="36"/>
      <c r="H1170" s="41"/>
    </row>
    <row r="1171" spans="1:8" s="2" customFormat="1" ht="16.899999999999999" customHeight="1">
      <c r="A1171" s="36"/>
      <c r="B1171" s="41"/>
      <c r="C1171" s="264" t="s">
        <v>19</v>
      </c>
      <c r="D1171" s="264" t="s">
        <v>1363</v>
      </c>
      <c r="E1171" s="19" t="s">
        <v>19</v>
      </c>
      <c r="F1171" s="265">
        <v>62.604999999999997</v>
      </c>
      <c r="G1171" s="36"/>
      <c r="H1171" s="41"/>
    </row>
    <row r="1172" spans="1:8" s="2" customFormat="1" ht="16.899999999999999" customHeight="1">
      <c r="A1172" s="36"/>
      <c r="B1172" s="41"/>
      <c r="C1172" s="264" t="s">
        <v>19</v>
      </c>
      <c r="D1172" s="264" t="s">
        <v>1364</v>
      </c>
      <c r="E1172" s="19" t="s">
        <v>19</v>
      </c>
      <c r="F1172" s="265">
        <v>2.3199999999999998</v>
      </c>
      <c r="G1172" s="36"/>
      <c r="H1172" s="41"/>
    </row>
    <row r="1173" spans="1:8" s="2" customFormat="1" ht="16.899999999999999" customHeight="1">
      <c r="A1173" s="36"/>
      <c r="B1173" s="41"/>
      <c r="C1173" s="264" t="s">
        <v>19</v>
      </c>
      <c r="D1173" s="264" t="s">
        <v>1365</v>
      </c>
      <c r="E1173" s="19" t="s">
        <v>19</v>
      </c>
      <c r="F1173" s="265">
        <v>8.33</v>
      </c>
      <c r="G1173" s="36"/>
      <c r="H1173" s="41"/>
    </row>
    <row r="1174" spans="1:8" s="2" customFormat="1" ht="16.899999999999999" customHeight="1">
      <c r="A1174" s="36"/>
      <c r="B1174" s="41"/>
      <c r="C1174" s="264" t="s">
        <v>19</v>
      </c>
      <c r="D1174" s="264" t="s">
        <v>1366</v>
      </c>
      <c r="E1174" s="19" t="s">
        <v>19</v>
      </c>
      <c r="F1174" s="265">
        <v>4.1159999999999997</v>
      </c>
      <c r="G1174" s="36"/>
      <c r="H1174" s="41"/>
    </row>
    <row r="1175" spans="1:8" s="2" customFormat="1" ht="16.899999999999999" customHeight="1">
      <c r="A1175" s="36"/>
      <c r="B1175" s="41"/>
      <c r="C1175" s="264" t="s">
        <v>19</v>
      </c>
      <c r="D1175" s="264" t="s">
        <v>1367</v>
      </c>
      <c r="E1175" s="19" t="s">
        <v>19</v>
      </c>
      <c r="F1175" s="265">
        <v>4.9000000000000004</v>
      </c>
      <c r="G1175" s="36"/>
      <c r="H1175" s="41"/>
    </row>
    <row r="1176" spans="1:8" s="2" customFormat="1" ht="16.899999999999999" customHeight="1">
      <c r="A1176" s="36"/>
      <c r="B1176" s="41"/>
      <c r="C1176" s="264" t="s">
        <v>19</v>
      </c>
      <c r="D1176" s="264" t="s">
        <v>1368</v>
      </c>
      <c r="E1176" s="19" t="s">
        <v>19</v>
      </c>
      <c r="F1176" s="265">
        <v>1.296</v>
      </c>
      <c r="G1176" s="36"/>
      <c r="H1176" s="41"/>
    </row>
    <row r="1177" spans="1:8" s="2" customFormat="1" ht="16.899999999999999" customHeight="1">
      <c r="A1177" s="36"/>
      <c r="B1177" s="41"/>
      <c r="C1177" s="264" t="s">
        <v>19</v>
      </c>
      <c r="D1177" s="264" t="s">
        <v>1369</v>
      </c>
      <c r="E1177" s="19" t="s">
        <v>19</v>
      </c>
      <c r="F1177" s="265">
        <v>4.9880000000000004</v>
      </c>
      <c r="G1177" s="36"/>
      <c r="H1177" s="41"/>
    </row>
    <row r="1178" spans="1:8" s="2" customFormat="1" ht="16.899999999999999" customHeight="1">
      <c r="A1178" s="36"/>
      <c r="B1178" s="41"/>
      <c r="C1178" s="264" t="s">
        <v>19</v>
      </c>
      <c r="D1178" s="264" t="s">
        <v>1370</v>
      </c>
      <c r="E1178" s="19" t="s">
        <v>19</v>
      </c>
      <c r="F1178" s="265">
        <v>8.6</v>
      </c>
      <c r="G1178" s="36"/>
      <c r="H1178" s="41"/>
    </row>
    <row r="1179" spans="1:8" s="2" customFormat="1" ht="16.899999999999999" customHeight="1">
      <c r="A1179" s="36"/>
      <c r="B1179" s="41"/>
      <c r="C1179" s="264" t="s">
        <v>19</v>
      </c>
      <c r="D1179" s="264" t="s">
        <v>1371</v>
      </c>
      <c r="E1179" s="19" t="s">
        <v>19</v>
      </c>
      <c r="F1179" s="265">
        <v>0</v>
      </c>
      <c r="G1179" s="36"/>
      <c r="H1179" s="41"/>
    </row>
    <row r="1180" spans="1:8" s="2" customFormat="1" ht="16.899999999999999" customHeight="1">
      <c r="A1180" s="36"/>
      <c r="B1180" s="41"/>
      <c r="C1180" s="264" t="s">
        <v>19</v>
      </c>
      <c r="D1180" s="264" t="s">
        <v>1372</v>
      </c>
      <c r="E1180" s="19" t="s">
        <v>19</v>
      </c>
      <c r="F1180" s="265">
        <v>2.1059999999999999</v>
      </c>
      <c r="G1180" s="36"/>
      <c r="H1180" s="41"/>
    </row>
    <row r="1181" spans="1:8" s="2" customFormat="1" ht="16.899999999999999" customHeight="1">
      <c r="A1181" s="36"/>
      <c r="B1181" s="41"/>
      <c r="C1181" s="264" t="s">
        <v>19</v>
      </c>
      <c r="D1181" s="264" t="s">
        <v>1373</v>
      </c>
      <c r="E1181" s="19" t="s">
        <v>19</v>
      </c>
      <c r="F1181" s="265">
        <v>7.6719999999999997</v>
      </c>
      <c r="G1181" s="36"/>
      <c r="H1181" s="41"/>
    </row>
    <row r="1182" spans="1:8" s="2" customFormat="1" ht="16.899999999999999" customHeight="1">
      <c r="A1182" s="36"/>
      <c r="B1182" s="41"/>
      <c r="C1182" s="264" t="s">
        <v>19</v>
      </c>
      <c r="D1182" s="264" t="s">
        <v>1374</v>
      </c>
      <c r="E1182" s="19" t="s">
        <v>19</v>
      </c>
      <c r="F1182" s="265">
        <v>26.556000000000001</v>
      </c>
      <c r="G1182" s="36"/>
      <c r="H1182" s="41"/>
    </row>
    <row r="1183" spans="1:8" s="2" customFormat="1" ht="16.899999999999999" customHeight="1">
      <c r="A1183" s="36"/>
      <c r="B1183" s="41"/>
      <c r="C1183" s="264" t="s">
        <v>19</v>
      </c>
      <c r="D1183" s="264" t="s">
        <v>1375</v>
      </c>
      <c r="E1183" s="19" t="s">
        <v>19</v>
      </c>
      <c r="F1183" s="265">
        <v>28.576000000000001</v>
      </c>
      <c r="G1183" s="36"/>
      <c r="H1183" s="41"/>
    </row>
    <row r="1184" spans="1:8" s="2" customFormat="1" ht="16.899999999999999" customHeight="1">
      <c r="A1184" s="36"/>
      <c r="B1184" s="41"/>
      <c r="C1184" s="264" t="s">
        <v>19</v>
      </c>
      <c r="D1184" s="264" t="s">
        <v>1376</v>
      </c>
      <c r="E1184" s="19" t="s">
        <v>19</v>
      </c>
      <c r="F1184" s="265">
        <v>1.4219999999999999</v>
      </c>
      <c r="G1184" s="36"/>
      <c r="H1184" s="41"/>
    </row>
    <row r="1185" spans="1:8" s="2" customFormat="1" ht="16.899999999999999" customHeight="1">
      <c r="A1185" s="36"/>
      <c r="B1185" s="41"/>
      <c r="C1185" s="264" t="s">
        <v>19</v>
      </c>
      <c r="D1185" s="264" t="s">
        <v>1377</v>
      </c>
      <c r="E1185" s="19" t="s">
        <v>19</v>
      </c>
      <c r="F1185" s="265">
        <v>6.1619999999999999</v>
      </c>
      <c r="G1185" s="36"/>
      <c r="H1185" s="41"/>
    </row>
    <row r="1186" spans="1:8" s="2" customFormat="1" ht="16.899999999999999" customHeight="1">
      <c r="A1186" s="36"/>
      <c r="B1186" s="41"/>
      <c r="C1186" s="264" t="s">
        <v>19</v>
      </c>
      <c r="D1186" s="264" t="s">
        <v>1378</v>
      </c>
      <c r="E1186" s="19" t="s">
        <v>19</v>
      </c>
      <c r="F1186" s="265">
        <v>3.5640000000000001</v>
      </c>
      <c r="G1186" s="36"/>
      <c r="H1186" s="41"/>
    </row>
    <row r="1187" spans="1:8" s="2" customFormat="1" ht="16.899999999999999" customHeight="1">
      <c r="A1187" s="36"/>
      <c r="B1187" s="41"/>
      <c r="C1187" s="264" t="s">
        <v>19</v>
      </c>
      <c r="D1187" s="264" t="s">
        <v>1379</v>
      </c>
      <c r="E1187" s="19" t="s">
        <v>19</v>
      </c>
      <c r="F1187" s="265">
        <v>9.8000000000000007</v>
      </c>
      <c r="G1187" s="36"/>
      <c r="H1187" s="41"/>
    </row>
    <row r="1188" spans="1:8" s="2" customFormat="1" ht="16.899999999999999" customHeight="1">
      <c r="A1188" s="36"/>
      <c r="B1188" s="41"/>
      <c r="C1188" s="264" t="s">
        <v>19</v>
      </c>
      <c r="D1188" s="264" t="s">
        <v>1311</v>
      </c>
      <c r="E1188" s="19" t="s">
        <v>19</v>
      </c>
      <c r="F1188" s="265">
        <v>0</v>
      </c>
      <c r="G1188" s="36"/>
      <c r="H1188" s="41"/>
    </row>
    <row r="1189" spans="1:8" s="2" customFormat="1" ht="16.899999999999999" customHeight="1">
      <c r="A1189" s="36"/>
      <c r="B1189" s="41"/>
      <c r="C1189" s="264" t="s">
        <v>19</v>
      </c>
      <c r="D1189" s="264" t="s">
        <v>1380</v>
      </c>
      <c r="E1189" s="19" t="s">
        <v>19</v>
      </c>
      <c r="F1189" s="265">
        <v>3.8119999999999998</v>
      </c>
      <c r="G1189" s="36"/>
      <c r="H1189" s="41"/>
    </row>
    <row r="1190" spans="1:8" s="2" customFormat="1" ht="16.899999999999999" customHeight="1">
      <c r="A1190" s="36"/>
      <c r="B1190" s="41"/>
      <c r="C1190" s="264" t="s">
        <v>19</v>
      </c>
      <c r="D1190" s="264" t="s">
        <v>1381</v>
      </c>
      <c r="E1190" s="19" t="s">
        <v>19</v>
      </c>
      <c r="F1190" s="265">
        <v>22.329000000000001</v>
      </c>
      <c r="G1190" s="36"/>
      <c r="H1190" s="41"/>
    </row>
    <row r="1191" spans="1:8" s="2" customFormat="1" ht="16.899999999999999" customHeight="1">
      <c r="A1191" s="36"/>
      <c r="B1191" s="41"/>
      <c r="C1191" s="264" t="s">
        <v>19</v>
      </c>
      <c r="D1191" s="264" t="s">
        <v>1382</v>
      </c>
      <c r="E1191" s="19" t="s">
        <v>19</v>
      </c>
      <c r="F1191" s="265">
        <v>215.32499999999999</v>
      </c>
      <c r="G1191" s="36"/>
      <c r="H1191" s="41"/>
    </row>
    <row r="1192" spans="1:8" s="2" customFormat="1" ht="16.899999999999999" customHeight="1">
      <c r="A1192" s="36"/>
      <c r="B1192" s="41"/>
      <c r="C1192" s="264" t="s">
        <v>19</v>
      </c>
      <c r="D1192" s="264" t="s">
        <v>1383</v>
      </c>
      <c r="E1192" s="19" t="s">
        <v>19</v>
      </c>
      <c r="F1192" s="265">
        <v>32.462000000000003</v>
      </c>
      <c r="G1192" s="36"/>
      <c r="H1192" s="41"/>
    </row>
    <row r="1193" spans="1:8" s="2" customFormat="1" ht="16.899999999999999" customHeight="1">
      <c r="A1193" s="36"/>
      <c r="B1193" s="41"/>
      <c r="C1193" s="264" t="s">
        <v>19</v>
      </c>
      <c r="D1193" s="264" t="s">
        <v>1384</v>
      </c>
      <c r="E1193" s="19" t="s">
        <v>19</v>
      </c>
      <c r="F1193" s="265">
        <v>16.951000000000001</v>
      </c>
      <c r="G1193" s="36"/>
      <c r="H1193" s="41"/>
    </row>
    <row r="1194" spans="1:8" s="2" customFormat="1" ht="16.899999999999999" customHeight="1">
      <c r="A1194" s="36"/>
      <c r="B1194" s="41"/>
      <c r="C1194" s="264" t="s">
        <v>19</v>
      </c>
      <c r="D1194" s="264" t="s">
        <v>1385</v>
      </c>
      <c r="E1194" s="19" t="s">
        <v>19</v>
      </c>
      <c r="F1194" s="265">
        <v>29.382000000000001</v>
      </c>
      <c r="G1194" s="36"/>
      <c r="H1194" s="41"/>
    </row>
    <row r="1195" spans="1:8" s="2" customFormat="1" ht="16.899999999999999" customHeight="1">
      <c r="A1195" s="36"/>
      <c r="B1195" s="41"/>
      <c r="C1195" s="264" t="s">
        <v>19</v>
      </c>
      <c r="D1195" s="264" t="s">
        <v>1386</v>
      </c>
      <c r="E1195" s="19" t="s">
        <v>19</v>
      </c>
      <c r="F1195" s="265">
        <v>2.4359999999999999</v>
      </c>
      <c r="G1195" s="36"/>
      <c r="H1195" s="41"/>
    </row>
    <row r="1196" spans="1:8" s="2" customFormat="1" ht="16.899999999999999" customHeight="1">
      <c r="A1196" s="36"/>
      <c r="B1196" s="41"/>
      <c r="C1196" s="264" t="s">
        <v>19</v>
      </c>
      <c r="D1196" s="264" t="s">
        <v>1387</v>
      </c>
      <c r="E1196" s="19" t="s">
        <v>19</v>
      </c>
      <c r="F1196" s="265">
        <v>2.0880000000000001</v>
      </c>
      <c r="G1196" s="36"/>
      <c r="H1196" s="41"/>
    </row>
    <row r="1197" spans="1:8" s="2" customFormat="1" ht="16.899999999999999" customHeight="1">
      <c r="A1197" s="36"/>
      <c r="B1197" s="41"/>
      <c r="C1197" s="264" t="s">
        <v>19</v>
      </c>
      <c r="D1197" s="264" t="s">
        <v>1388</v>
      </c>
      <c r="E1197" s="19" t="s">
        <v>19</v>
      </c>
      <c r="F1197" s="265">
        <v>2.6349999999999998</v>
      </c>
      <c r="G1197" s="36"/>
      <c r="H1197" s="41"/>
    </row>
    <row r="1198" spans="1:8" s="2" customFormat="1" ht="16.899999999999999" customHeight="1">
      <c r="A1198" s="36"/>
      <c r="B1198" s="41"/>
      <c r="C1198" s="264" t="s">
        <v>19</v>
      </c>
      <c r="D1198" s="264" t="s">
        <v>1389</v>
      </c>
      <c r="E1198" s="19" t="s">
        <v>19</v>
      </c>
      <c r="F1198" s="265">
        <v>8.5250000000000004</v>
      </c>
      <c r="G1198" s="36"/>
      <c r="H1198" s="41"/>
    </row>
    <row r="1199" spans="1:8" s="2" customFormat="1" ht="16.899999999999999" customHeight="1">
      <c r="A1199" s="36"/>
      <c r="B1199" s="41"/>
      <c r="C1199" s="264" t="s">
        <v>19</v>
      </c>
      <c r="D1199" s="264" t="s">
        <v>1390</v>
      </c>
      <c r="E1199" s="19" t="s">
        <v>19</v>
      </c>
      <c r="F1199" s="265">
        <v>3.55</v>
      </c>
      <c r="G1199" s="36"/>
      <c r="H1199" s="41"/>
    </row>
    <row r="1200" spans="1:8" s="2" customFormat="1" ht="16.899999999999999" customHeight="1">
      <c r="A1200" s="36"/>
      <c r="B1200" s="41"/>
      <c r="C1200" s="264" t="s">
        <v>19</v>
      </c>
      <c r="D1200" s="264" t="s">
        <v>1391</v>
      </c>
      <c r="E1200" s="19" t="s">
        <v>19</v>
      </c>
      <c r="F1200" s="265">
        <v>11.045</v>
      </c>
      <c r="G1200" s="36"/>
      <c r="H1200" s="41"/>
    </row>
    <row r="1201" spans="1:8" s="2" customFormat="1" ht="16.899999999999999" customHeight="1">
      <c r="A1201" s="36"/>
      <c r="B1201" s="41"/>
      <c r="C1201" s="264" t="s">
        <v>19</v>
      </c>
      <c r="D1201" s="264" t="s">
        <v>1392</v>
      </c>
      <c r="E1201" s="19" t="s">
        <v>19</v>
      </c>
      <c r="F1201" s="265">
        <v>14.96</v>
      </c>
      <c r="G1201" s="36"/>
      <c r="H1201" s="41"/>
    </row>
    <row r="1202" spans="1:8" s="2" customFormat="1" ht="16.899999999999999" customHeight="1">
      <c r="A1202" s="36"/>
      <c r="B1202" s="41"/>
      <c r="C1202" s="264" t="s">
        <v>19</v>
      </c>
      <c r="D1202" s="264" t="s">
        <v>1393</v>
      </c>
      <c r="E1202" s="19" t="s">
        <v>19</v>
      </c>
      <c r="F1202" s="265">
        <v>5.01</v>
      </c>
      <c r="G1202" s="36"/>
      <c r="H1202" s="41"/>
    </row>
    <row r="1203" spans="1:8" s="2" customFormat="1" ht="16.899999999999999" customHeight="1">
      <c r="A1203" s="36"/>
      <c r="B1203" s="41"/>
      <c r="C1203" s="264" t="s">
        <v>19</v>
      </c>
      <c r="D1203" s="264" t="s">
        <v>1314</v>
      </c>
      <c r="E1203" s="19" t="s">
        <v>19</v>
      </c>
      <c r="F1203" s="265">
        <v>0</v>
      </c>
      <c r="G1203" s="36"/>
      <c r="H1203" s="41"/>
    </row>
    <row r="1204" spans="1:8" s="2" customFormat="1" ht="16.899999999999999" customHeight="1">
      <c r="A1204" s="36"/>
      <c r="B1204" s="41"/>
      <c r="C1204" s="264" t="s">
        <v>19</v>
      </c>
      <c r="D1204" s="264" t="s">
        <v>1394</v>
      </c>
      <c r="E1204" s="19" t="s">
        <v>19</v>
      </c>
      <c r="F1204" s="265">
        <v>6.6429999999999998</v>
      </c>
      <c r="G1204" s="36"/>
      <c r="H1204" s="41"/>
    </row>
    <row r="1205" spans="1:8" s="2" customFormat="1" ht="16.899999999999999" customHeight="1">
      <c r="A1205" s="36"/>
      <c r="B1205" s="41"/>
      <c r="C1205" s="264" t="s">
        <v>19</v>
      </c>
      <c r="D1205" s="264" t="s">
        <v>1395</v>
      </c>
      <c r="E1205" s="19" t="s">
        <v>19</v>
      </c>
      <c r="F1205" s="265">
        <v>57.872</v>
      </c>
      <c r="G1205" s="36"/>
      <c r="H1205" s="41"/>
    </row>
    <row r="1206" spans="1:8" s="2" customFormat="1" ht="16.899999999999999" customHeight="1">
      <c r="A1206" s="36"/>
      <c r="B1206" s="41"/>
      <c r="C1206" s="264" t="s">
        <v>19</v>
      </c>
      <c r="D1206" s="264" t="s">
        <v>1396</v>
      </c>
      <c r="E1206" s="19" t="s">
        <v>19</v>
      </c>
      <c r="F1206" s="265">
        <v>14.403</v>
      </c>
      <c r="G1206" s="36"/>
      <c r="H1206" s="41"/>
    </row>
    <row r="1207" spans="1:8" s="2" customFormat="1" ht="16.899999999999999" customHeight="1">
      <c r="A1207" s="36"/>
      <c r="B1207" s="41"/>
      <c r="C1207" s="264" t="s">
        <v>19</v>
      </c>
      <c r="D1207" s="264" t="s">
        <v>1397</v>
      </c>
      <c r="E1207" s="19" t="s">
        <v>19</v>
      </c>
      <c r="F1207" s="265">
        <v>41.087000000000003</v>
      </c>
      <c r="G1207" s="36"/>
      <c r="H1207" s="41"/>
    </row>
    <row r="1208" spans="1:8" s="2" customFormat="1" ht="16.899999999999999" customHeight="1">
      <c r="A1208" s="36"/>
      <c r="B1208" s="41"/>
      <c r="C1208" s="264" t="s">
        <v>19</v>
      </c>
      <c r="D1208" s="264" t="s">
        <v>1398</v>
      </c>
      <c r="E1208" s="19" t="s">
        <v>19</v>
      </c>
      <c r="F1208" s="265">
        <v>39.104999999999997</v>
      </c>
      <c r="G1208" s="36"/>
      <c r="H1208" s="41"/>
    </row>
    <row r="1209" spans="1:8" s="2" customFormat="1" ht="16.899999999999999" customHeight="1">
      <c r="A1209" s="36"/>
      <c r="B1209" s="41"/>
      <c r="C1209" s="264" t="s">
        <v>19</v>
      </c>
      <c r="D1209" s="264" t="s">
        <v>1399</v>
      </c>
      <c r="E1209" s="19" t="s">
        <v>19</v>
      </c>
      <c r="F1209" s="265">
        <v>22.23</v>
      </c>
      <c r="G1209" s="36"/>
      <c r="H1209" s="41"/>
    </row>
    <row r="1210" spans="1:8" s="2" customFormat="1" ht="16.899999999999999" customHeight="1">
      <c r="A1210" s="36"/>
      <c r="B1210" s="41"/>
      <c r="C1210" s="264" t="s">
        <v>19</v>
      </c>
      <c r="D1210" s="264" t="s">
        <v>1400</v>
      </c>
      <c r="E1210" s="19" t="s">
        <v>19</v>
      </c>
      <c r="F1210" s="265">
        <v>26.163</v>
      </c>
      <c r="G1210" s="36"/>
      <c r="H1210" s="41"/>
    </row>
    <row r="1211" spans="1:8" s="2" customFormat="1" ht="16.899999999999999" customHeight="1">
      <c r="A1211" s="36"/>
      <c r="B1211" s="41"/>
      <c r="C1211" s="264" t="s">
        <v>19</v>
      </c>
      <c r="D1211" s="264" t="s">
        <v>1401</v>
      </c>
      <c r="E1211" s="19" t="s">
        <v>19</v>
      </c>
      <c r="F1211" s="265">
        <v>57.96</v>
      </c>
      <c r="G1211" s="36"/>
      <c r="H1211" s="41"/>
    </row>
    <row r="1212" spans="1:8" s="2" customFormat="1" ht="16.899999999999999" customHeight="1">
      <c r="A1212" s="36"/>
      <c r="B1212" s="41"/>
      <c r="C1212" s="264" t="s">
        <v>19</v>
      </c>
      <c r="D1212" s="264" t="s">
        <v>1402</v>
      </c>
      <c r="E1212" s="19" t="s">
        <v>19</v>
      </c>
      <c r="F1212" s="265">
        <v>18.274999999999999</v>
      </c>
      <c r="G1212" s="36"/>
      <c r="H1212" s="41"/>
    </row>
    <row r="1213" spans="1:8" s="2" customFormat="1" ht="16.899999999999999" customHeight="1">
      <c r="A1213" s="36"/>
      <c r="B1213" s="41"/>
      <c r="C1213" s="264" t="s">
        <v>19</v>
      </c>
      <c r="D1213" s="264" t="s">
        <v>1403</v>
      </c>
      <c r="E1213" s="19" t="s">
        <v>19</v>
      </c>
      <c r="F1213" s="265">
        <v>2.7250000000000001</v>
      </c>
      <c r="G1213" s="36"/>
      <c r="H1213" s="41"/>
    </row>
    <row r="1214" spans="1:8" s="2" customFormat="1" ht="16.899999999999999" customHeight="1">
      <c r="A1214" s="36"/>
      <c r="B1214" s="41"/>
      <c r="C1214" s="264" t="s">
        <v>19</v>
      </c>
      <c r="D1214" s="264" t="s">
        <v>1404</v>
      </c>
      <c r="E1214" s="19" t="s">
        <v>19</v>
      </c>
      <c r="F1214" s="265">
        <v>8.0559999999999992</v>
      </c>
      <c r="G1214" s="36"/>
      <c r="H1214" s="41"/>
    </row>
    <row r="1215" spans="1:8" s="2" customFormat="1" ht="16.899999999999999" customHeight="1">
      <c r="A1215" s="36"/>
      <c r="B1215" s="41"/>
      <c r="C1215" s="264" t="s">
        <v>19</v>
      </c>
      <c r="D1215" s="264" t="s">
        <v>1405</v>
      </c>
      <c r="E1215" s="19" t="s">
        <v>19</v>
      </c>
      <c r="F1215" s="265">
        <v>1.88</v>
      </c>
      <c r="G1215" s="36"/>
      <c r="H1215" s="41"/>
    </row>
    <row r="1216" spans="1:8" s="2" customFormat="1" ht="16.899999999999999" customHeight="1">
      <c r="A1216" s="36"/>
      <c r="B1216" s="41"/>
      <c r="C1216" s="264" t="s">
        <v>19</v>
      </c>
      <c r="D1216" s="264" t="s">
        <v>1406</v>
      </c>
      <c r="E1216" s="19" t="s">
        <v>19</v>
      </c>
      <c r="F1216" s="265">
        <v>4.2300000000000004</v>
      </c>
      <c r="G1216" s="36"/>
      <c r="H1216" s="41"/>
    </row>
    <row r="1217" spans="1:8" s="2" customFormat="1" ht="16.899999999999999" customHeight="1">
      <c r="A1217" s="36"/>
      <c r="B1217" s="41"/>
      <c r="C1217" s="264" t="s">
        <v>19</v>
      </c>
      <c r="D1217" s="264" t="s">
        <v>1407</v>
      </c>
      <c r="E1217" s="19" t="s">
        <v>19</v>
      </c>
      <c r="F1217" s="265">
        <v>1.5660000000000001</v>
      </c>
      <c r="G1217" s="36"/>
      <c r="H1217" s="41"/>
    </row>
    <row r="1218" spans="1:8" s="2" customFormat="1" ht="16.899999999999999" customHeight="1">
      <c r="A1218" s="36"/>
      <c r="B1218" s="41"/>
      <c r="C1218" s="264" t="s">
        <v>19</v>
      </c>
      <c r="D1218" s="264" t="s">
        <v>1408</v>
      </c>
      <c r="E1218" s="19" t="s">
        <v>19</v>
      </c>
      <c r="F1218" s="265">
        <v>4.6980000000000004</v>
      </c>
      <c r="G1218" s="36"/>
      <c r="H1218" s="41"/>
    </row>
    <row r="1219" spans="1:8" s="2" customFormat="1" ht="16.899999999999999" customHeight="1">
      <c r="A1219" s="36"/>
      <c r="B1219" s="41"/>
      <c r="C1219" s="264" t="s">
        <v>19</v>
      </c>
      <c r="D1219" s="264" t="s">
        <v>1409</v>
      </c>
      <c r="E1219" s="19" t="s">
        <v>19</v>
      </c>
      <c r="F1219" s="265">
        <v>1.1200000000000001</v>
      </c>
      <c r="G1219" s="36"/>
      <c r="H1219" s="41"/>
    </row>
    <row r="1220" spans="1:8" s="2" customFormat="1" ht="16.899999999999999" customHeight="1">
      <c r="A1220" s="36"/>
      <c r="B1220" s="41"/>
      <c r="C1220" s="264" t="s">
        <v>19</v>
      </c>
      <c r="D1220" s="264" t="s">
        <v>1410</v>
      </c>
      <c r="E1220" s="19" t="s">
        <v>19</v>
      </c>
      <c r="F1220" s="265">
        <v>0.91800000000000004</v>
      </c>
      <c r="G1220" s="36"/>
      <c r="H1220" s="41"/>
    </row>
    <row r="1221" spans="1:8" s="2" customFormat="1" ht="16.899999999999999" customHeight="1">
      <c r="A1221" s="36"/>
      <c r="B1221" s="41"/>
      <c r="C1221" s="264" t="s">
        <v>19</v>
      </c>
      <c r="D1221" s="264" t="s">
        <v>1411</v>
      </c>
      <c r="E1221" s="19" t="s">
        <v>19</v>
      </c>
      <c r="F1221" s="265">
        <v>2.0299999999999998</v>
      </c>
      <c r="G1221" s="36"/>
      <c r="H1221" s="41"/>
    </row>
    <row r="1222" spans="1:8" s="2" customFormat="1" ht="16.899999999999999" customHeight="1">
      <c r="A1222" s="36"/>
      <c r="B1222" s="41"/>
      <c r="C1222" s="264" t="s">
        <v>19</v>
      </c>
      <c r="D1222" s="264" t="s">
        <v>1412</v>
      </c>
      <c r="E1222" s="19" t="s">
        <v>19</v>
      </c>
      <c r="F1222" s="265">
        <v>1.919</v>
      </c>
      <c r="G1222" s="36"/>
      <c r="H1222" s="41"/>
    </row>
    <row r="1223" spans="1:8" s="2" customFormat="1" ht="16.899999999999999" customHeight="1">
      <c r="A1223" s="36"/>
      <c r="B1223" s="41"/>
      <c r="C1223" s="264" t="s">
        <v>19</v>
      </c>
      <c r="D1223" s="264" t="s">
        <v>1413</v>
      </c>
      <c r="E1223" s="19" t="s">
        <v>19</v>
      </c>
      <c r="F1223" s="265">
        <v>8.52</v>
      </c>
      <c r="G1223" s="36"/>
      <c r="H1223" s="41"/>
    </row>
    <row r="1224" spans="1:8" s="2" customFormat="1" ht="16.899999999999999" customHeight="1">
      <c r="A1224" s="36"/>
      <c r="B1224" s="41"/>
      <c r="C1224" s="264" t="s">
        <v>19</v>
      </c>
      <c r="D1224" s="264" t="s">
        <v>1414</v>
      </c>
      <c r="E1224" s="19" t="s">
        <v>19</v>
      </c>
      <c r="F1224" s="265">
        <v>9.48</v>
      </c>
      <c r="G1224" s="36"/>
      <c r="H1224" s="41"/>
    </row>
    <row r="1225" spans="1:8" s="2" customFormat="1" ht="16.899999999999999" customHeight="1">
      <c r="A1225" s="36"/>
      <c r="B1225" s="41"/>
      <c r="C1225" s="264" t="s">
        <v>19</v>
      </c>
      <c r="D1225" s="264" t="s">
        <v>1316</v>
      </c>
      <c r="E1225" s="19" t="s">
        <v>19</v>
      </c>
      <c r="F1225" s="265">
        <v>0</v>
      </c>
      <c r="G1225" s="36"/>
      <c r="H1225" s="41"/>
    </row>
    <row r="1226" spans="1:8" s="2" customFormat="1" ht="16.899999999999999" customHeight="1">
      <c r="A1226" s="36"/>
      <c r="B1226" s="41"/>
      <c r="C1226" s="264" t="s">
        <v>19</v>
      </c>
      <c r="D1226" s="264" t="s">
        <v>1415</v>
      </c>
      <c r="E1226" s="19" t="s">
        <v>19</v>
      </c>
      <c r="F1226" s="265">
        <v>6.7640000000000002</v>
      </c>
      <c r="G1226" s="36"/>
      <c r="H1226" s="41"/>
    </row>
    <row r="1227" spans="1:8" s="2" customFormat="1" ht="16.899999999999999" customHeight="1">
      <c r="A1227" s="36"/>
      <c r="B1227" s="41"/>
      <c r="C1227" s="264" t="s">
        <v>19</v>
      </c>
      <c r="D1227" s="264" t="s">
        <v>1416</v>
      </c>
      <c r="E1227" s="19" t="s">
        <v>19</v>
      </c>
      <c r="F1227" s="265">
        <v>113.111</v>
      </c>
      <c r="G1227" s="36"/>
      <c r="H1227" s="41"/>
    </row>
    <row r="1228" spans="1:8" s="2" customFormat="1" ht="16.899999999999999" customHeight="1">
      <c r="A1228" s="36"/>
      <c r="B1228" s="41"/>
      <c r="C1228" s="264" t="s">
        <v>19</v>
      </c>
      <c r="D1228" s="264" t="s">
        <v>1417</v>
      </c>
      <c r="E1228" s="19" t="s">
        <v>19</v>
      </c>
      <c r="F1228" s="265">
        <v>37.695</v>
      </c>
      <c r="G1228" s="36"/>
      <c r="H1228" s="41"/>
    </row>
    <row r="1229" spans="1:8" s="2" customFormat="1" ht="16.899999999999999" customHeight="1">
      <c r="A1229" s="36"/>
      <c r="B1229" s="41"/>
      <c r="C1229" s="264" t="s">
        <v>19</v>
      </c>
      <c r="D1229" s="264" t="s">
        <v>1418</v>
      </c>
      <c r="E1229" s="19" t="s">
        <v>19</v>
      </c>
      <c r="F1229" s="265">
        <v>1.5549999999999999</v>
      </c>
      <c r="G1229" s="36"/>
      <c r="H1229" s="41"/>
    </row>
    <row r="1230" spans="1:8" s="2" customFormat="1" ht="16.899999999999999" customHeight="1">
      <c r="A1230" s="36"/>
      <c r="B1230" s="41"/>
      <c r="C1230" s="264" t="s">
        <v>19</v>
      </c>
      <c r="D1230" s="264" t="s">
        <v>1419</v>
      </c>
      <c r="E1230" s="19" t="s">
        <v>19</v>
      </c>
      <c r="F1230" s="265">
        <v>40.442</v>
      </c>
      <c r="G1230" s="36"/>
      <c r="H1230" s="41"/>
    </row>
    <row r="1231" spans="1:8" s="2" customFormat="1" ht="16.899999999999999" customHeight="1">
      <c r="A1231" s="36"/>
      <c r="B1231" s="41"/>
      <c r="C1231" s="264" t="s">
        <v>19</v>
      </c>
      <c r="D1231" s="264" t="s">
        <v>1420</v>
      </c>
      <c r="E1231" s="19" t="s">
        <v>19</v>
      </c>
      <c r="F1231" s="265">
        <v>45.012999999999998</v>
      </c>
      <c r="G1231" s="36"/>
      <c r="H1231" s="41"/>
    </row>
    <row r="1232" spans="1:8" s="2" customFormat="1" ht="16.899999999999999" customHeight="1">
      <c r="A1232" s="36"/>
      <c r="B1232" s="41"/>
      <c r="C1232" s="264" t="s">
        <v>19</v>
      </c>
      <c r="D1232" s="264" t="s">
        <v>1421</v>
      </c>
      <c r="E1232" s="19" t="s">
        <v>19</v>
      </c>
      <c r="F1232" s="265">
        <v>31.667999999999999</v>
      </c>
      <c r="G1232" s="36"/>
      <c r="H1232" s="41"/>
    </row>
    <row r="1233" spans="1:8" s="2" customFormat="1" ht="16.899999999999999" customHeight="1">
      <c r="A1233" s="36"/>
      <c r="B1233" s="41"/>
      <c r="C1233" s="264" t="s">
        <v>19</v>
      </c>
      <c r="D1233" s="264" t="s">
        <v>1422</v>
      </c>
      <c r="E1233" s="19" t="s">
        <v>19</v>
      </c>
      <c r="F1233" s="265">
        <v>74.378</v>
      </c>
      <c r="G1233" s="36"/>
      <c r="H1233" s="41"/>
    </row>
    <row r="1234" spans="1:8" s="2" customFormat="1" ht="16.899999999999999" customHeight="1">
      <c r="A1234" s="36"/>
      <c r="B1234" s="41"/>
      <c r="C1234" s="264" t="s">
        <v>19</v>
      </c>
      <c r="D1234" s="264" t="s">
        <v>1423</v>
      </c>
      <c r="E1234" s="19" t="s">
        <v>19</v>
      </c>
      <c r="F1234" s="265">
        <v>1.712</v>
      </c>
      <c r="G1234" s="36"/>
      <c r="H1234" s="41"/>
    </row>
    <row r="1235" spans="1:8" s="2" customFormat="1" ht="16.899999999999999" customHeight="1">
      <c r="A1235" s="36"/>
      <c r="B1235" s="41"/>
      <c r="C1235" s="264" t="s">
        <v>19</v>
      </c>
      <c r="D1235" s="264" t="s">
        <v>1424</v>
      </c>
      <c r="E1235" s="19" t="s">
        <v>19</v>
      </c>
      <c r="F1235" s="265">
        <v>4.5579999999999998</v>
      </c>
      <c r="G1235" s="36"/>
      <c r="H1235" s="41"/>
    </row>
    <row r="1236" spans="1:8" s="2" customFormat="1" ht="16.899999999999999" customHeight="1">
      <c r="A1236" s="36"/>
      <c r="B1236" s="41"/>
      <c r="C1236" s="264" t="s">
        <v>19</v>
      </c>
      <c r="D1236" s="264" t="s">
        <v>1425</v>
      </c>
      <c r="E1236" s="19" t="s">
        <v>19</v>
      </c>
      <c r="F1236" s="265">
        <v>3.7949999999999999</v>
      </c>
      <c r="G1236" s="36"/>
      <c r="H1236" s="41"/>
    </row>
    <row r="1237" spans="1:8" s="2" customFormat="1" ht="16.899999999999999" customHeight="1">
      <c r="A1237" s="36"/>
      <c r="B1237" s="41"/>
      <c r="C1237" s="264" t="s">
        <v>19</v>
      </c>
      <c r="D1237" s="264" t="s">
        <v>1426</v>
      </c>
      <c r="E1237" s="19" t="s">
        <v>19</v>
      </c>
      <c r="F1237" s="265">
        <v>7.4980000000000002</v>
      </c>
      <c r="G1237" s="36"/>
      <c r="H1237" s="41"/>
    </row>
    <row r="1238" spans="1:8" s="2" customFormat="1" ht="16.899999999999999" customHeight="1">
      <c r="A1238" s="36"/>
      <c r="B1238" s="41"/>
      <c r="C1238" s="264" t="s">
        <v>19</v>
      </c>
      <c r="D1238" s="264" t="s">
        <v>1427</v>
      </c>
      <c r="E1238" s="19" t="s">
        <v>19</v>
      </c>
      <c r="F1238" s="265">
        <v>2.3980000000000001</v>
      </c>
      <c r="G1238" s="36"/>
      <c r="H1238" s="41"/>
    </row>
    <row r="1239" spans="1:8" s="2" customFormat="1" ht="16.899999999999999" customHeight="1">
      <c r="A1239" s="36"/>
      <c r="B1239" s="41"/>
      <c r="C1239" s="264" t="s">
        <v>19</v>
      </c>
      <c r="D1239" s="264" t="s">
        <v>1428</v>
      </c>
      <c r="E1239" s="19" t="s">
        <v>19</v>
      </c>
      <c r="F1239" s="265">
        <v>6.1479999999999997</v>
      </c>
      <c r="G1239" s="36"/>
      <c r="H1239" s="41"/>
    </row>
    <row r="1240" spans="1:8" s="2" customFormat="1" ht="16.899999999999999" customHeight="1">
      <c r="A1240" s="36"/>
      <c r="B1240" s="41"/>
      <c r="C1240" s="264" t="s">
        <v>19</v>
      </c>
      <c r="D1240" s="264" t="s">
        <v>1429</v>
      </c>
      <c r="E1240" s="19" t="s">
        <v>19</v>
      </c>
      <c r="F1240" s="265">
        <v>1.881</v>
      </c>
      <c r="G1240" s="36"/>
      <c r="H1240" s="41"/>
    </row>
    <row r="1241" spans="1:8" s="2" customFormat="1" ht="16.899999999999999" customHeight="1">
      <c r="A1241" s="36"/>
      <c r="B1241" s="41"/>
      <c r="C1241" s="264" t="s">
        <v>19</v>
      </c>
      <c r="D1241" s="264" t="s">
        <v>1430</v>
      </c>
      <c r="E1241" s="19" t="s">
        <v>19</v>
      </c>
      <c r="F1241" s="265">
        <v>1.59</v>
      </c>
      <c r="G1241" s="36"/>
      <c r="H1241" s="41"/>
    </row>
    <row r="1242" spans="1:8" s="2" customFormat="1" ht="16.899999999999999" customHeight="1">
      <c r="A1242" s="36"/>
      <c r="B1242" s="41"/>
      <c r="C1242" s="264" t="s">
        <v>19</v>
      </c>
      <c r="D1242" s="264" t="s">
        <v>1431</v>
      </c>
      <c r="E1242" s="19" t="s">
        <v>19</v>
      </c>
      <c r="F1242" s="265">
        <v>2.1419999999999999</v>
      </c>
      <c r="G1242" s="36"/>
      <c r="H1242" s="41"/>
    </row>
    <row r="1243" spans="1:8" s="2" customFormat="1" ht="16.899999999999999" customHeight="1">
      <c r="A1243" s="36"/>
      <c r="B1243" s="41"/>
      <c r="C1243" s="264" t="s">
        <v>19</v>
      </c>
      <c r="D1243" s="264" t="s">
        <v>1432</v>
      </c>
      <c r="E1243" s="19" t="s">
        <v>19</v>
      </c>
      <c r="F1243" s="265">
        <v>8.2620000000000005</v>
      </c>
      <c r="G1243" s="36"/>
      <c r="H1243" s="41"/>
    </row>
    <row r="1244" spans="1:8" s="2" customFormat="1" ht="16.899999999999999" customHeight="1">
      <c r="A1244" s="36"/>
      <c r="B1244" s="41"/>
      <c r="C1244" s="264" t="s">
        <v>19</v>
      </c>
      <c r="D1244" s="264" t="s">
        <v>1433</v>
      </c>
      <c r="E1244" s="19" t="s">
        <v>19</v>
      </c>
      <c r="F1244" s="265">
        <v>6.5789999999999997</v>
      </c>
      <c r="G1244" s="36"/>
      <c r="H1244" s="41"/>
    </row>
    <row r="1245" spans="1:8" s="2" customFormat="1" ht="16.899999999999999" customHeight="1">
      <c r="A1245" s="36"/>
      <c r="B1245" s="41"/>
      <c r="C1245" s="264" t="s">
        <v>19</v>
      </c>
      <c r="D1245" s="264" t="s">
        <v>1434</v>
      </c>
      <c r="E1245" s="19" t="s">
        <v>19</v>
      </c>
      <c r="F1245" s="265">
        <v>9</v>
      </c>
      <c r="G1245" s="36"/>
      <c r="H1245" s="41"/>
    </row>
    <row r="1246" spans="1:8" s="2" customFormat="1" ht="16.899999999999999" customHeight="1">
      <c r="A1246" s="36"/>
      <c r="B1246" s="41"/>
      <c r="C1246" s="264" t="s">
        <v>19</v>
      </c>
      <c r="D1246" s="264" t="s">
        <v>1435</v>
      </c>
      <c r="E1246" s="19" t="s">
        <v>19</v>
      </c>
      <c r="F1246" s="265">
        <v>15.84</v>
      </c>
      <c r="G1246" s="36"/>
      <c r="H1246" s="41"/>
    </row>
    <row r="1247" spans="1:8" s="2" customFormat="1" ht="16.899999999999999" customHeight="1">
      <c r="A1247" s="36"/>
      <c r="B1247" s="41"/>
      <c r="C1247" s="264" t="s">
        <v>19</v>
      </c>
      <c r="D1247" s="264" t="s">
        <v>1318</v>
      </c>
      <c r="E1247" s="19" t="s">
        <v>19</v>
      </c>
      <c r="F1247" s="265">
        <v>0</v>
      </c>
      <c r="G1247" s="36"/>
      <c r="H1247" s="41"/>
    </row>
    <row r="1248" spans="1:8" s="2" customFormat="1" ht="16.899999999999999" customHeight="1">
      <c r="A1248" s="36"/>
      <c r="B1248" s="41"/>
      <c r="C1248" s="264" t="s">
        <v>19</v>
      </c>
      <c r="D1248" s="264" t="s">
        <v>1436</v>
      </c>
      <c r="E1248" s="19" t="s">
        <v>19</v>
      </c>
      <c r="F1248" s="265">
        <v>5.4020000000000001</v>
      </c>
      <c r="G1248" s="36"/>
      <c r="H1248" s="41"/>
    </row>
    <row r="1249" spans="1:8" s="2" customFormat="1" ht="16.899999999999999" customHeight="1">
      <c r="A1249" s="36"/>
      <c r="B1249" s="41"/>
      <c r="C1249" s="264" t="s">
        <v>19</v>
      </c>
      <c r="D1249" s="264" t="s">
        <v>1437</v>
      </c>
      <c r="E1249" s="19" t="s">
        <v>19</v>
      </c>
      <c r="F1249" s="265">
        <v>8.1029999999999998</v>
      </c>
      <c r="G1249" s="36"/>
      <c r="H1249" s="41"/>
    </row>
    <row r="1250" spans="1:8" s="2" customFormat="1" ht="16.899999999999999" customHeight="1">
      <c r="A1250" s="36"/>
      <c r="B1250" s="41"/>
      <c r="C1250" s="264" t="s">
        <v>19</v>
      </c>
      <c r="D1250" s="264" t="s">
        <v>1438</v>
      </c>
      <c r="E1250" s="19" t="s">
        <v>19</v>
      </c>
      <c r="F1250" s="265">
        <v>5.5579999999999998</v>
      </c>
      <c r="G1250" s="36"/>
      <c r="H1250" s="41"/>
    </row>
    <row r="1251" spans="1:8" s="2" customFormat="1" ht="16.899999999999999" customHeight="1">
      <c r="A1251" s="36"/>
      <c r="B1251" s="41"/>
      <c r="C1251" s="264" t="s">
        <v>19</v>
      </c>
      <c r="D1251" s="264" t="s">
        <v>1439</v>
      </c>
      <c r="E1251" s="19" t="s">
        <v>19</v>
      </c>
      <c r="F1251" s="265">
        <v>22.562000000000001</v>
      </c>
      <c r="G1251" s="36"/>
      <c r="H1251" s="41"/>
    </row>
    <row r="1252" spans="1:8" s="2" customFormat="1" ht="16.899999999999999" customHeight="1">
      <c r="A1252" s="36"/>
      <c r="B1252" s="41"/>
      <c r="C1252" s="264" t="s">
        <v>19</v>
      </c>
      <c r="D1252" s="264" t="s">
        <v>1440</v>
      </c>
      <c r="E1252" s="19" t="s">
        <v>19</v>
      </c>
      <c r="F1252" s="265">
        <v>2.4940000000000002</v>
      </c>
      <c r="G1252" s="36"/>
      <c r="H1252" s="41"/>
    </row>
    <row r="1253" spans="1:8" s="2" customFormat="1" ht="16.899999999999999" customHeight="1">
      <c r="A1253" s="36"/>
      <c r="B1253" s="41"/>
      <c r="C1253" s="264" t="s">
        <v>19</v>
      </c>
      <c r="D1253" s="264" t="s">
        <v>1441</v>
      </c>
      <c r="E1253" s="19" t="s">
        <v>19</v>
      </c>
      <c r="F1253" s="265">
        <v>1.512</v>
      </c>
      <c r="G1253" s="36"/>
      <c r="H1253" s="41"/>
    </row>
    <row r="1254" spans="1:8" s="2" customFormat="1" ht="16.899999999999999" customHeight="1">
      <c r="A1254" s="36"/>
      <c r="B1254" s="41"/>
      <c r="C1254" s="264" t="s">
        <v>19</v>
      </c>
      <c r="D1254" s="264" t="s">
        <v>1442</v>
      </c>
      <c r="E1254" s="19" t="s">
        <v>19</v>
      </c>
      <c r="F1254" s="265">
        <v>4.3600000000000003</v>
      </c>
      <c r="G1254" s="36"/>
      <c r="H1254" s="41"/>
    </row>
    <row r="1255" spans="1:8" s="2" customFormat="1" ht="16.899999999999999" customHeight="1">
      <c r="A1255" s="36"/>
      <c r="B1255" s="41"/>
      <c r="C1255" s="264" t="s">
        <v>19</v>
      </c>
      <c r="D1255" s="264" t="s">
        <v>1320</v>
      </c>
      <c r="E1255" s="19" t="s">
        <v>19</v>
      </c>
      <c r="F1255" s="265">
        <v>0</v>
      </c>
      <c r="G1255" s="36"/>
      <c r="H1255" s="41"/>
    </row>
    <row r="1256" spans="1:8" s="2" customFormat="1" ht="16.899999999999999" customHeight="1">
      <c r="A1256" s="36"/>
      <c r="B1256" s="41"/>
      <c r="C1256" s="264" t="s">
        <v>19</v>
      </c>
      <c r="D1256" s="264" t="s">
        <v>1443</v>
      </c>
      <c r="E1256" s="19" t="s">
        <v>19</v>
      </c>
      <c r="F1256" s="265">
        <v>6.6470000000000002</v>
      </c>
      <c r="G1256" s="36"/>
      <c r="H1256" s="41"/>
    </row>
    <row r="1257" spans="1:8" s="2" customFormat="1" ht="16.899999999999999" customHeight="1">
      <c r="A1257" s="36"/>
      <c r="B1257" s="41"/>
      <c r="C1257" s="264" t="s">
        <v>19</v>
      </c>
      <c r="D1257" s="264" t="s">
        <v>1444</v>
      </c>
      <c r="E1257" s="19" t="s">
        <v>19</v>
      </c>
      <c r="F1257" s="265">
        <v>25.544</v>
      </c>
      <c r="G1257" s="36"/>
      <c r="H1257" s="41"/>
    </row>
    <row r="1258" spans="1:8" s="2" customFormat="1" ht="16.899999999999999" customHeight="1">
      <c r="A1258" s="36"/>
      <c r="B1258" s="41"/>
      <c r="C1258" s="264" t="s">
        <v>19</v>
      </c>
      <c r="D1258" s="264" t="s">
        <v>1445</v>
      </c>
      <c r="E1258" s="19" t="s">
        <v>19</v>
      </c>
      <c r="F1258" s="265">
        <v>12.6</v>
      </c>
      <c r="G1258" s="36"/>
      <c r="H1258" s="41"/>
    </row>
    <row r="1259" spans="1:8" s="2" customFormat="1" ht="16.899999999999999" customHeight="1">
      <c r="A1259" s="36"/>
      <c r="B1259" s="41"/>
      <c r="C1259" s="264" t="s">
        <v>19</v>
      </c>
      <c r="D1259" s="264" t="s">
        <v>1446</v>
      </c>
      <c r="E1259" s="19" t="s">
        <v>19</v>
      </c>
      <c r="F1259" s="265">
        <v>33.472999999999999</v>
      </c>
      <c r="G1259" s="36"/>
      <c r="H1259" s="41"/>
    </row>
    <row r="1260" spans="1:8" s="2" customFormat="1" ht="16.899999999999999" customHeight="1">
      <c r="A1260" s="36"/>
      <c r="B1260" s="41"/>
      <c r="C1260" s="264" t="s">
        <v>19</v>
      </c>
      <c r="D1260" s="264" t="s">
        <v>1447</v>
      </c>
      <c r="E1260" s="19" t="s">
        <v>19</v>
      </c>
      <c r="F1260" s="265">
        <v>6.375</v>
      </c>
      <c r="G1260" s="36"/>
      <c r="H1260" s="41"/>
    </row>
    <row r="1261" spans="1:8" s="2" customFormat="1" ht="16.899999999999999" customHeight="1">
      <c r="A1261" s="36"/>
      <c r="B1261" s="41"/>
      <c r="C1261" s="264" t="s">
        <v>19</v>
      </c>
      <c r="D1261" s="264" t="s">
        <v>1448</v>
      </c>
      <c r="E1261" s="19" t="s">
        <v>19</v>
      </c>
      <c r="F1261" s="265">
        <v>1.246</v>
      </c>
      <c r="G1261" s="36"/>
      <c r="H1261" s="41"/>
    </row>
    <row r="1262" spans="1:8" s="2" customFormat="1" ht="16.899999999999999" customHeight="1">
      <c r="A1262" s="36"/>
      <c r="B1262" s="41"/>
      <c r="C1262" s="264" t="s">
        <v>19</v>
      </c>
      <c r="D1262" s="264" t="s">
        <v>1449</v>
      </c>
      <c r="E1262" s="19" t="s">
        <v>19</v>
      </c>
      <c r="F1262" s="265">
        <v>1.2150000000000001</v>
      </c>
      <c r="G1262" s="36"/>
      <c r="H1262" s="41"/>
    </row>
    <row r="1263" spans="1:8" s="2" customFormat="1" ht="16.899999999999999" customHeight="1">
      <c r="A1263" s="36"/>
      <c r="B1263" s="41"/>
      <c r="C1263" s="264" t="s">
        <v>19</v>
      </c>
      <c r="D1263" s="264" t="s">
        <v>1450</v>
      </c>
      <c r="E1263" s="19" t="s">
        <v>19</v>
      </c>
      <c r="F1263" s="265">
        <v>3.56</v>
      </c>
      <c r="G1263" s="36"/>
      <c r="H1263" s="41"/>
    </row>
    <row r="1264" spans="1:8" s="2" customFormat="1" ht="16.899999999999999" customHeight="1">
      <c r="A1264" s="36"/>
      <c r="B1264" s="41"/>
      <c r="C1264" s="264" t="s">
        <v>19</v>
      </c>
      <c r="D1264" s="264" t="s">
        <v>1451</v>
      </c>
      <c r="E1264" s="19" t="s">
        <v>19</v>
      </c>
      <c r="F1264" s="265">
        <v>3.16</v>
      </c>
      <c r="G1264" s="36"/>
      <c r="H1264" s="41"/>
    </row>
    <row r="1265" spans="1:8" s="2" customFormat="1" ht="16.899999999999999" customHeight="1">
      <c r="A1265" s="36"/>
      <c r="B1265" s="41"/>
      <c r="C1265" s="264" t="s">
        <v>19</v>
      </c>
      <c r="D1265" s="264" t="s">
        <v>1452</v>
      </c>
      <c r="E1265" s="19" t="s">
        <v>19</v>
      </c>
      <c r="F1265" s="265">
        <v>8.4</v>
      </c>
      <c r="G1265" s="36"/>
      <c r="H1265" s="41"/>
    </row>
    <row r="1266" spans="1:8" s="2" customFormat="1" ht="16.899999999999999" customHeight="1">
      <c r="A1266" s="36"/>
      <c r="B1266" s="41"/>
      <c r="C1266" s="264" t="s">
        <v>19</v>
      </c>
      <c r="D1266" s="264" t="s">
        <v>1323</v>
      </c>
      <c r="E1266" s="19" t="s">
        <v>19</v>
      </c>
      <c r="F1266" s="265">
        <v>0</v>
      </c>
      <c r="G1266" s="36"/>
      <c r="H1266" s="41"/>
    </row>
    <row r="1267" spans="1:8" s="2" customFormat="1" ht="16.899999999999999" customHeight="1">
      <c r="A1267" s="36"/>
      <c r="B1267" s="41"/>
      <c r="C1267" s="264" t="s">
        <v>19</v>
      </c>
      <c r="D1267" s="264" t="s">
        <v>1453</v>
      </c>
      <c r="E1267" s="19" t="s">
        <v>19</v>
      </c>
      <c r="F1267" s="265">
        <v>15.872999999999999</v>
      </c>
      <c r="G1267" s="36"/>
      <c r="H1267" s="41"/>
    </row>
    <row r="1268" spans="1:8" s="2" customFormat="1" ht="16.899999999999999" customHeight="1">
      <c r="A1268" s="36"/>
      <c r="B1268" s="41"/>
      <c r="C1268" s="264" t="s">
        <v>19</v>
      </c>
      <c r="D1268" s="264" t="s">
        <v>1454</v>
      </c>
      <c r="E1268" s="19" t="s">
        <v>19</v>
      </c>
      <c r="F1268" s="265">
        <v>2.5270000000000001</v>
      </c>
      <c r="G1268" s="36"/>
      <c r="H1268" s="41"/>
    </row>
    <row r="1269" spans="1:8" s="2" customFormat="1" ht="16.899999999999999" customHeight="1">
      <c r="A1269" s="36"/>
      <c r="B1269" s="41"/>
      <c r="C1269" s="264" t="s">
        <v>19</v>
      </c>
      <c r="D1269" s="264" t="s">
        <v>1455</v>
      </c>
      <c r="E1269" s="19" t="s">
        <v>19</v>
      </c>
      <c r="F1269" s="265">
        <v>14.917999999999999</v>
      </c>
      <c r="G1269" s="36"/>
      <c r="H1269" s="41"/>
    </row>
    <row r="1270" spans="1:8" s="2" customFormat="1" ht="16.899999999999999" customHeight="1">
      <c r="A1270" s="36"/>
      <c r="B1270" s="41"/>
      <c r="C1270" s="264" t="s">
        <v>19</v>
      </c>
      <c r="D1270" s="264" t="s">
        <v>1456</v>
      </c>
      <c r="E1270" s="19" t="s">
        <v>19</v>
      </c>
      <c r="F1270" s="265">
        <v>4.0599999999999996</v>
      </c>
      <c r="G1270" s="36"/>
      <c r="H1270" s="41"/>
    </row>
    <row r="1271" spans="1:8" s="2" customFormat="1" ht="16.899999999999999" customHeight="1">
      <c r="A1271" s="36"/>
      <c r="B1271" s="41"/>
      <c r="C1271" s="264" t="s">
        <v>19</v>
      </c>
      <c r="D1271" s="264" t="s">
        <v>1457</v>
      </c>
      <c r="E1271" s="19" t="s">
        <v>19</v>
      </c>
      <c r="F1271" s="265">
        <v>5.51</v>
      </c>
      <c r="G1271" s="36"/>
      <c r="H1271" s="41"/>
    </row>
    <row r="1272" spans="1:8" s="2" customFormat="1" ht="16.899999999999999" customHeight="1">
      <c r="A1272" s="36"/>
      <c r="B1272" s="41"/>
      <c r="C1272" s="264" t="s">
        <v>19</v>
      </c>
      <c r="D1272" s="264" t="s">
        <v>1458</v>
      </c>
      <c r="E1272" s="19" t="s">
        <v>19</v>
      </c>
      <c r="F1272" s="265">
        <v>5.9850000000000003</v>
      </c>
      <c r="G1272" s="36"/>
      <c r="H1272" s="41"/>
    </row>
    <row r="1273" spans="1:8" s="2" customFormat="1" ht="16.899999999999999" customHeight="1">
      <c r="A1273" s="36"/>
      <c r="B1273" s="41"/>
      <c r="C1273" s="264" t="s">
        <v>19</v>
      </c>
      <c r="D1273" s="264" t="s">
        <v>1459</v>
      </c>
      <c r="E1273" s="19" t="s">
        <v>19</v>
      </c>
      <c r="F1273" s="265">
        <v>1.659</v>
      </c>
      <c r="G1273" s="36"/>
      <c r="H1273" s="41"/>
    </row>
    <row r="1274" spans="1:8" s="2" customFormat="1" ht="16.899999999999999" customHeight="1">
      <c r="A1274" s="36"/>
      <c r="B1274" s="41"/>
      <c r="C1274" s="264" t="s">
        <v>19</v>
      </c>
      <c r="D1274" s="264" t="s">
        <v>1460</v>
      </c>
      <c r="E1274" s="19" t="s">
        <v>19</v>
      </c>
      <c r="F1274" s="265">
        <v>2.74</v>
      </c>
      <c r="G1274" s="36"/>
      <c r="H1274" s="41"/>
    </row>
    <row r="1275" spans="1:8" s="2" customFormat="1" ht="16.899999999999999" customHeight="1">
      <c r="A1275" s="36"/>
      <c r="B1275" s="41"/>
      <c r="C1275" s="264" t="s">
        <v>19</v>
      </c>
      <c r="D1275" s="264" t="s">
        <v>1461</v>
      </c>
      <c r="E1275" s="19" t="s">
        <v>19</v>
      </c>
      <c r="F1275" s="265">
        <v>4.24</v>
      </c>
      <c r="G1275" s="36"/>
      <c r="H1275" s="41"/>
    </row>
    <row r="1276" spans="1:8" s="2" customFormat="1" ht="16.899999999999999" customHeight="1">
      <c r="A1276" s="36"/>
      <c r="B1276" s="41"/>
      <c r="C1276" s="264" t="s">
        <v>19</v>
      </c>
      <c r="D1276" s="264" t="s">
        <v>1328</v>
      </c>
      <c r="E1276" s="19" t="s">
        <v>19</v>
      </c>
      <c r="F1276" s="265">
        <v>0</v>
      </c>
      <c r="G1276" s="36"/>
      <c r="H1276" s="41"/>
    </row>
    <row r="1277" spans="1:8" s="2" customFormat="1" ht="16.899999999999999" customHeight="1">
      <c r="A1277" s="36"/>
      <c r="B1277" s="41"/>
      <c r="C1277" s="264" t="s">
        <v>19</v>
      </c>
      <c r="D1277" s="264" t="s">
        <v>1462</v>
      </c>
      <c r="E1277" s="19" t="s">
        <v>19</v>
      </c>
      <c r="F1277" s="265">
        <v>4.0019999999999998</v>
      </c>
      <c r="G1277" s="36"/>
      <c r="H1277" s="41"/>
    </row>
    <row r="1278" spans="1:8" s="2" customFormat="1" ht="16.899999999999999" customHeight="1">
      <c r="A1278" s="36"/>
      <c r="B1278" s="41"/>
      <c r="C1278" s="264" t="s">
        <v>19</v>
      </c>
      <c r="D1278" s="264" t="s">
        <v>1463</v>
      </c>
      <c r="E1278" s="19" t="s">
        <v>19</v>
      </c>
      <c r="F1278" s="265">
        <v>31.538</v>
      </c>
      <c r="G1278" s="36"/>
      <c r="H1278" s="41"/>
    </row>
    <row r="1279" spans="1:8" s="2" customFormat="1" ht="16.899999999999999" customHeight="1">
      <c r="A1279" s="36"/>
      <c r="B1279" s="41"/>
      <c r="C1279" s="264" t="s">
        <v>19</v>
      </c>
      <c r="D1279" s="264" t="s">
        <v>1464</v>
      </c>
      <c r="E1279" s="19" t="s">
        <v>19</v>
      </c>
      <c r="F1279" s="265">
        <v>24.178000000000001</v>
      </c>
      <c r="G1279" s="36"/>
      <c r="H1279" s="41"/>
    </row>
    <row r="1280" spans="1:8" s="2" customFormat="1" ht="16.899999999999999" customHeight="1">
      <c r="A1280" s="36"/>
      <c r="B1280" s="41"/>
      <c r="C1280" s="264" t="s">
        <v>19</v>
      </c>
      <c r="D1280" s="264" t="s">
        <v>1465</v>
      </c>
      <c r="E1280" s="19" t="s">
        <v>19</v>
      </c>
      <c r="F1280" s="265">
        <v>33</v>
      </c>
      <c r="G1280" s="36"/>
      <c r="H1280" s="41"/>
    </row>
    <row r="1281" spans="1:8" s="2" customFormat="1" ht="16.899999999999999" customHeight="1">
      <c r="A1281" s="36"/>
      <c r="B1281" s="41"/>
      <c r="C1281" s="264" t="s">
        <v>19</v>
      </c>
      <c r="D1281" s="264" t="s">
        <v>1466</v>
      </c>
      <c r="E1281" s="19" t="s">
        <v>19</v>
      </c>
      <c r="F1281" s="265">
        <v>26.045000000000002</v>
      </c>
      <c r="G1281" s="36"/>
      <c r="H1281" s="41"/>
    </row>
    <row r="1282" spans="1:8" s="2" customFormat="1" ht="16.899999999999999" customHeight="1">
      <c r="A1282" s="36"/>
      <c r="B1282" s="41"/>
      <c r="C1282" s="264" t="s">
        <v>19</v>
      </c>
      <c r="D1282" s="264" t="s">
        <v>1467</v>
      </c>
      <c r="E1282" s="19" t="s">
        <v>19</v>
      </c>
      <c r="F1282" s="265">
        <v>1.1339999999999999</v>
      </c>
      <c r="G1282" s="36"/>
      <c r="H1282" s="41"/>
    </row>
    <row r="1283" spans="1:8" s="2" customFormat="1" ht="16.899999999999999" customHeight="1">
      <c r="A1283" s="36"/>
      <c r="B1283" s="41"/>
      <c r="C1283" s="264" t="s">
        <v>19</v>
      </c>
      <c r="D1283" s="264" t="s">
        <v>1468</v>
      </c>
      <c r="E1283" s="19" t="s">
        <v>19</v>
      </c>
      <c r="F1283" s="265">
        <v>1.2150000000000001</v>
      </c>
      <c r="G1283" s="36"/>
      <c r="H1283" s="41"/>
    </row>
    <row r="1284" spans="1:8" s="2" customFormat="1" ht="16.899999999999999" customHeight="1">
      <c r="A1284" s="36"/>
      <c r="B1284" s="41"/>
      <c r="C1284" s="264" t="s">
        <v>19</v>
      </c>
      <c r="D1284" s="264" t="s">
        <v>1469</v>
      </c>
      <c r="E1284" s="19" t="s">
        <v>19</v>
      </c>
      <c r="F1284" s="265">
        <v>2.66</v>
      </c>
      <c r="G1284" s="36"/>
      <c r="H1284" s="41"/>
    </row>
    <row r="1285" spans="1:8" s="2" customFormat="1" ht="16.899999999999999" customHeight="1">
      <c r="A1285" s="36"/>
      <c r="B1285" s="41"/>
      <c r="C1285" s="264" t="s">
        <v>19</v>
      </c>
      <c r="D1285" s="264" t="s">
        <v>1470</v>
      </c>
      <c r="E1285" s="19" t="s">
        <v>19</v>
      </c>
      <c r="F1285" s="265">
        <v>3.4580000000000002</v>
      </c>
      <c r="G1285" s="36"/>
      <c r="H1285" s="41"/>
    </row>
    <row r="1286" spans="1:8" s="2" customFormat="1" ht="16.899999999999999" customHeight="1">
      <c r="A1286" s="36"/>
      <c r="B1286" s="41"/>
      <c r="C1286" s="264" t="s">
        <v>19</v>
      </c>
      <c r="D1286" s="264" t="s">
        <v>1471</v>
      </c>
      <c r="E1286" s="19" t="s">
        <v>19</v>
      </c>
      <c r="F1286" s="265">
        <v>5.1520000000000001</v>
      </c>
      <c r="G1286" s="36"/>
      <c r="H1286" s="41"/>
    </row>
    <row r="1287" spans="1:8" s="2" customFormat="1" ht="16.899999999999999" customHeight="1">
      <c r="A1287" s="36"/>
      <c r="B1287" s="41"/>
      <c r="C1287" s="264" t="s">
        <v>19</v>
      </c>
      <c r="D1287" s="264" t="s">
        <v>1472</v>
      </c>
      <c r="E1287" s="19" t="s">
        <v>19</v>
      </c>
      <c r="F1287" s="265">
        <v>6.48</v>
      </c>
      <c r="G1287" s="36"/>
      <c r="H1287" s="41"/>
    </row>
    <row r="1288" spans="1:8" s="2" customFormat="1" ht="16.899999999999999" customHeight="1">
      <c r="A1288" s="36"/>
      <c r="B1288" s="41"/>
      <c r="C1288" s="264" t="s">
        <v>19</v>
      </c>
      <c r="D1288" s="264" t="s">
        <v>1473</v>
      </c>
      <c r="E1288" s="19" t="s">
        <v>19</v>
      </c>
      <c r="F1288" s="265">
        <v>3.7</v>
      </c>
      <c r="G1288" s="36"/>
      <c r="H1288" s="41"/>
    </row>
    <row r="1289" spans="1:8" s="2" customFormat="1" ht="16.899999999999999" customHeight="1">
      <c r="A1289" s="36"/>
      <c r="B1289" s="41"/>
      <c r="C1289" s="264" t="s">
        <v>19</v>
      </c>
      <c r="D1289" s="264" t="s">
        <v>347</v>
      </c>
      <c r="E1289" s="19" t="s">
        <v>19</v>
      </c>
      <c r="F1289" s="265">
        <v>0</v>
      </c>
      <c r="G1289" s="36"/>
      <c r="H1289" s="41"/>
    </row>
    <row r="1290" spans="1:8" s="2" customFormat="1" ht="16.899999999999999" customHeight="1">
      <c r="A1290" s="36"/>
      <c r="B1290" s="41"/>
      <c r="C1290" s="264" t="s">
        <v>19</v>
      </c>
      <c r="D1290" s="264" t="s">
        <v>348</v>
      </c>
      <c r="E1290" s="19" t="s">
        <v>19</v>
      </c>
      <c r="F1290" s="265">
        <v>-135.11600000000001</v>
      </c>
      <c r="G1290" s="36"/>
      <c r="H1290" s="41"/>
    </row>
    <row r="1291" spans="1:8" s="2" customFormat="1" ht="16.899999999999999" customHeight="1">
      <c r="A1291" s="36"/>
      <c r="B1291" s="41"/>
      <c r="C1291" s="264" t="s">
        <v>164</v>
      </c>
      <c r="D1291" s="264" t="s">
        <v>235</v>
      </c>
      <c r="E1291" s="19" t="s">
        <v>19</v>
      </c>
      <c r="F1291" s="265">
        <v>2071.4879999999998</v>
      </c>
      <c r="G1291" s="36"/>
      <c r="H1291" s="41"/>
    </row>
    <row r="1292" spans="1:8" s="2" customFormat="1" ht="16.899999999999999" customHeight="1">
      <c r="A1292" s="36"/>
      <c r="B1292" s="41"/>
      <c r="C1292" s="266" t="s">
        <v>2071</v>
      </c>
      <c r="D1292" s="36"/>
      <c r="E1292" s="36"/>
      <c r="F1292" s="36"/>
      <c r="G1292" s="36"/>
      <c r="H1292" s="41"/>
    </row>
    <row r="1293" spans="1:8" s="2" customFormat="1" ht="16.899999999999999" customHeight="1">
      <c r="A1293" s="36"/>
      <c r="B1293" s="41"/>
      <c r="C1293" s="264" t="s">
        <v>236</v>
      </c>
      <c r="D1293" s="264" t="s">
        <v>237</v>
      </c>
      <c r="E1293" s="19" t="s">
        <v>115</v>
      </c>
      <c r="F1293" s="265">
        <v>1450.0419999999999</v>
      </c>
      <c r="G1293" s="36"/>
      <c r="H1293" s="41"/>
    </row>
    <row r="1294" spans="1:8" s="2" customFormat="1" ht="16.899999999999999" customHeight="1">
      <c r="A1294" s="36"/>
      <c r="B1294" s="41"/>
      <c r="C1294" s="264" t="s">
        <v>395</v>
      </c>
      <c r="D1294" s="264" t="s">
        <v>396</v>
      </c>
      <c r="E1294" s="19" t="s">
        <v>115</v>
      </c>
      <c r="F1294" s="265">
        <v>621.44600000000003</v>
      </c>
      <c r="G1294" s="36"/>
      <c r="H1294" s="41"/>
    </row>
    <row r="1295" spans="1:8" s="2" customFormat="1" ht="16.899999999999999" customHeight="1">
      <c r="A1295" s="36"/>
      <c r="B1295" s="41"/>
      <c r="C1295" s="264" t="s">
        <v>476</v>
      </c>
      <c r="D1295" s="264" t="s">
        <v>477</v>
      </c>
      <c r="E1295" s="19" t="s">
        <v>115</v>
      </c>
      <c r="F1295" s="265">
        <v>1455.62</v>
      </c>
      <c r="G1295" s="36"/>
      <c r="H1295" s="41"/>
    </row>
    <row r="1296" spans="1:8" s="2" customFormat="1" ht="16.899999999999999" customHeight="1">
      <c r="A1296" s="36"/>
      <c r="B1296" s="41"/>
      <c r="C1296" s="264" t="s">
        <v>491</v>
      </c>
      <c r="D1296" s="264" t="s">
        <v>492</v>
      </c>
      <c r="E1296" s="19" t="s">
        <v>115</v>
      </c>
      <c r="F1296" s="265">
        <v>661.98099999999999</v>
      </c>
      <c r="G1296" s="36"/>
      <c r="H1296" s="41"/>
    </row>
    <row r="1297" spans="1:8" s="2" customFormat="1" ht="16.899999999999999" customHeight="1">
      <c r="A1297" s="36"/>
      <c r="B1297" s="41"/>
      <c r="C1297" s="260" t="s">
        <v>167</v>
      </c>
      <c r="D1297" s="261" t="s">
        <v>168</v>
      </c>
      <c r="E1297" s="262" t="s">
        <v>115</v>
      </c>
      <c r="F1297" s="263">
        <v>89.003</v>
      </c>
      <c r="G1297" s="36"/>
      <c r="H1297" s="41"/>
    </row>
    <row r="1298" spans="1:8" s="2" customFormat="1" ht="16.899999999999999" customHeight="1">
      <c r="A1298" s="36"/>
      <c r="B1298" s="41"/>
      <c r="C1298" s="264" t="s">
        <v>19</v>
      </c>
      <c r="D1298" s="264" t="s">
        <v>1304</v>
      </c>
      <c r="E1298" s="19" t="s">
        <v>19</v>
      </c>
      <c r="F1298" s="265">
        <v>0</v>
      </c>
      <c r="G1298" s="36"/>
      <c r="H1298" s="41"/>
    </row>
    <row r="1299" spans="1:8" s="2" customFormat="1" ht="16.899999999999999" customHeight="1">
      <c r="A1299" s="36"/>
      <c r="B1299" s="41"/>
      <c r="C1299" s="264" t="s">
        <v>19</v>
      </c>
      <c r="D1299" s="264" t="s">
        <v>1617</v>
      </c>
      <c r="E1299" s="19" t="s">
        <v>19</v>
      </c>
      <c r="F1299" s="265">
        <v>7.55</v>
      </c>
      <c r="G1299" s="36"/>
      <c r="H1299" s="41"/>
    </row>
    <row r="1300" spans="1:8" s="2" customFormat="1" ht="16.899999999999999" customHeight="1">
      <c r="A1300" s="36"/>
      <c r="B1300" s="41"/>
      <c r="C1300" s="264" t="s">
        <v>19</v>
      </c>
      <c r="D1300" s="264" t="s">
        <v>1460</v>
      </c>
      <c r="E1300" s="19" t="s">
        <v>19</v>
      </c>
      <c r="F1300" s="265">
        <v>2.74</v>
      </c>
      <c r="G1300" s="36"/>
      <c r="H1300" s="41"/>
    </row>
    <row r="1301" spans="1:8" s="2" customFormat="1" ht="16.899999999999999" customHeight="1">
      <c r="A1301" s="36"/>
      <c r="B1301" s="41"/>
      <c r="C1301" s="264" t="s">
        <v>19</v>
      </c>
      <c r="D1301" s="264" t="s">
        <v>1631</v>
      </c>
      <c r="E1301" s="19" t="s">
        <v>19</v>
      </c>
      <c r="F1301" s="265">
        <v>-1.6539999999999999</v>
      </c>
      <c r="G1301" s="36"/>
      <c r="H1301" s="41"/>
    </row>
    <row r="1302" spans="1:8" s="2" customFormat="1" ht="16.899999999999999" customHeight="1">
      <c r="A1302" s="36"/>
      <c r="B1302" s="41"/>
      <c r="C1302" s="264" t="s">
        <v>19</v>
      </c>
      <c r="D1302" s="264" t="s">
        <v>1328</v>
      </c>
      <c r="E1302" s="19" t="s">
        <v>19</v>
      </c>
      <c r="F1302" s="265">
        <v>0</v>
      </c>
      <c r="G1302" s="36"/>
      <c r="H1302" s="41"/>
    </row>
    <row r="1303" spans="1:8" s="2" customFormat="1" ht="16.899999999999999" customHeight="1">
      <c r="A1303" s="36"/>
      <c r="B1303" s="41"/>
      <c r="C1303" s="264" t="s">
        <v>19</v>
      </c>
      <c r="D1303" s="264" t="s">
        <v>1632</v>
      </c>
      <c r="E1303" s="19" t="s">
        <v>19</v>
      </c>
      <c r="F1303" s="265">
        <v>0</v>
      </c>
      <c r="G1303" s="36"/>
      <c r="H1303" s="41"/>
    </row>
    <row r="1304" spans="1:8" s="2" customFormat="1" ht="16.899999999999999" customHeight="1">
      <c r="A1304" s="36"/>
      <c r="B1304" s="41"/>
      <c r="C1304" s="264" t="s">
        <v>167</v>
      </c>
      <c r="D1304" s="264" t="s">
        <v>235</v>
      </c>
      <c r="E1304" s="19" t="s">
        <v>19</v>
      </c>
      <c r="F1304" s="265">
        <v>89.003</v>
      </c>
      <c r="G1304" s="36"/>
      <c r="H1304" s="41"/>
    </row>
    <row r="1305" spans="1:8" s="2" customFormat="1" ht="16.899999999999999" customHeight="1">
      <c r="A1305" s="36"/>
      <c r="B1305" s="41"/>
      <c r="C1305" s="266" t="s">
        <v>2071</v>
      </c>
      <c r="D1305" s="36"/>
      <c r="E1305" s="36"/>
      <c r="F1305" s="36"/>
      <c r="G1305" s="36"/>
      <c r="H1305" s="41"/>
    </row>
    <row r="1306" spans="1:8" s="2" customFormat="1" ht="16.899999999999999" customHeight="1">
      <c r="A1306" s="36"/>
      <c r="B1306" s="41"/>
      <c r="C1306" s="264" t="s">
        <v>525</v>
      </c>
      <c r="D1306" s="264" t="s">
        <v>526</v>
      </c>
      <c r="E1306" s="19" t="s">
        <v>115</v>
      </c>
      <c r="F1306" s="265">
        <v>89.003</v>
      </c>
      <c r="G1306" s="36"/>
      <c r="H1306" s="41"/>
    </row>
    <row r="1307" spans="1:8" s="2" customFormat="1" ht="16.899999999999999" customHeight="1">
      <c r="A1307" s="36"/>
      <c r="B1307" s="41"/>
      <c r="C1307" s="264" t="s">
        <v>476</v>
      </c>
      <c r="D1307" s="264" t="s">
        <v>477</v>
      </c>
      <c r="E1307" s="19" t="s">
        <v>115</v>
      </c>
      <c r="F1307" s="265">
        <v>1455.62</v>
      </c>
      <c r="G1307" s="36"/>
      <c r="H1307" s="41"/>
    </row>
    <row r="1308" spans="1:8" s="2" customFormat="1" ht="16.899999999999999" customHeight="1">
      <c r="A1308" s="36"/>
      <c r="B1308" s="41"/>
      <c r="C1308" s="264" t="s">
        <v>1609</v>
      </c>
      <c r="D1308" s="264" t="s">
        <v>1610</v>
      </c>
      <c r="E1308" s="19" t="s">
        <v>115</v>
      </c>
      <c r="F1308" s="265">
        <v>89.003</v>
      </c>
      <c r="G1308" s="36"/>
      <c r="H1308" s="41"/>
    </row>
    <row r="1309" spans="1:8" s="2" customFormat="1" ht="16.899999999999999" customHeight="1">
      <c r="A1309" s="36"/>
      <c r="B1309" s="41"/>
      <c r="C1309" s="264" t="s">
        <v>509</v>
      </c>
      <c r="D1309" s="264" t="s">
        <v>510</v>
      </c>
      <c r="E1309" s="19" t="s">
        <v>115</v>
      </c>
      <c r="F1309" s="265">
        <v>89.003</v>
      </c>
      <c r="G1309" s="36"/>
      <c r="H1309" s="41"/>
    </row>
    <row r="1310" spans="1:8" s="2" customFormat="1" ht="16.899999999999999" customHeight="1">
      <c r="A1310" s="36"/>
      <c r="B1310" s="41"/>
      <c r="C1310" s="260" t="s">
        <v>2073</v>
      </c>
      <c r="D1310" s="261" t="s">
        <v>2074</v>
      </c>
      <c r="E1310" s="262" t="s">
        <v>115</v>
      </c>
      <c r="F1310" s="263">
        <v>0</v>
      </c>
      <c r="G1310" s="36"/>
      <c r="H1310" s="41"/>
    </row>
    <row r="1311" spans="1:8" s="2" customFormat="1" ht="16.899999999999999" customHeight="1">
      <c r="A1311" s="36"/>
      <c r="B1311" s="41"/>
      <c r="C1311" s="260" t="s">
        <v>170</v>
      </c>
      <c r="D1311" s="261" t="s">
        <v>171</v>
      </c>
      <c r="E1311" s="262" t="s">
        <v>115</v>
      </c>
      <c r="F1311" s="263">
        <v>753.45299999999997</v>
      </c>
      <c r="G1311" s="36"/>
      <c r="H1311" s="41"/>
    </row>
    <row r="1312" spans="1:8" s="2" customFormat="1" ht="16.899999999999999" customHeight="1">
      <c r="A1312" s="36"/>
      <c r="B1312" s="41"/>
      <c r="C1312" s="264" t="s">
        <v>19</v>
      </c>
      <c r="D1312" s="264" t="s">
        <v>1304</v>
      </c>
      <c r="E1312" s="19" t="s">
        <v>19</v>
      </c>
      <c r="F1312" s="265">
        <v>0</v>
      </c>
      <c r="G1312" s="36"/>
      <c r="H1312" s="41"/>
    </row>
    <row r="1313" spans="1:8" s="2" customFormat="1" ht="16.899999999999999" customHeight="1">
      <c r="A1313" s="36"/>
      <c r="B1313" s="41"/>
      <c r="C1313" s="264" t="s">
        <v>19</v>
      </c>
      <c r="D1313" s="264" t="s">
        <v>1634</v>
      </c>
      <c r="E1313" s="19" t="s">
        <v>19</v>
      </c>
      <c r="F1313" s="265">
        <v>6.415</v>
      </c>
      <c r="G1313" s="36"/>
      <c r="H1313" s="41"/>
    </row>
    <row r="1314" spans="1:8" s="2" customFormat="1" ht="16.899999999999999" customHeight="1">
      <c r="A1314" s="36"/>
      <c r="B1314" s="41"/>
      <c r="C1314" s="264" t="s">
        <v>19</v>
      </c>
      <c r="D1314" s="264" t="s">
        <v>1635</v>
      </c>
      <c r="E1314" s="19" t="s">
        <v>19</v>
      </c>
      <c r="F1314" s="265">
        <v>18.986999999999998</v>
      </c>
      <c r="G1314" s="36"/>
      <c r="H1314" s="41"/>
    </row>
    <row r="1315" spans="1:8" s="2" customFormat="1" ht="16.899999999999999" customHeight="1">
      <c r="A1315" s="36"/>
      <c r="B1315" s="41"/>
      <c r="C1315" s="264" t="s">
        <v>19</v>
      </c>
      <c r="D1315" s="264" t="s">
        <v>1636</v>
      </c>
      <c r="E1315" s="19" t="s">
        <v>19</v>
      </c>
      <c r="F1315" s="265">
        <v>7.9359999999999999</v>
      </c>
      <c r="G1315" s="36"/>
      <c r="H1315" s="41"/>
    </row>
    <row r="1316" spans="1:8" s="2" customFormat="1" ht="16.899999999999999" customHeight="1">
      <c r="A1316" s="36"/>
      <c r="B1316" s="41"/>
      <c r="C1316" s="264" t="s">
        <v>19</v>
      </c>
      <c r="D1316" s="264" t="s">
        <v>1637</v>
      </c>
      <c r="E1316" s="19" t="s">
        <v>19</v>
      </c>
      <c r="F1316" s="265">
        <v>20.975999999999999</v>
      </c>
      <c r="G1316" s="36"/>
      <c r="H1316" s="41"/>
    </row>
    <row r="1317" spans="1:8" s="2" customFormat="1" ht="16.899999999999999" customHeight="1">
      <c r="A1317" s="36"/>
      <c r="B1317" s="41"/>
      <c r="C1317" s="264" t="s">
        <v>19</v>
      </c>
      <c r="D1317" s="264" t="s">
        <v>1638</v>
      </c>
      <c r="E1317" s="19" t="s">
        <v>19</v>
      </c>
      <c r="F1317" s="265">
        <v>3.64</v>
      </c>
      <c r="G1317" s="36"/>
      <c r="H1317" s="41"/>
    </row>
    <row r="1318" spans="1:8" s="2" customFormat="1" ht="16.899999999999999" customHeight="1">
      <c r="A1318" s="36"/>
      <c r="B1318" s="41"/>
      <c r="C1318" s="264" t="s">
        <v>19</v>
      </c>
      <c r="D1318" s="264" t="s">
        <v>1639</v>
      </c>
      <c r="E1318" s="19" t="s">
        <v>19</v>
      </c>
      <c r="F1318" s="265">
        <v>0.95199999999999996</v>
      </c>
      <c r="G1318" s="36"/>
      <c r="H1318" s="41"/>
    </row>
    <row r="1319" spans="1:8" s="2" customFormat="1" ht="16.899999999999999" customHeight="1">
      <c r="A1319" s="36"/>
      <c r="B1319" s="41"/>
      <c r="C1319" s="264" t="s">
        <v>19</v>
      </c>
      <c r="D1319" s="264" t="s">
        <v>1659</v>
      </c>
      <c r="E1319" s="19" t="s">
        <v>19</v>
      </c>
      <c r="F1319" s="265">
        <v>9.2550000000000008</v>
      </c>
      <c r="G1319" s="36"/>
      <c r="H1319" s="41"/>
    </row>
    <row r="1320" spans="1:8" s="2" customFormat="1" ht="16.899999999999999" customHeight="1">
      <c r="A1320" s="36"/>
      <c r="B1320" s="41"/>
      <c r="C1320" s="264" t="s">
        <v>19</v>
      </c>
      <c r="D1320" s="264" t="s">
        <v>1660</v>
      </c>
      <c r="E1320" s="19" t="s">
        <v>19</v>
      </c>
      <c r="F1320" s="265">
        <v>25.1</v>
      </c>
      <c r="G1320" s="36"/>
      <c r="H1320" s="41"/>
    </row>
    <row r="1321" spans="1:8" s="2" customFormat="1" ht="16.899999999999999" customHeight="1">
      <c r="A1321" s="36"/>
      <c r="B1321" s="41"/>
      <c r="C1321" s="264" t="s">
        <v>19</v>
      </c>
      <c r="D1321" s="264" t="s">
        <v>1661</v>
      </c>
      <c r="E1321" s="19" t="s">
        <v>19</v>
      </c>
      <c r="F1321" s="265">
        <v>1.1200000000000001</v>
      </c>
      <c r="G1321" s="36"/>
      <c r="H1321" s="41"/>
    </row>
    <row r="1322" spans="1:8" s="2" customFormat="1" ht="16.899999999999999" customHeight="1">
      <c r="A1322" s="36"/>
      <c r="B1322" s="41"/>
      <c r="C1322" s="264" t="s">
        <v>19</v>
      </c>
      <c r="D1322" s="264" t="s">
        <v>1662</v>
      </c>
      <c r="E1322" s="19" t="s">
        <v>19</v>
      </c>
      <c r="F1322" s="265">
        <v>3.23</v>
      </c>
      <c r="G1322" s="36"/>
      <c r="H1322" s="41"/>
    </row>
    <row r="1323" spans="1:8" s="2" customFormat="1" ht="16.899999999999999" customHeight="1">
      <c r="A1323" s="36"/>
      <c r="B1323" s="41"/>
      <c r="C1323" s="264" t="s">
        <v>19</v>
      </c>
      <c r="D1323" s="264" t="s">
        <v>1663</v>
      </c>
      <c r="E1323" s="19" t="s">
        <v>19</v>
      </c>
      <c r="F1323" s="265">
        <v>1.5960000000000001</v>
      </c>
      <c r="G1323" s="36"/>
      <c r="H1323" s="41"/>
    </row>
    <row r="1324" spans="1:8" s="2" customFormat="1" ht="16.899999999999999" customHeight="1">
      <c r="A1324" s="36"/>
      <c r="B1324" s="41"/>
      <c r="C1324" s="264" t="s">
        <v>19</v>
      </c>
      <c r="D1324" s="264" t="s">
        <v>1664</v>
      </c>
      <c r="E1324" s="19" t="s">
        <v>19</v>
      </c>
      <c r="F1324" s="265">
        <v>0.57599999999999996</v>
      </c>
      <c r="G1324" s="36"/>
      <c r="H1324" s="41"/>
    </row>
    <row r="1325" spans="1:8" s="2" customFormat="1" ht="16.899999999999999" customHeight="1">
      <c r="A1325" s="36"/>
      <c r="B1325" s="41"/>
      <c r="C1325" s="264" t="s">
        <v>19</v>
      </c>
      <c r="D1325" s="264" t="s">
        <v>1665</v>
      </c>
      <c r="E1325" s="19" t="s">
        <v>19</v>
      </c>
      <c r="F1325" s="265">
        <v>2.4079999999999999</v>
      </c>
      <c r="G1325" s="36"/>
      <c r="H1325" s="41"/>
    </row>
    <row r="1326" spans="1:8" s="2" customFormat="1" ht="16.899999999999999" customHeight="1">
      <c r="A1326" s="36"/>
      <c r="B1326" s="41"/>
      <c r="C1326" s="264" t="s">
        <v>19</v>
      </c>
      <c r="D1326" s="264" t="s">
        <v>1370</v>
      </c>
      <c r="E1326" s="19" t="s">
        <v>19</v>
      </c>
      <c r="F1326" s="265">
        <v>8.6</v>
      </c>
      <c r="G1326" s="36"/>
      <c r="H1326" s="41"/>
    </row>
    <row r="1327" spans="1:8" s="2" customFormat="1" ht="16.899999999999999" customHeight="1">
      <c r="A1327" s="36"/>
      <c r="B1327" s="41"/>
      <c r="C1327" s="264" t="s">
        <v>19</v>
      </c>
      <c r="D1327" s="264" t="s">
        <v>1666</v>
      </c>
      <c r="E1327" s="19" t="s">
        <v>19</v>
      </c>
      <c r="F1327" s="265">
        <v>-5.1929999999999996</v>
      </c>
      <c r="G1327" s="36"/>
      <c r="H1327" s="41"/>
    </row>
    <row r="1328" spans="1:8" s="2" customFormat="1" ht="16.899999999999999" customHeight="1">
      <c r="A1328" s="36"/>
      <c r="B1328" s="41"/>
      <c r="C1328" s="264" t="s">
        <v>19</v>
      </c>
      <c r="D1328" s="264" t="s">
        <v>1371</v>
      </c>
      <c r="E1328" s="19" t="s">
        <v>19</v>
      </c>
      <c r="F1328" s="265">
        <v>0</v>
      </c>
      <c r="G1328" s="36"/>
      <c r="H1328" s="41"/>
    </row>
    <row r="1329" spans="1:8" s="2" customFormat="1" ht="16.899999999999999" customHeight="1">
      <c r="A1329" s="36"/>
      <c r="B1329" s="41"/>
      <c r="C1329" s="264" t="s">
        <v>19</v>
      </c>
      <c r="D1329" s="264" t="s">
        <v>1667</v>
      </c>
      <c r="E1329" s="19" t="s">
        <v>19</v>
      </c>
      <c r="F1329" s="265">
        <v>0.81899999999999995</v>
      </c>
      <c r="G1329" s="36"/>
      <c r="H1329" s="41"/>
    </row>
    <row r="1330" spans="1:8" s="2" customFormat="1" ht="16.899999999999999" customHeight="1">
      <c r="A1330" s="36"/>
      <c r="B1330" s="41"/>
      <c r="C1330" s="264" t="s">
        <v>19</v>
      </c>
      <c r="D1330" s="264" t="s">
        <v>1668</v>
      </c>
      <c r="E1330" s="19" t="s">
        <v>19</v>
      </c>
      <c r="F1330" s="265">
        <v>2.8809999999999998</v>
      </c>
      <c r="G1330" s="36"/>
      <c r="H1330" s="41"/>
    </row>
    <row r="1331" spans="1:8" s="2" customFormat="1" ht="16.899999999999999" customHeight="1">
      <c r="A1331" s="36"/>
      <c r="B1331" s="41"/>
      <c r="C1331" s="264" t="s">
        <v>19</v>
      </c>
      <c r="D1331" s="264" t="s">
        <v>1669</v>
      </c>
      <c r="E1331" s="19" t="s">
        <v>19</v>
      </c>
      <c r="F1331" s="265">
        <v>4.6050000000000004</v>
      </c>
      <c r="G1331" s="36"/>
      <c r="H1331" s="41"/>
    </row>
    <row r="1332" spans="1:8" s="2" customFormat="1" ht="16.899999999999999" customHeight="1">
      <c r="A1332" s="36"/>
      <c r="B1332" s="41"/>
      <c r="C1332" s="264" t="s">
        <v>19</v>
      </c>
      <c r="D1332" s="264" t="s">
        <v>1670</v>
      </c>
      <c r="E1332" s="19" t="s">
        <v>19</v>
      </c>
      <c r="F1332" s="265">
        <v>1.6919999999999999</v>
      </c>
      <c r="G1332" s="36"/>
      <c r="H1332" s="41"/>
    </row>
    <row r="1333" spans="1:8" s="2" customFormat="1" ht="16.899999999999999" customHeight="1">
      <c r="A1333" s="36"/>
      <c r="B1333" s="41"/>
      <c r="C1333" s="264" t="s">
        <v>19</v>
      </c>
      <c r="D1333" s="264" t="s">
        <v>1671</v>
      </c>
      <c r="E1333" s="19" t="s">
        <v>19</v>
      </c>
      <c r="F1333" s="265">
        <v>0.34200000000000003</v>
      </c>
      <c r="G1333" s="36"/>
      <c r="H1333" s="41"/>
    </row>
    <row r="1334" spans="1:8" s="2" customFormat="1" ht="16.899999999999999" customHeight="1">
      <c r="A1334" s="36"/>
      <c r="B1334" s="41"/>
      <c r="C1334" s="264" t="s">
        <v>19</v>
      </c>
      <c r="D1334" s="264" t="s">
        <v>1672</v>
      </c>
      <c r="E1334" s="19" t="s">
        <v>19</v>
      </c>
      <c r="F1334" s="265">
        <v>1.482</v>
      </c>
      <c r="G1334" s="36"/>
      <c r="H1334" s="41"/>
    </row>
    <row r="1335" spans="1:8" s="2" customFormat="1" ht="16.899999999999999" customHeight="1">
      <c r="A1335" s="36"/>
      <c r="B1335" s="41"/>
      <c r="C1335" s="264" t="s">
        <v>19</v>
      </c>
      <c r="D1335" s="264" t="s">
        <v>1673</v>
      </c>
      <c r="E1335" s="19" t="s">
        <v>19</v>
      </c>
      <c r="F1335" s="265">
        <v>0.92400000000000004</v>
      </c>
      <c r="G1335" s="36"/>
      <c r="H1335" s="41"/>
    </row>
    <row r="1336" spans="1:8" s="2" customFormat="1" ht="16.899999999999999" customHeight="1">
      <c r="A1336" s="36"/>
      <c r="B1336" s="41"/>
      <c r="C1336" s="264" t="s">
        <v>19</v>
      </c>
      <c r="D1336" s="264" t="s">
        <v>1379</v>
      </c>
      <c r="E1336" s="19" t="s">
        <v>19</v>
      </c>
      <c r="F1336" s="265">
        <v>9.8000000000000007</v>
      </c>
      <c r="G1336" s="36"/>
      <c r="H1336" s="41"/>
    </row>
    <row r="1337" spans="1:8" s="2" customFormat="1" ht="16.899999999999999" customHeight="1">
      <c r="A1337" s="36"/>
      <c r="B1337" s="41"/>
      <c r="C1337" s="264" t="s">
        <v>19</v>
      </c>
      <c r="D1337" s="264" t="s">
        <v>1674</v>
      </c>
      <c r="E1337" s="19" t="s">
        <v>19</v>
      </c>
      <c r="F1337" s="265">
        <v>-5.9169999999999998</v>
      </c>
      <c r="G1337" s="36"/>
      <c r="H1337" s="41"/>
    </row>
    <row r="1338" spans="1:8" s="2" customFormat="1" ht="16.899999999999999" customHeight="1">
      <c r="A1338" s="36"/>
      <c r="B1338" s="41"/>
      <c r="C1338" s="264" t="s">
        <v>19</v>
      </c>
      <c r="D1338" s="264" t="s">
        <v>1311</v>
      </c>
      <c r="E1338" s="19" t="s">
        <v>19</v>
      </c>
      <c r="F1338" s="265">
        <v>0</v>
      </c>
      <c r="G1338" s="36"/>
      <c r="H1338" s="41"/>
    </row>
    <row r="1339" spans="1:8" s="2" customFormat="1" ht="16.899999999999999" customHeight="1">
      <c r="A1339" s="36"/>
      <c r="B1339" s="41"/>
      <c r="C1339" s="264" t="s">
        <v>19</v>
      </c>
      <c r="D1339" s="264" t="s">
        <v>1675</v>
      </c>
      <c r="E1339" s="19" t="s">
        <v>19</v>
      </c>
      <c r="F1339" s="265">
        <v>123.453</v>
      </c>
      <c r="G1339" s="36"/>
      <c r="H1339" s="41"/>
    </row>
    <row r="1340" spans="1:8" s="2" customFormat="1" ht="16.899999999999999" customHeight="1">
      <c r="A1340" s="36"/>
      <c r="B1340" s="41"/>
      <c r="C1340" s="264" t="s">
        <v>19</v>
      </c>
      <c r="D1340" s="264" t="s">
        <v>1676</v>
      </c>
      <c r="E1340" s="19" t="s">
        <v>19</v>
      </c>
      <c r="F1340" s="265">
        <v>9.8520000000000003</v>
      </c>
      <c r="G1340" s="36"/>
      <c r="H1340" s="41"/>
    </row>
    <row r="1341" spans="1:8" s="2" customFormat="1" ht="16.899999999999999" customHeight="1">
      <c r="A1341" s="36"/>
      <c r="B1341" s="41"/>
      <c r="C1341" s="264" t="s">
        <v>19</v>
      </c>
      <c r="D1341" s="264" t="s">
        <v>1695</v>
      </c>
      <c r="E1341" s="19" t="s">
        <v>19</v>
      </c>
      <c r="F1341" s="265">
        <v>1.2250000000000001</v>
      </c>
      <c r="G1341" s="36"/>
      <c r="H1341" s="41"/>
    </row>
    <row r="1342" spans="1:8" s="2" customFormat="1" ht="16.899999999999999" customHeight="1">
      <c r="A1342" s="36"/>
      <c r="B1342" s="41"/>
      <c r="C1342" s="264" t="s">
        <v>19</v>
      </c>
      <c r="D1342" s="264" t="s">
        <v>1696</v>
      </c>
      <c r="E1342" s="19" t="s">
        <v>19</v>
      </c>
      <c r="F1342" s="265">
        <v>3.496</v>
      </c>
      <c r="G1342" s="36"/>
      <c r="H1342" s="41"/>
    </row>
    <row r="1343" spans="1:8" s="2" customFormat="1" ht="16.899999999999999" customHeight="1">
      <c r="A1343" s="36"/>
      <c r="B1343" s="41"/>
      <c r="C1343" s="264" t="s">
        <v>19</v>
      </c>
      <c r="D1343" s="264" t="s">
        <v>1697</v>
      </c>
      <c r="E1343" s="19" t="s">
        <v>19</v>
      </c>
      <c r="F1343" s="265">
        <v>0.68</v>
      </c>
      <c r="G1343" s="36"/>
      <c r="H1343" s="41"/>
    </row>
    <row r="1344" spans="1:8" s="2" customFormat="1" ht="16.899999999999999" customHeight="1">
      <c r="A1344" s="36"/>
      <c r="B1344" s="41"/>
      <c r="C1344" s="264" t="s">
        <v>19</v>
      </c>
      <c r="D1344" s="264" t="s">
        <v>1698</v>
      </c>
      <c r="E1344" s="19" t="s">
        <v>19</v>
      </c>
      <c r="F1344" s="265">
        <v>1.53</v>
      </c>
      <c r="G1344" s="36"/>
      <c r="H1344" s="41"/>
    </row>
    <row r="1345" spans="1:8" s="2" customFormat="1" ht="16.899999999999999" customHeight="1">
      <c r="A1345" s="36"/>
      <c r="B1345" s="41"/>
      <c r="C1345" s="264" t="s">
        <v>19</v>
      </c>
      <c r="D1345" s="264" t="s">
        <v>1699</v>
      </c>
      <c r="E1345" s="19" t="s">
        <v>19</v>
      </c>
      <c r="F1345" s="265">
        <v>0.48599999999999999</v>
      </c>
      <c r="G1345" s="36"/>
      <c r="H1345" s="41"/>
    </row>
    <row r="1346" spans="1:8" s="2" customFormat="1" ht="16.899999999999999" customHeight="1">
      <c r="A1346" s="36"/>
      <c r="B1346" s="41"/>
      <c r="C1346" s="264" t="s">
        <v>19</v>
      </c>
      <c r="D1346" s="264" t="s">
        <v>1700</v>
      </c>
      <c r="E1346" s="19" t="s">
        <v>19</v>
      </c>
      <c r="F1346" s="265">
        <v>1.458</v>
      </c>
      <c r="G1346" s="36"/>
      <c r="H1346" s="41"/>
    </row>
    <row r="1347" spans="1:8" s="2" customFormat="1" ht="16.899999999999999" customHeight="1">
      <c r="A1347" s="36"/>
      <c r="B1347" s="41"/>
      <c r="C1347" s="264" t="s">
        <v>19</v>
      </c>
      <c r="D1347" s="264" t="s">
        <v>1701</v>
      </c>
      <c r="E1347" s="19" t="s">
        <v>19</v>
      </c>
      <c r="F1347" s="265">
        <v>0.16</v>
      </c>
      <c r="G1347" s="36"/>
      <c r="H1347" s="41"/>
    </row>
    <row r="1348" spans="1:8" s="2" customFormat="1" ht="16.899999999999999" customHeight="1">
      <c r="A1348" s="36"/>
      <c r="B1348" s="41"/>
      <c r="C1348" s="264" t="s">
        <v>19</v>
      </c>
      <c r="D1348" s="264" t="s">
        <v>1702</v>
      </c>
      <c r="E1348" s="19" t="s">
        <v>19</v>
      </c>
      <c r="F1348" s="265">
        <v>0</v>
      </c>
      <c r="G1348" s="36"/>
      <c r="H1348" s="41"/>
    </row>
    <row r="1349" spans="1:8" s="2" customFormat="1" ht="16.899999999999999" customHeight="1">
      <c r="A1349" s="36"/>
      <c r="B1349" s="41"/>
      <c r="C1349" s="264" t="s">
        <v>19</v>
      </c>
      <c r="D1349" s="264" t="s">
        <v>1703</v>
      </c>
      <c r="E1349" s="19" t="s">
        <v>19</v>
      </c>
      <c r="F1349" s="265">
        <v>0.28999999999999998</v>
      </c>
      <c r="G1349" s="36"/>
      <c r="H1349" s="41"/>
    </row>
    <row r="1350" spans="1:8" s="2" customFormat="1" ht="16.899999999999999" customHeight="1">
      <c r="A1350" s="36"/>
      <c r="B1350" s="41"/>
      <c r="C1350" s="264" t="s">
        <v>19</v>
      </c>
      <c r="D1350" s="264" t="s">
        <v>1704</v>
      </c>
      <c r="E1350" s="19" t="s">
        <v>19</v>
      </c>
      <c r="F1350" s="265">
        <v>0.77900000000000003</v>
      </c>
      <c r="G1350" s="36"/>
      <c r="H1350" s="41"/>
    </row>
    <row r="1351" spans="1:8" s="2" customFormat="1" ht="16.899999999999999" customHeight="1">
      <c r="A1351" s="36"/>
      <c r="B1351" s="41"/>
      <c r="C1351" s="264" t="s">
        <v>19</v>
      </c>
      <c r="D1351" s="264" t="s">
        <v>1413</v>
      </c>
      <c r="E1351" s="19" t="s">
        <v>19</v>
      </c>
      <c r="F1351" s="265">
        <v>8.52</v>
      </c>
      <c r="G1351" s="36"/>
      <c r="H1351" s="41"/>
    </row>
    <row r="1352" spans="1:8" s="2" customFormat="1" ht="16.899999999999999" customHeight="1">
      <c r="A1352" s="36"/>
      <c r="B1352" s="41"/>
      <c r="C1352" s="264" t="s">
        <v>19</v>
      </c>
      <c r="D1352" s="264" t="s">
        <v>1414</v>
      </c>
      <c r="E1352" s="19" t="s">
        <v>19</v>
      </c>
      <c r="F1352" s="265">
        <v>9.48</v>
      </c>
      <c r="G1352" s="36"/>
      <c r="H1352" s="41"/>
    </row>
    <row r="1353" spans="1:8" s="2" customFormat="1" ht="16.899999999999999" customHeight="1">
      <c r="A1353" s="36"/>
      <c r="B1353" s="41"/>
      <c r="C1353" s="264" t="s">
        <v>19</v>
      </c>
      <c r="D1353" s="264" t="s">
        <v>1705</v>
      </c>
      <c r="E1353" s="19" t="s">
        <v>19</v>
      </c>
      <c r="F1353" s="265">
        <v>-5.1440000000000001</v>
      </c>
      <c r="G1353" s="36"/>
      <c r="H1353" s="41"/>
    </row>
    <row r="1354" spans="1:8" s="2" customFormat="1" ht="16.899999999999999" customHeight="1">
      <c r="A1354" s="36"/>
      <c r="B1354" s="41"/>
      <c r="C1354" s="264" t="s">
        <v>19</v>
      </c>
      <c r="D1354" s="264" t="s">
        <v>1706</v>
      </c>
      <c r="E1354" s="19" t="s">
        <v>19</v>
      </c>
      <c r="F1354" s="265">
        <v>-5.7240000000000002</v>
      </c>
      <c r="G1354" s="36"/>
      <c r="H1354" s="41"/>
    </row>
    <row r="1355" spans="1:8" s="2" customFormat="1" ht="16.899999999999999" customHeight="1">
      <c r="A1355" s="36"/>
      <c r="B1355" s="41"/>
      <c r="C1355" s="264" t="s">
        <v>19</v>
      </c>
      <c r="D1355" s="264" t="s">
        <v>1316</v>
      </c>
      <c r="E1355" s="19" t="s">
        <v>19</v>
      </c>
      <c r="F1355" s="265">
        <v>0</v>
      </c>
      <c r="G1355" s="36"/>
      <c r="H1355" s="41"/>
    </row>
    <row r="1356" spans="1:8" s="2" customFormat="1" ht="16.899999999999999" customHeight="1">
      <c r="A1356" s="36"/>
      <c r="B1356" s="41"/>
      <c r="C1356" s="264" t="s">
        <v>19</v>
      </c>
      <c r="D1356" s="264" t="s">
        <v>1707</v>
      </c>
      <c r="E1356" s="19" t="s">
        <v>19</v>
      </c>
      <c r="F1356" s="265">
        <v>33.734999999999999</v>
      </c>
      <c r="G1356" s="36"/>
      <c r="H1356" s="41"/>
    </row>
    <row r="1357" spans="1:8" s="2" customFormat="1" ht="16.899999999999999" customHeight="1">
      <c r="A1357" s="36"/>
      <c r="B1357" s="41"/>
      <c r="C1357" s="264" t="s">
        <v>19</v>
      </c>
      <c r="D1357" s="264" t="s">
        <v>1708</v>
      </c>
      <c r="E1357" s="19" t="s">
        <v>19</v>
      </c>
      <c r="F1357" s="265">
        <v>12.148</v>
      </c>
      <c r="G1357" s="36"/>
      <c r="H1357" s="41"/>
    </row>
    <row r="1358" spans="1:8" s="2" customFormat="1" ht="16.899999999999999" customHeight="1">
      <c r="A1358" s="36"/>
      <c r="B1358" s="41"/>
      <c r="C1358" s="264" t="s">
        <v>19</v>
      </c>
      <c r="D1358" s="264" t="s">
        <v>1709</v>
      </c>
      <c r="E1358" s="19" t="s">
        <v>19</v>
      </c>
      <c r="F1358" s="265">
        <v>0.57499999999999996</v>
      </c>
      <c r="G1358" s="36"/>
      <c r="H1358" s="41"/>
    </row>
    <row r="1359" spans="1:8" s="2" customFormat="1" ht="16.899999999999999" customHeight="1">
      <c r="A1359" s="36"/>
      <c r="B1359" s="41"/>
      <c r="C1359" s="264" t="s">
        <v>19</v>
      </c>
      <c r="D1359" s="264" t="s">
        <v>1710</v>
      </c>
      <c r="E1359" s="19" t="s">
        <v>19</v>
      </c>
      <c r="F1359" s="265">
        <v>19.564</v>
      </c>
      <c r="G1359" s="36"/>
      <c r="H1359" s="41"/>
    </row>
    <row r="1360" spans="1:8" s="2" customFormat="1" ht="16.899999999999999" customHeight="1">
      <c r="A1360" s="36"/>
      <c r="B1360" s="41"/>
      <c r="C1360" s="264" t="s">
        <v>19</v>
      </c>
      <c r="D1360" s="264" t="s">
        <v>1711</v>
      </c>
      <c r="E1360" s="19" t="s">
        <v>19</v>
      </c>
      <c r="F1360" s="265">
        <v>23.888000000000002</v>
      </c>
      <c r="G1360" s="36"/>
      <c r="H1360" s="41"/>
    </row>
    <row r="1361" spans="1:8" s="2" customFormat="1" ht="16.899999999999999" customHeight="1">
      <c r="A1361" s="36"/>
      <c r="B1361" s="41"/>
      <c r="C1361" s="264" t="s">
        <v>19</v>
      </c>
      <c r="D1361" s="264" t="s">
        <v>1712</v>
      </c>
      <c r="E1361" s="19" t="s">
        <v>19</v>
      </c>
      <c r="F1361" s="265">
        <v>16.132999999999999</v>
      </c>
      <c r="G1361" s="36"/>
      <c r="H1361" s="41"/>
    </row>
    <row r="1362" spans="1:8" s="2" customFormat="1" ht="16.899999999999999" customHeight="1">
      <c r="A1362" s="36"/>
      <c r="B1362" s="41"/>
      <c r="C1362" s="264" t="s">
        <v>19</v>
      </c>
      <c r="D1362" s="264" t="s">
        <v>1732</v>
      </c>
      <c r="E1362" s="19" t="s">
        <v>19</v>
      </c>
      <c r="F1362" s="265">
        <v>-2.633</v>
      </c>
      <c r="G1362" s="36"/>
      <c r="H1362" s="41"/>
    </row>
    <row r="1363" spans="1:8" s="2" customFormat="1" ht="16.899999999999999" customHeight="1">
      <c r="A1363" s="36"/>
      <c r="B1363" s="41"/>
      <c r="C1363" s="264" t="s">
        <v>19</v>
      </c>
      <c r="D1363" s="264" t="s">
        <v>1320</v>
      </c>
      <c r="E1363" s="19" t="s">
        <v>19</v>
      </c>
      <c r="F1363" s="265">
        <v>0</v>
      </c>
      <c r="G1363" s="36"/>
      <c r="H1363" s="41"/>
    </row>
    <row r="1364" spans="1:8" s="2" customFormat="1" ht="16.899999999999999" customHeight="1">
      <c r="A1364" s="36"/>
      <c r="B1364" s="41"/>
      <c r="C1364" s="264" t="s">
        <v>19</v>
      </c>
      <c r="D1364" s="264" t="s">
        <v>1733</v>
      </c>
      <c r="E1364" s="19" t="s">
        <v>19</v>
      </c>
      <c r="F1364" s="265">
        <v>9.4239999999999995</v>
      </c>
      <c r="G1364" s="36"/>
      <c r="H1364" s="41"/>
    </row>
    <row r="1365" spans="1:8" s="2" customFormat="1" ht="16.899999999999999" customHeight="1">
      <c r="A1365" s="36"/>
      <c r="B1365" s="41"/>
      <c r="C1365" s="264" t="s">
        <v>19</v>
      </c>
      <c r="D1365" s="264" t="s">
        <v>1734</v>
      </c>
      <c r="E1365" s="19" t="s">
        <v>19</v>
      </c>
      <c r="F1365" s="265">
        <v>2.85</v>
      </c>
      <c r="G1365" s="36"/>
      <c r="H1365" s="41"/>
    </row>
    <row r="1366" spans="1:8" s="2" customFormat="1" ht="16.899999999999999" customHeight="1">
      <c r="A1366" s="36"/>
      <c r="B1366" s="41"/>
      <c r="C1366" s="264" t="s">
        <v>19</v>
      </c>
      <c r="D1366" s="264" t="s">
        <v>1735</v>
      </c>
      <c r="E1366" s="19" t="s">
        <v>19</v>
      </c>
      <c r="F1366" s="265">
        <v>9.1630000000000003</v>
      </c>
      <c r="G1366" s="36"/>
      <c r="H1366" s="41"/>
    </row>
    <row r="1367" spans="1:8" s="2" customFormat="1" ht="16.899999999999999" customHeight="1">
      <c r="A1367" s="36"/>
      <c r="B1367" s="41"/>
      <c r="C1367" s="264" t="s">
        <v>19</v>
      </c>
      <c r="D1367" s="264" t="s">
        <v>1736</v>
      </c>
      <c r="E1367" s="19" t="s">
        <v>19</v>
      </c>
      <c r="F1367" s="265">
        <v>1.5</v>
      </c>
      <c r="G1367" s="36"/>
      <c r="H1367" s="41"/>
    </row>
    <row r="1368" spans="1:8" s="2" customFormat="1" ht="16.899999999999999" customHeight="1">
      <c r="A1368" s="36"/>
      <c r="B1368" s="41"/>
      <c r="C1368" s="264" t="s">
        <v>19</v>
      </c>
      <c r="D1368" s="264" t="s">
        <v>1737</v>
      </c>
      <c r="E1368" s="19" t="s">
        <v>19</v>
      </c>
      <c r="F1368" s="265">
        <v>0.40600000000000003</v>
      </c>
      <c r="G1368" s="36"/>
      <c r="H1368" s="41"/>
    </row>
    <row r="1369" spans="1:8" s="2" customFormat="1" ht="16.899999999999999" customHeight="1">
      <c r="A1369" s="36"/>
      <c r="B1369" s="41"/>
      <c r="C1369" s="264" t="s">
        <v>19</v>
      </c>
      <c r="D1369" s="264" t="s">
        <v>1738</v>
      </c>
      <c r="E1369" s="19" t="s">
        <v>19</v>
      </c>
      <c r="F1369" s="265">
        <v>0.315</v>
      </c>
      <c r="G1369" s="36"/>
      <c r="H1369" s="41"/>
    </row>
    <row r="1370" spans="1:8" s="2" customFormat="1" ht="16.899999999999999" customHeight="1">
      <c r="A1370" s="36"/>
      <c r="B1370" s="41"/>
      <c r="C1370" s="264" t="s">
        <v>19</v>
      </c>
      <c r="D1370" s="264" t="s">
        <v>1739</v>
      </c>
      <c r="E1370" s="19" t="s">
        <v>19</v>
      </c>
      <c r="F1370" s="265">
        <v>1.1599999999999999</v>
      </c>
      <c r="G1370" s="36"/>
      <c r="H1370" s="41"/>
    </row>
    <row r="1371" spans="1:8" s="2" customFormat="1" ht="16.899999999999999" customHeight="1">
      <c r="A1371" s="36"/>
      <c r="B1371" s="41"/>
      <c r="C1371" s="264" t="s">
        <v>19</v>
      </c>
      <c r="D1371" s="264" t="s">
        <v>1452</v>
      </c>
      <c r="E1371" s="19" t="s">
        <v>19</v>
      </c>
      <c r="F1371" s="265">
        <v>8.4</v>
      </c>
      <c r="G1371" s="36"/>
      <c r="H1371" s="41"/>
    </row>
    <row r="1372" spans="1:8" s="2" customFormat="1" ht="16.899999999999999" customHeight="1">
      <c r="A1372" s="36"/>
      <c r="B1372" s="41"/>
      <c r="C1372" s="264" t="s">
        <v>19</v>
      </c>
      <c r="D1372" s="264" t="s">
        <v>1740</v>
      </c>
      <c r="E1372" s="19" t="s">
        <v>19</v>
      </c>
      <c r="F1372" s="265">
        <v>-5.0720000000000001</v>
      </c>
      <c r="G1372" s="36"/>
      <c r="H1372" s="41"/>
    </row>
    <row r="1373" spans="1:8" s="2" customFormat="1" ht="16.899999999999999" customHeight="1">
      <c r="A1373" s="36"/>
      <c r="B1373" s="41"/>
      <c r="C1373" s="264" t="s">
        <v>19</v>
      </c>
      <c r="D1373" s="264" t="s">
        <v>1323</v>
      </c>
      <c r="E1373" s="19" t="s">
        <v>19</v>
      </c>
      <c r="F1373" s="265">
        <v>0</v>
      </c>
      <c r="G1373" s="36"/>
      <c r="H1373" s="41"/>
    </row>
    <row r="1374" spans="1:8" s="2" customFormat="1" ht="16.899999999999999" customHeight="1">
      <c r="A1374" s="36"/>
      <c r="B1374" s="41"/>
      <c r="C1374" s="264" t="s">
        <v>19</v>
      </c>
      <c r="D1374" s="264" t="s">
        <v>1741</v>
      </c>
      <c r="E1374" s="19" t="s">
        <v>19</v>
      </c>
      <c r="F1374" s="265">
        <v>1.292</v>
      </c>
      <c r="G1374" s="36"/>
      <c r="H1374" s="41"/>
    </row>
    <row r="1375" spans="1:8" s="2" customFormat="1" ht="16.899999999999999" customHeight="1">
      <c r="A1375" s="36"/>
      <c r="B1375" s="41"/>
      <c r="C1375" s="264" t="s">
        <v>19</v>
      </c>
      <c r="D1375" s="264" t="s">
        <v>1742</v>
      </c>
      <c r="E1375" s="19" t="s">
        <v>19</v>
      </c>
      <c r="F1375" s="265">
        <v>2.2429999999999999</v>
      </c>
      <c r="G1375" s="36"/>
      <c r="H1375" s="41"/>
    </row>
    <row r="1376" spans="1:8" s="2" customFormat="1" ht="16.899999999999999" customHeight="1">
      <c r="A1376" s="36"/>
      <c r="B1376" s="41"/>
      <c r="C1376" s="264" t="s">
        <v>19</v>
      </c>
      <c r="D1376" s="264" t="s">
        <v>1743</v>
      </c>
      <c r="E1376" s="19" t="s">
        <v>19</v>
      </c>
      <c r="F1376" s="265">
        <v>3.2850000000000001</v>
      </c>
      <c r="G1376" s="36"/>
      <c r="H1376" s="41"/>
    </row>
    <row r="1377" spans="1:8" s="2" customFormat="1" ht="16.899999999999999" customHeight="1">
      <c r="A1377" s="36"/>
      <c r="B1377" s="41"/>
      <c r="C1377" s="264" t="s">
        <v>19</v>
      </c>
      <c r="D1377" s="264" t="s">
        <v>1744</v>
      </c>
      <c r="E1377" s="19" t="s">
        <v>19</v>
      </c>
      <c r="F1377" s="265">
        <v>0.39900000000000002</v>
      </c>
      <c r="G1377" s="36"/>
      <c r="H1377" s="41"/>
    </row>
    <row r="1378" spans="1:8" s="2" customFormat="1" ht="16.899999999999999" customHeight="1">
      <c r="A1378" s="36"/>
      <c r="B1378" s="41"/>
      <c r="C1378" s="264" t="s">
        <v>19</v>
      </c>
      <c r="D1378" s="264" t="s">
        <v>1461</v>
      </c>
      <c r="E1378" s="19" t="s">
        <v>19</v>
      </c>
      <c r="F1378" s="265">
        <v>4.24</v>
      </c>
      <c r="G1378" s="36"/>
      <c r="H1378" s="41"/>
    </row>
    <row r="1379" spans="1:8" s="2" customFormat="1" ht="16.899999999999999" customHeight="1">
      <c r="A1379" s="36"/>
      <c r="B1379" s="41"/>
      <c r="C1379" s="264" t="s">
        <v>19</v>
      </c>
      <c r="D1379" s="264" t="s">
        <v>1745</v>
      </c>
      <c r="E1379" s="19" t="s">
        <v>19</v>
      </c>
      <c r="F1379" s="265">
        <v>-2.56</v>
      </c>
      <c r="G1379" s="36"/>
      <c r="H1379" s="41"/>
    </row>
    <row r="1380" spans="1:8" s="2" customFormat="1" ht="16.899999999999999" customHeight="1">
      <c r="A1380" s="36"/>
      <c r="B1380" s="41"/>
      <c r="C1380" s="264" t="s">
        <v>19</v>
      </c>
      <c r="D1380" s="264" t="s">
        <v>1328</v>
      </c>
      <c r="E1380" s="19" t="s">
        <v>19</v>
      </c>
      <c r="F1380" s="265">
        <v>0</v>
      </c>
      <c r="G1380" s="36"/>
      <c r="H1380" s="41"/>
    </row>
    <row r="1381" spans="1:8" s="2" customFormat="1" ht="16.899999999999999" customHeight="1">
      <c r="A1381" s="36"/>
      <c r="B1381" s="41"/>
      <c r="C1381" s="264" t="s">
        <v>19</v>
      </c>
      <c r="D1381" s="264" t="s">
        <v>1746</v>
      </c>
      <c r="E1381" s="19" t="s">
        <v>19</v>
      </c>
      <c r="F1381" s="265">
        <v>3.2629999999999999</v>
      </c>
      <c r="G1381" s="36"/>
      <c r="H1381" s="41"/>
    </row>
    <row r="1382" spans="1:8" s="2" customFormat="1" ht="16.899999999999999" customHeight="1">
      <c r="A1382" s="36"/>
      <c r="B1382" s="41"/>
      <c r="C1382" s="264" t="s">
        <v>19</v>
      </c>
      <c r="D1382" s="264" t="s">
        <v>1747</v>
      </c>
      <c r="E1382" s="19" t="s">
        <v>19</v>
      </c>
      <c r="F1382" s="265">
        <v>4.1580000000000004</v>
      </c>
      <c r="G1382" s="36"/>
      <c r="H1382" s="41"/>
    </row>
    <row r="1383" spans="1:8" s="2" customFormat="1" ht="16.899999999999999" customHeight="1">
      <c r="A1383" s="36"/>
      <c r="B1383" s="41"/>
      <c r="C1383" s="264" t="s">
        <v>19</v>
      </c>
      <c r="D1383" s="264" t="s">
        <v>1618</v>
      </c>
      <c r="E1383" s="19" t="s">
        <v>19</v>
      </c>
      <c r="F1383" s="265">
        <v>2.1589999999999998</v>
      </c>
      <c r="G1383" s="36"/>
      <c r="H1383" s="41"/>
    </row>
    <row r="1384" spans="1:8" s="2" customFormat="1" ht="16.899999999999999" customHeight="1">
      <c r="A1384" s="36"/>
      <c r="B1384" s="41"/>
      <c r="C1384" s="264" t="s">
        <v>19</v>
      </c>
      <c r="D1384" s="264" t="s">
        <v>1619</v>
      </c>
      <c r="E1384" s="19" t="s">
        <v>19</v>
      </c>
      <c r="F1384" s="265">
        <v>26.687000000000001</v>
      </c>
      <c r="G1384" s="36"/>
      <c r="H1384" s="41"/>
    </row>
    <row r="1385" spans="1:8" s="2" customFormat="1" ht="16.899999999999999" customHeight="1">
      <c r="A1385" s="36"/>
      <c r="B1385" s="41"/>
      <c r="C1385" s="264" t="s">
        <v>19</v>
      </c>
      <c r="D1385" s="264" t="s">
        <v>1308</v>
      </c>
      <c r="E1385" s="19" t="s">
        <v>19</v>
      </c>
      <c r="F1385" s="265">
        <v>0</v>
      </c>
      <c r="G1385" s="36"/>
      <c r="H1385" s="41"/>
    </row>
    <row r="1386" spans="1:8" s="2" customFormat="1" ht="16.899999999999999" customHeight="1">
      <c r="A1386" s="36"/>
      <c r="B1386" s="41"/>
      <c r="C1386" s="264" t="s">
        <v>19</v>
      </c>
      <c r="D1386" s="264" t="s">
        <v>1620</v>
      </c>
      <c r="E1386" s="19" t="s">
        <v>19</v>
      </c>
      <c r="F1386" s="265">
        <v>5.1790000000000003</v>
      </c>
      <c r="G1386" s="36"/>
      <c r="H1386" s="41"/>
    </row>
    <row r="1387" spans="1:8" s="2" customFormat="1" ht="16.899999999999999" customHeight="1">
      <c r="A1387" s="36"/>
      <c r="B1387" s="41"/>
      <c r="C1387" s="264" t="s">
        <v>19</v>
      </c>
      <c r="D1387" s="264" t="s">
        <v>1621</v>
      </c>
      <c r="E1387" s="19" t="s">
        <v>19</v>
      </c>
      <c r="F1387" s="265">
        <v>4.74</v>
      </c>
      <c r="G1387" s="36"/>
      <c r="H1387" s="41"/>
    </row>
    <row r="1388" spans="1:8" s="2" customFormat="1" ht="16.899999999999999" customHeight="1">
      <c r="A1388" s="36"/>
      <c r="B1388" s="41"/>
      <c r="C1388" s="264" t="s">
        <v>19</v>
      </c>
      <c r="D1388" s="264" t="s">
        <v>1311</v>
      </c>
      <c r="E1388" s="19" t="s">
        <v>19</v>
      </c>
      <c r="F1388" s="265">
        <v>0</v>
      </c>
      <c r="G1388" s="36"/>
      <c r="H1388" s="41"/>
    </row>
    <row r="1389" spans="1:8" s="2" customFormat="1" ht="16.899999999999999" customHeight="1">
      <c r="A1389" s="36"/>
      <c r="B1389" s="41"/>
      <c r="C1389" s="264" t="s">
        <v>19</v>
      </c>
      <c r="D1389" s="264" t="s">
        <v>1622</v>
      </c>
      <c r="E1389" s="19" t="s">
        <v>19</v>
      </c>
      <c r="F1389" s="265">
        <v>0</v>
      </c>
      <c r="G1389" s="36"/>
      <c r="H1389" s="41"/>
    </row>
    <row r="1390" spans="1:8" s="2" customFormat="1" ht="16.899999999999999" customHeight="1">
      <c r="A1390" s="36"/>
      <c r="B1390" s="41"/>
      <c r="C1390" s="264" t="s">
        <v>19</v>
      </c>
      <c r="D1390" s="264" t="s">
        <v>1623</v>
      </c>
      <c r="E1390" s="19" t="s">
        <v>19</v>
      </c>
      <c r="F1390" s="265">
        <v>12.032999999999999</v>
      </c>
      <c r="G1390" s="36"/>
      <c r="H1390" s="41"/>
    </row>
    <row r="1391" spans="1:8" s="2" customFormat="1" ht="16.899999999999999" customHeight="1">
      <c r="A1391" s="36"/>
      <c r="B1391" s="41"/>
      <c r="C1391" s="264" t="s">
        <v>19</v>
      </c>
      <c r="D1391" s="264" t="s">
        <v>1314</v>
      </c>
      <c r="E1391" s="19" t="s">
        <v>19</v>
      </c>
      <c r="F1391" s="265">
        <v>0</v>
      </c>
      <c r="G1391" s="36"/>
      <c r="H1391" s="41"/>
    </row>
    <row r="1392" spans="1:8" s="2" customFormat="1" ht="16.899999999999999" customHeight="1">
      <c r="A1392" s="36"/>
      <c r="B1392" s="41"/>
      <c r="C1392" s="264" t="s">
        <v>19</v>
      </c>
      <c r="D1392" s="264" t="s">
        <v>1624</v>
      </c>
      <c r="E1392" s="19" t="s">
        <v>19</v>
      </c>
      <c r="F1392" s="265">
        <v>2.5070000000000001</v>
      </c>
      <c r="G1392" s="36"/>
      <c r="H1392" s="41"/>
    </row>
    <row r="1393" spans="1:8" s="2" customFormat="1" ht="16.899999999999999" customHeight="1">
      <c r="A1393" s="36"/>
      <c r="B1393" s="41"/>
      <c r="C1393" s="264" t="s">
        <v>19</v>
      </c>
      <c r="D1393" s="264" t="s">
        <v>1316</v>
      </c>
      <c r="E1393" s="19" t="s">
        <v>19</v>
      </c>
      <c r="F1393" s="265">
        <v>0</v>
      </c>
      <c r="G1393" s="36"/>
      <c r="H1393" s="41"/>
    </row>
    <row r="1394" spans="1:8" s="2" customFormat="1" ht="16.899999999999999" customHeight="1">
      <c r="A1394" s="36"/>
      <c r="B1394" s="41"/>
      <c r="C1394" s="264" t="s">
        <v>19</v>
      </c>
      <c r="D1394" s="264" t="s">
        <v>1625</v>
      </c>
      <c r="E1394" s="19" t="s">
        <v>19</v>
      </c>
      <c r="F1394" s="265">
        <v>2.98</v>
      </c>
      <c r="G1394" s="36"/>
      <c r="H1394" s="41"/>
    </row>
    <row r="1395" spans="1:8" s="2" customFormat="1" ht="16.899999999999999" customHeight="1">
      <c r="A1395" s="36"/>
      <c r="B1395" s="41"/>
      <c r="C1395" s="264" t="s">
        <v>19</v>
      </c>
      <c r="D1395" s="264" t="s">
        <v>1318</v>
      </c>
      <c r="E1395" s="19" t="s">
        <v>19</v>
      </c>
      <c r="F1395" s="265">
        <v>0</v>
      </c>
      <c r="G1395" s="36"/>
      <c r="H1395" s="41"/>
    </row>
    <row r="1396" spans="1:8" s="2" customFormat="1" ht="16.899999999999999" customHeight="1">
      <c r="A1396" s="36"/>
      <c r="B1396" s="41"/>
      <c r="C1396" s="264" t="s">
        <v>19</v>
      </c>
      <c r="D1396" s="264" t="s">
        <v>1626</v>
      </c>
      <c r="E1396" s="19" t="s">
        <v>19</v>
      </c>
      <c r="F1396" s="265">
        <v>2.9969999999999999</v>
      </c>
      <c r="G1396" s="36"/>
      <c r="H1396" s="41"/>
    </row>
    <row r="1397" spans="1:8" s="2" customFormat="1" ht="16.899999999999999" customHeight="1">
      <c r="A1397" s="36"/>
      <c r="B1397" s="41"/>
      <c r="C1397" s="264" t="s">
        <v>19</v>
      </c>
      <c r="D1397" s="264" t="s">
        <v>1320</v>
      </c>
      <c r="E1397" s="19" t="s">
        <v>19</v>
      </c>
      <c r="F1397" s="265">
        <v>0</v>
      </c>
      <c r="G1397" s="36"/>
      <c r="H1397" s="41"/>
    </row>
    <row r="1398" spans="1:8" s="2" customFormat="1" ht="16.899999999999999" customHeight="1">
      <c r="A1398" s="36"/>
      <c r="B1398" s="41"/>
      <c r="C1398" s="264" t="s">
        <v>19</v>
      </c>
      <c r="D1398" s="264" t="s">
        <v>1627</v>
      </c>
      <c r="E1398" s="19" t="s">
        <v>19</v>
      </c>
      <c r="F1398" s="265">
        <v>3.657</v>
      </c>
      <c r="G1398" s="36"/>
      <c r="H1398" s="41"/>
    </row>
    <row r="1399" spans="1:8" s="2" customFormat="1" ht="16.899999999999999" customHeight="1">
      <c r="A1399" s="36"/>
      <c r="B1399" s="41"/>
      <c r="C1399" s="264" t="s">
        <v>19</v>
      </c>
      <c r="D1399" s="264" t="s">
        <v>1451</v>
      </c>
      <c r="E1399" s="19" t="s">
        <v>19</v>
      </c>
      <c r="F1399" s="265">
        <v>3.16</v>
      </c>
      <c r="G1399" s="36"/>
      <c r="H1399" s="41"/>
    </row>
    <row r="1400" spans="1:8" s="2" customFormat="1" ht="16.899999999999999" customHeight="1">
      <c r="A1400" s="36"/>
      <c r="B1400" s="41"/>
      <c r="C1400" s="264" t="s">
        <v>19</v>
      </c>
      <c r="D1400" s="264" t="s">
        <v>1323</v>
      </c>
      <c r="E1400" s="19" t="s">
        <v>19</v>
      </c>
      <c r="F1400" s="265">
        <v>0</v>
      </c>
      <c r="G1400" s="36"/>
      <c r="H1400" s="41"/>
    </row>
    <row r="1401" spans="1:8" s="2" customFormat="1" ht="16.899999999999999" customHeight="1">
      <c r="A1401" s="36"/>
      <c r="B1401" s="41"/>
      <c r="C1401" s="264" t="s">
        <v>19</v>
      </c>
      <c r="D1401" s="264" t="s">
        <v>1628</v>
      </c>
      <c r="E1401" s="19" t="s">
        <v>19</v>
      </c>
      <c r="F1401" s="265">
        <v>8.6579999999999995</v>
      </c>
      <c r="G1401" s="36"/>
      <c r="H1401" s="41"/>
    </row>
    <row r="1402" spans="1:8" s="2" customFormat="1" ht="16.899999999999999" customHeight="1">
      <c r="A1402" s="36"/>
      <c r="B1402" s="41"/>
      <c r="C1402" s="264" t="s">
        <v>19</v>
      </c>
      <c r="D1402" s="264" t="s">
        <v>1629</v>
      </c>
      <c r="E1402" s="19" t="s">
        <v>19</v>
      </c>
      <c r="F1402" s="265">
        <v>2.38</v>
      </c>
      <c r="G1402" s="36"/>
      <c r="H1402" s="41"/>
    </row>
    <row r="1403" spans="1:8" s="2" customFormat="1" ht="16.899999999999999" customHeight="1">
      <c r="A1403" s="36"/>
      <c r="B1403" s="41"/>
      <c r="C1403" s="264" t="s">
        <v>19</v>
      </c>
      <c r="D1403" s="264" t="s">
        <v>1630</v>
      </c>
      <c r="E1403" s="19" t="s">
        <v>19</v>
      </c>
      <c r="F1403" s="265">
        <v>3.23</v>
      </c>
      <c r="G1403" s="36"/>
      <c r="H1403" s="41"/>
    </row>
    <row r="1404" spans="1:8" s="2" customFormat="1" ht="16.899999999999999" customHeight="1">
      <c r="A1404" s="36"/>
      <c r="B1404" s="41"/>
      <c r="C1404" s="264" t="s">
        <v>19</v>
      </c>
      <c r="D1404" s="264" t="s">
        <v>1640</v>
      </c>
      <c r="E1404" s="19" t="s">
        <v>19</v>
      </c>
      <c r="F1404" s="265">
        <v>4.3659999999999997</v>
      </c>
      <c r="G1404" s="36"/>
      <c r="H1404" s="41"/>
    </row>
    <row r="1405" spans="1:8" s="2" customFormat="1" ht="16.899999999999999" customHeight="1">
      <c r="A1405" s="36"/>
      <c r="B1405" s="41"/>
      <c r="C1405" s="264" t="s">
        <v>19</v>
      </c>
      <c r="D1405" s="264" t="s">
        <v>1641</v>
      </c>
      <c r="E1405" s="19" t="s">
        <v>19</v>
      </c>
      <c r="F1405" s="265">
        <v>2.9</v>
      </c>
      <c r="G1405" s="36"/>
      <c r="H1405" s="41"/>
    </row>
    <row r="1406" spans="1:8" s="2" customFormat="1" ht="16.899999999999999" customHeight="1">
      <c r="A1406" s="36"/>
      <c r="B1406" s="41"/>
      <c r="C1406" s="264" t="s">
        <v>19</v>
      </c>
      <c r="D1406" s="264" t="s">
        <v>1642</v>
      </c>
      <c r="E1406" s="19" t="s">
        <v>19</v>
      </c>
      <c r="F1406" s="265">
        <v>0.58899999999999997</v>
      </c>
      <c r="G1406" s="36"/>
      <c r="H1406" s="41"/>
    </row>
    <row r="1407" spans="1:8" s="2" customFormat="1" ht="16.899999999999999" customHeight="1">
      <c r="A1407" s="36"/>
      <c r="B1407" s="41"/>
      <c r="C1407" s="264" t="s">
        <v>19</v>
      </c>
      <c r="D1407" s="264" t="s">
        <v>1643</v>
      </c>
      <c r="E1407" s="19" t="s">
        <v>19</v>
      </c>
      <c r="F1407" s="265">
        <v>0.89100000000000001</v>
      </c>
      <c r="G1407" s="36"/>
      <c r="H1407" s="41"/>
    </row>
    <row r="1408" spans="1:8" s="2" customFormat="1" ht="16.899999999999999" customHeight="1">
      <c r="A1408" s="36"/>
      <c r="B1408" s="41"/>
      <c r="C1408" s="264" t="s">
        <v>19</v>
      </c>
      <c r="D1408" s="264" t="s">
        <v>1644</v>
      </c>
      <c r="E1408" s="19" t="s">
        <v>19</v>
      </c>
      <c r="F1408" s="265">
        <v>3.87</v>
      </c>
      <c r="G1408" s="36"/>
      <c r="H1408" s="41"/>
    </row>
    <row r="1409" spans="1:8" s="2" customFormat="1" ht="16.899999999999999" customHeight="1">
      <c r="A1409" s="36"/>
      <c r="B1409" s="41"/>
      <c r="C1409" s="264" t="s">
        <v>19</v>
      </c>
      <c r="D1409" s="264" t="s">
        <v>1345</v>
      </c>
      <c r="E1409" s="19" t="s">
        <v>19</v>
      </c>
      <c r="F1409" s="265">
        <v>13.9</v>
      </c>
      <c r="G1409" s="36"/>
      <c r="H1409" s="41"/>
    </row>
    <row r="1410" spans="1:8" s="2" customFormat="1" ht="16.899999999999999" customHeight="1">
      <c r="A1410" s="36"/>
      <c r="B1410" s="41"/>
      <c r="C1410" s="264" t="s">
        <v>19</v>
      </c>
      <c r="D1410" s="264" t="s">
        <v>1645</v>
      </c>
      <c r="E1410" s="19" t="s">
        <v>19</v>
      </c>
      <c r="F1410" s="265">
        <v>-8.3930000000000007</v>
      </c>
      <c r="G1410" s="36"/>
      <c r="H1410" s="41"/>
    </row>
    <row r="1411" spans="1:8" s="2" customFormat="1" ht="16.899999999999999" customHeight="1">
      <c r="A1411" s="36"/>
      <c r="B1411" s="41"/>
      <c r="C1411" s="264" t="s">
        <v>19</v>
      </c>
      <c r="D1411" s="264" t="s">
        <v>1308</v>
      </c>
      <c r="E1411" s="19" t="s">
        <v>19</v>
      </c>
      <c r="F1411" s="265">
        <v>0</v>
      </c>
      <c r="G1411" s="36"/>
      <c r="H1411" s="41"/>
    </row>
    <row r="1412" spans="1:8" s="2" customFormat="1" ht="16.899999999999999" customHeight="1">
      <c r="A1412" s="36"/>
      <c r="B1412" s="41"/>
      <c r="C1412" s="264" t="s">
        <v>19</v>
      </c>
      <c r="D1412" s="264" t="s">
        <v>1646</v>
      </c>
      <c r="E1412" s="19" t="s">
        <v>19</v>
      </c>
      <c r="F1412" s="265">
        <v>46.542999999999999</v>
      </c>
      <c r="G1412" s="36"/>
      <c r="H1412" s="41"/>
    </row>
    <row r="1413" spans="1:8" s="2" customFormat="1" ht="16.899999999999999" customHeight="1">
      <c r="A1413" s="36"/>
      <c r="B1413" s="41"/>
      <c r="C1413" s="264" t="s">
        <v>19</v>
      </c>
      <c r="D1413" s="264" t="s">
        <v>1647</v>
      </c>
      <c r="E1413" s="19" t="s">
        <v>19</v>
      </c>
      <c r="F1413" s="265">
        <v>3.6669999999999998</v>
      </c>
      <c r="G1413" s="36"/>
      <c r="H1413" s="41"/>
    </row>
    <row r="1414" spans="1:8" s="2" customFormat="1" ht="16.899999999999999" customHeight="1">
      <c r="A1414" s="36"/>
      <c r="B1414" s="41"/>
      <c r="C1414" s="264" t="s">
        <v>19</v>
      </c>
      <c r="D1414" s="264" t="s">
        <v>1648</v>
      </c>
      <c r="E1414" s="19" t="s">
        <v>19</v>
      </c>
      <c r="F1414" s="265">
        <v>12.074999999999999</v>
      </c>
      <c r="G1414" s="36"/>
      <c r="H1414" s="41"/>
    </row>
    <row r="1415" spans="1:8" s="2" customFormat="1" ht="16.899999999999999" customHeight="1">
      <c r="A1415" s="36"/>
      <c r="B1415" s="41"/>
      <c r="C1415" s="264" t="s">
        <v>19</v>
      </c>
      <c r="D1415" s="264" t="s">
        <v>1649</v>
      </c>
      <c r="E1415" s="19" t="s">
        <v>19</v>
      </c>
      <c r="F1415" s="265">
        <v>22.951000000000001</v>
      </c>
      <c r="G1415" s="36"/>
      <c r="H1415" s="41"/>
    </row>
    <row r="1416" spans="1:8" s="2" customFormat="1" ht="16.899999999999999" customHeight="1">
      <c r="A1416" s="36"/>
      <c r="B1416" s="41"/>
      <c r="C1416" s="264" t="s">
        <v>19</v>
      </c>
      <c r="D1416" s="264" t="s">
        <v>1650</v>
      </c>
      <c r="E1416" s="19" t="s">
        <v>19</v>
      </c>
      <c r="F1416" s="265">
        <v>5.5860000000000003</v>
      </c>
      <c r="G1416" s="36"/>
      <c r="H1416" s="41"/>
    </row>
    <row r="1417" spans="1:8" s="2" customFormat="1" ht="16.899999999999999" customHeight="1">
      <c r="A1417" s="36"/>
      <c r="B1417" s="41"/>
      <c r="C1417" s="264" t="s">
        <v>19</v>
      </c>
      <c r="D1417" s="264" t="s">
        <v>1651</v>
      </c>
      <c r="E1417" s="19" t="s">
        <v>19</v>
      </c>
      <c r="F1417" s="265">
        <v>1.5960000000000001</v>
      </c>
      <c r="G1417" s="36"/>
      <c r="H1417" s="41"/>
    </row>
    <row r="1418" spans="1:8" s="2" customFormat="1" ht="16.899999999999999" customHeight="1">
      <c r="A1418" s="36"/>
      <c r="B1418" s="41"/>
      <c r="C1418" s="264" t="s">
        <v>19</v>
      </c>
      <c r="D1418" s="264" t="s">
        <v>1652</v>
      </c>
      <c r="E1418" s="19" t="s">
        <v>19</v>
      </c>
      <c r="F1418" s="265">
        <v>3.4039999999999999</v>
      </c>
      <c r="G1418" s="36"/>
      <c r="H1418" s="41"/>
    </row>
    <row r="1419" spans="1:8" s="2" customFormat="1" ht="16.899999999999999" customHeight="1">
      <c r="A1419" s="36"/>
      <c r="B1419" s="41"/>
      <c r="C1419" s="264" t="s">
        <v>19</v>
      </c>
      <c r="D1419" s="264" t="s">
        <v>1653</v>
      </c>
      <c r="E1419" s="19" t="s">
        <v>19</v>
      </c>
      <c r="F1419" s="265">
        <v>1.224</v>
      </c>
      <c r="G1419" s="36"/>
      <c r="H1419" s="41"/>
    </row>
    <row r="1420" spans="1:8" s="2" customFormat="1" ht="16.899999999999999" customHeight="1">
      <c r="A1420" s="36"/>
      <c r="B1420" s="41"/>
      <c r="C1420" s="264" t="s">
        <v>19</v>
      </c>
      <c r="D1420" s="264" t="s">
        <v>1654</v>
      </c>
      <c r="E1420" s="19" t="s">
        <v>19</v>
      </c>
      <c r="F1420" s="265">
        <v>3.4</v>
      </c>
      <c r="G1420" s="36"/>
      <c r="H1420" s="41"/>
    </row>
    <row r="1421" spans="1:8" s="2" customFormat="1" ht="16.899999999999999" customHeight="1">
      <c r="A1421" s="36"/>
      <c r="B1421" s="41"/>
      <c r="C1421" s="264" t="s">
        <v>19</v>
      </c>
      <c r="D1421" s="264" t="s">
        <v>1655</v>
      </c>
      <c r="E1421" s="19" t="s">
        <v>19</v>
      </c>
      <c r="F1421" s="265">
        <v>2.214</v>
      </c>
      <c r="G1421" s="36"/>
      <c r="H1421" s="41"/>
    </row>
    <row r="1422" spans="1:8" s="2" customFormat="1" ht="16.899999999999999" customHeight="1">
      <c r="A1422" s="36"/>
      <c r="B1422" s="41"/>
      <c r="C1422" s="264" t="s">
        <v>19</v>
      </c>
      <c r="D1422" s="264" t="s">
        <v>1656</v>
      </c>
      <c r="E1422" s="19" t="s">
        <v>19</v>
      </c>
      <c r="F1422" s="265">
        <v>1.079</v>
      </c>
      <c r="G1422" s="36"/>
      <c r="H1422" s="41"/>
    </row>
    <row r="1423" spans="1:8" s="2" customFormat="1" ht="16.899999999999999" customHeight="1">
      <c r="A1423" s="36"/>
      <c r="B1423" s="41"/>
      <c r="C1423" s="264" t="s">
        <v>19</v>
      </c>
      <c r="D1423" s="264" t="s">
        <v>1359</v>
      </c>
      <c r="E1423" s="19" t="s">
        <v>19</v>
      </c>
      <c r="F1423" s="265">
        <v>21.49</v>
      </c>
      <c r="G1423" s="36"/>
      <c r="H1423" s="41"/>
    </row>
    <row r="1424" spans="1:8" s="2" customFormat="1" ht="16.899999999999999" customHeight="1">
      <c r="A1424" s="36"/>
      <c r="B1424" s="41"/>
      <c r="C1424" s="264" t="s">
        <v>19</v>
      </c>
      <c r="D1424" s="264" t="s">
        <v>1657</v>
      </c>
      <c r="E1424" s="19" t="s">
        <v>19</v>
      </c>
      <c r="F1424" s="265">
        <v>-12.976000000000001</v>
      </c>
      <c r="G1424" s="36"/>
      <c r="H1424" s="41"/>
    </row>
    <row r="1425" spans="1:8" s="2" customFormat="1" ht="16.899999999999999" customHeight="1">
      <c r="A1425" s="36"/>
      <c r="B1425" s="41"/>
      <c r="C1425" s="264" t="s">
        <v>19</v>
      </c>
      <c r="D1425" s="264" t="s">
        <v>1360</v>
      </c>
      <c r="E1425" s="19" t="s">
        <v>19</v>
      </c>
      <c r="F1425" s="265">
        <v>0</v>
      </c>
      <c r="G1425" s="36"/>
      <c r="H1425" s="41"/>
    </row>
    <row r="1426" spans="1:8" s="2" customFormat="1" ht="16.899999999999999" customHeight="1">
      <c r="A1426" s="36"/>
      <c r="B1426" s="41"/>
      <c r="C1426" s="264" t="s">
        <v>19</v>
      </c>
      <c r="D1426" s="264" t="s">
        <v>1658</v>
      </c>
      <c r="E1426" s="19" t="s">
        <v>19</v>
      </c>
      <c r="F1426" s="265">
        <v>1.36</v>
      </c>
      <c r="G1426" s="36"/>
      <c r="H1426" s="41"/>
    </row>
    <row r="1427" spans="1:8" s="2" customFormat="1" ht="16.899999999999999" customHeight="1">
      <c r="A1427" s="36"/>
      <c r="B1427" s="41"/>
      <c r="C1427" s="264" t="s">
        <v>19</v>
      </c>
      <c r="D1427" s="264" t="s">
        <v>1677</v>
      </c>
      <c r="E1427" s="19" t="s">
        <v>19</v>
      </c>
      <c r="F1427" s="265">
        <v>2.7410000000000001</v>
      </c>
      <c r="G1427" s="36"/>
      <c r="H1427" s="41"/>
    </row>
    <row r="1428" spans="1:8" s="2" customFormat="1" ht="16.899999999999999" customHeight="1">
      <c r="A1428" s="36"/>
      <c r="B1428" s="41"/>
      <c r="C1428" s="264" t="s">
        <v>19</v>
      </c>
      <c r="D1428" s="264" t="s">
        <v>1678</v>
      </c>
      <c r="E1428" s="19" t="s">
        <v>19</v>
      </c>
      <c r="F1428" s="265">
        <v>19.422000000000001</v>
      </c>
      <c r="G1428" s="36"/>
      <c r="H1428" s="41"/>
    </row>
    <row r="1429" spans="1:8" s="2" customFormat="1" ht="16.899999999999999" customHeight="1">
      <c r="A1429" s="36"/>
      <c r="B1429" s="41"/>
      <c r="C1429" s="264" t="s">
        <v>19</v>
      </c>
      <c r="D1429" s="264" t="s">
        <v>1679</v>
      </c>
      <c r="E1429" s="19" t="s">
        <v>19</v>
      </c>
      <c r="F1429" s="265">
        <v>1.5960000000000001</v>
      </c>
      <c r="G1429" s="36"/>
      <c r="H1429" s="41"/>
    </row>
    <row r="1430" spans="1:8" s="2" customFormat="1" ht="16.899999999999999" customHeight="1">
      <c r="A1430" s="36"/>
      <c r="B1430" s="41"/>
      <c r="C1430" s="264" t="s">
        <v>19</v>
      </c>
      <c r="D1430" s="264" t="s">
        <v>1680</v>
      </c>
      <c r="E1430" s="19" t="s">
        <v>19</v>
      </c>
      <c r="F1430" s="265">
        <v>1.3680000000000001</v>
      </c>
      <c r="G1430" s="36"/>
      <c r="H1430" s="41"/>
    </row>
    <row r="1431" spans="1:8" s="2" customFormat="1" ht="16.899999999999999" customHeight="1">
      <c r="A1431" s="36"/>
      <c r="B1431" s="41"/>
      <c r="C1431" s="264" t="s">
        <v>19</v>
      </c>
      <c r="D1431" s="264" t="s">
        <v>1681</v>
      </c>
      <c r="E1431" s="19" t="s">
        <v>19</v>
      </c>
      <c r="F1431" s="265">
        <v>1.615</v>
      </c>
      <c r="G1431" s="36"/>
      <c r="H1431" s="41"/>
    </row>
    <row r="1432" spans="1:8" s="2" customFormat="1" ht="16.899999999999999" customHeight="1">
      <c r="A1432" s="36"/>
      <c r="B1432" s="41"/>
      <c r="C1432" s="264" t="s">
        <v>19</v>
      </c>
      <c r="D1432" s="264" t="s">
        <v>1682</v>
      </c>
      <c r="E1432" s="19" t="s">
        <v>19</v>
      </c>
      <c r="F1432" s="265">
        <v>5.2249999999999996</v>
      </c>
      <c r="G1432" s="36"/>
      <c r="H1432" s="41"/>
    </row>
    <row r="1433" spans="1:8" s="2" customFormat="1" ht="16.899999999999999" customHeight="1">
      <c r="A1433" s="36"/>
      <c r="B1433" s="41"/>
      <c r="C1433" s="264" t="s">
        <v>19</v>
      </c>
      <c r="D1433" s="264" t="s">
        <v>1683</v>
      </c>
      <c r="E1433" s="19" t="s">
        <v>19</v>
      </c>
      <c r="F1433" s="265">
        <v>0.55000000000000004</v>
      </c>
      <c r="G1433" s="36"/>
      <c r="H1433" s="41"/>
    </row>
    <row r="1434" spans="1:8" s="2" customFormat="1" ht="16.899999999999999" customHeight="1">
      <c r="A1434" s="36"/>
      <c r="B1434" s="41"/>
      <c r="C1434" s="264" t="s">
        <v>19</v>
      </c>
      <c r="D1434" s="264" t="s">
        <v>1684</v>
      </c>
      <c r="E1434" s="19" t="s">
        <v>19</v>
      </c>
      <c r="F1434" s="265">
        <v>6.0529999999999999</v>
      </c>
      <c r="G1434" s="36"/>
      <c r="H1434" s="41"/>
    </row>
    <row r="1435" spans="1:8" s="2" customFormat="1" ht="16.899999999999999" customHeight="1">
      <c r="A1435" s="36"/>
      <c r="B1435" s="41"/>
      <c r="C1435" s="264" t="s">
        <v>19</v>
      </c>
      <c r="D1435" s="264" t="s">
        <v>1392</v>
      </c>
      <c r="E1435" s="19" t="s">
        <v>19</v>
      </c>
      <c r="F1435" s="265">
        <v>14.96</v>
      </c>
      <c r="G1435" s="36"/>
      <c r="H1435" s="41"/>
    </row>
    <row r="1436" spans="1:8" s="2" customFormat="1" ht="16.899999999999999" customHeight="1">
      <c r="A1436" s="36"/>
      <c r="B1436" s="41"/>
      <c r="C1436" s="264" t="s">
        <v>19</v>
      </c>
      <c r="D1436" s="264" t="s">
        <v>1393</v>
      </c>
      <c r="E1436" s="19" t="s">
        <v>19</v>
      </c>
      <c r="F1436" s="265">
        <v>5.01</v>
      </c>
      <c r="G1436" s="36"/>
      <c r="H1436" s="41"/>
    </row>
    <row r="1437" spans="1:8" s="2" customFormat="1" ht="16.899999999999999" customHeight="1">
      <c r="A1437" s="36"/>
      <c r="B1437" s="41"/>
      <c r="C1437" s="264" t="s">
        <v>19</v>
      </c>
      <c r="D1437" s="264" t="s">
        <v>1685</v>
      </c>
      <c r="E1437" s="19" t="s">
        <v>19</v>
      </c>
      <c r="F1437" s="265">
        <v>-9.0329999999999995</v>
      </c>
      <c r="G1437" s="36"/>
      <c r="H1437" s="41"/>
    </row>
    <row r="1438" spans="1:8" s="2" customFormat="1" ht="16.899999999999999" customHeight="1">
      <c r="A1438" s="36"/>
      <c r="B1438" s="41"/>
      <c r="C1438" s="264" t="s">
        <v>19</v>
      </c>
      <c r="D1438" s="264" t="s">
        <v>1686</v>
      </c>
      <c r="E1438" s="19" t="s">
        <v>19</v>
      </c>
      <c r="F1438" s="265">
        <v>-3.0249999999999999</v>
      </c>
      <c r="G1438" s="36"/>
      <c r="H1438" s="41"/>
    </row>
    <row r="1439" spans="1:8" s="2" customFormat="1" ht="16.899999999999999" customHeight="1">
      <c r="A1439" s="36"/>
      <c r="B1439" s="41"/>
      <c r="C1439" s="264" t="s">
        <v>19</v>
      </c>
      <c r="D1439" s="264" t="s">
        <v>1314</v>
      </c>
      <c r="E1439" s="19" t="s">
        <v>19</v>
      </c>
      <c r="F1439" s="265">
        <v>0</v>
      </c>
      <c r="G1439" s="36"/>
      <c r="H1439" s="41"/>
    </row>
    <row r="1440" spans="1:8" s="2" customFormat="1" ht="16.899999999999999" customHeight="1">
      <c r="A1440" s="36"/>
      <c r="B1440" s="41"/>
      <c r="C1440" s="264" t="s">
        <v>19</v>
      </c>
      <c r="D1440" s="264" t="s">
        <v>1687</v>
      </c>
      <c r="E1440" s="19" t="s">
        <v>19</v>
      </c>
      <c r="F1440" s="265">
        <v>14.4</v>
      </c>
      <c r="G1440" s="36"/>
      <c r="H1440" s="41"/>
    </row>
    <row r="1441" spans="1:8" s="2" customFormat="1" ht="16.899999999999999" customHeight="1">
      <c r="A1441" s="36"/>
      <c r="B1441" s="41"/>
      <c r="C1441" s="264" t="s">
        <v>19</v>
      </c>
      <c r="D1441" s="264" t="s">
        <v>1688</v>
      </c>
      <c r="E1441" s="19" t="s">
        <v>19</v>
      </c>
      <c r="F1441" s="265">
        <v>3.0510000000000002</v>
      </c>
      <c r="G1441" s="36"/>
      <c r="H1441" s="41"/>
    </row>
    <row r="1442" spans="1:8" s="2" customFormat="1" ht="16.899999999999999" customHeight="1">
      <c r="A1442" s="36"/>
      <c r="B1442" s="41"/>
      <c r="C1442" s="264" t="s">
        <v>19</v>
      </c>
      <c r="D1442" s="264" t="s">
        <v>1689</v>
      </c>
      <c r="E1442" s="19" t="s">
        <v>19</v>
      </c>
      <c r="F1442" s="265">
        <v>8.7029999999999994</v>
      </c>
      <c r="G1442" s="36"/>
      <c r="H1442" s="41"/>
    </row>
    <row r="1443" spans="1:8" s="2" customFormat="1" ht="16.899999999999999" customHeight="1">
      <c r="A1443" s="36"/>
      <c r="B1443" s="41"/>
      <c r="C1443" s="264" t="s">
        <v>19</v>
      </c>
      <c r="D1443" s="264" t="s">
        <v>1690</v>
      </c>
      <c r="E1443" s="19" t="s">
        <v>19</v>
      </c>
      <c r="F1443" s="265">
        <v>10.863</v>
      </c>
      <c r="G1443" s="36"/>
      <c r="H1443" s="41"/>
    </row>
    <row r="1444" spans="1:8" s="2" customFormat="1" ht="16.899999999999999" customHeight="1">
      <c r="A1444" s="36"/>
      <c r="B1444" s="41"/>
      <c r="C1444" s="264" t="s">
        <v>19</v>
      </c>
      <c r="D1444" s="264" t="s">
        <v>1691</v>
      </c>
      <c r="E1444" s="19" t="s">
        <v>19</v>
      </c>
      <c r="F1444" s="265">
        <v>5.4989999999999997</v>
      </c>
      <c r="G1444" s="36"/>
      <c r="H1444" s="41"/>
    </row>
    <row r="1445" spans="1:8" s="2" customFormat="1" ht="16.899999999999999" customHeight="1">
      <c r="A1445" s="36"/>
      <c r="B1445" s="41"/>
      <c r="C1445" s="264" t="s">
        <v>19</v>
      </c>
      <c r="D1445" s="264" t="s">
        <v>1692</v>
      </c>
      <c r="E1445" s="19" t="s">
        <v>19</v>
      </c>
      <c r="F1445" s="265">
        <v>3.9329999999999998</v>
      </c>
      <c r="G1445" s="36"/>
      <c r="H1445" s="41"/>
    </row>
    <row r="1446" spans="1:8" s="2" customFormat="1" ht="16.899999999999999" customHeight="1">
      <c r="A1446" s="36"/>
      <c r="B1446" s="41"/>
      <c r="C1446" s="264" t="s">
        <v>19</v>
      </c>
      <c r="D1446" s="264" t="s">
        <v>1693</v>
      </c>
      <c r="E1446" s="19" t="s">
        <v>19</v>
      </c>
      <c r="F1446" s="265">
        <v>5.6349999999999998</v>
      </c>
      <c r="G1446" s="36"/>
      <c r="H1446" s="41"/>
    </row>
    <row r="1447" spans="1:8" s="2" customFormat="1" ht="16.899999999999999" customHeight="1">
      <c r="A1447" s="36"/>
      <c r="B1447" s="41"/>
      <c r="C1447" s="264" t="s">
        <v>19</v>
      </c>
      <c r="D1447" s="264" t="s">
        <v>1694</v>
      </c>
      <c r="E1447" s="19" t="s">
        <v>19</v>
      </c>
      <c r="F1447" s="265">
        <v>0.14000000000000001</v>
      </c>
      <c r="G1447" s="36"/>
      <c r="H1447" s="41"/>
    </row>
    <row r="1448" spans="1:8" s="2" customFormat="1" ht="16.899999999999999" customHeight="1">
      <c r="A1448" s="36"/>
      <c r="B1448" s="41"/>
      <c r="C1448" s="264" t="s">
        <v>19</v>
      </c>
      <c r="D1448" s="264" t="s">
        <v>1713</v>
      </c>
      <c r="E1448" s="19" t="s">
        <v>19</v>
      </c>
      <c r="F1448" s="265">
        <v>28.553000000000001</v>
      </c>
      <c r="G1448" s="36"/>
      <c r="H1448" s="41"/>
    </row>
    <row r="1449" spans="1:8" s="2" customFormat="1" ht="16.899999999999999" customHeight="1">
      <c r="A1449" s="36"/>
      <c r="B1449" s="41"/>
      <c r="C1449" s="264" t="s">
        <v>19</v>
      </c>
      <c r="D1449" s="264" t="s">
        <v>1714</v>
      </c>
      <c r="E1449" s="19" t="s">
        <v>19</v>
      </c>
      <c r="F1449" s="265">
        <v>0.752</v>
      </c>
      <c r="G1449" s="36"/>
      <c r="H1449" s="41"/>
    </row>
    <row r="1450" spans="1:8" s="2" customFormat="1" ht="16.899999999999999" customHeight="1">
      <c r="A1450" s="36"/>
      <c r="B1450" s="41"/>
      <c r="C1450" s="264" t="s">
        <v>19</v>
      </c>
      <c r="D1450" s="264" t="s">
        <v>1715</v>
      </c>
      <c r="E1450" s="19" t="s">
        <v>19</v>
      </c>
      <c r="F1450" s="265">
        <v>1.978</v>
      </c>
      <c r="G1450" s="36"/>
      <c r="H1450" s="41"/>
    </row>
    <row r="1451" spans="1:8" s="2" customFormat="1" ht="16.899999999999999" customHeight="1">
      <c r="A1451" s="36"/>
      <c r="B1451" s="41"/>
      <c r="C1451" s="264" t="s">
        <v>19</v>
      </c>
      <c r="D1451" s="264" t="s">
        <v>1716</v>
      </c>
      <c r="E1451" s="19" t="s">
        <v>19</v>
      </c>
      <c r="F1451" s="265">
        <v>2.415</v>
      </c>
      <c r="G1451" s="36"/>
      <c r="H1451" s="41"/>
    </row>
    <row r="1452" spans="1:8" s="2" customFormat="1" ht="16.899999999999999" customHeight="1">
      <c r="A1452" s="36"/>
      <c r="B1452" s="41"/>
      <c r="C1452" s="264" t="s">
        <v>19</v>
      </c>
      <c r="D1452" s="264" t="s">
        <v>1717</v>
      </c>
      <c r="E1452" s="19" t="s">
        <v>19</v>
      </c>
      <c r="F1452" s="265">
        <v>4.7380000000000004</v>
      </c>
      <c r="G1452" s="36"/>
      <c r="H1452" s="41"/>
    </row>
    <row r="1453" spans="1:8" s="2" customFormat="1" ht="16.899999999999999" customHeight="1">
      <c r="A1453" s="36"/>
      <c r="B1453" s="41"/>
      <c r="C1453" s="264" t="s">
        <v>19</v>
      </c>
      <c r="D1453" s="264" t="s">
        <v>1718</v>
      </c>
      <c r="E1453" s="19" t="s">
        <v>19</v>
      </c>
      <c r="F1453" s="265">
        <v>1.0780000000000001</v>
      </c>
      <c r="G1453" s="36"/>
      <c r="H1453" s="41"/>
    </row>
    <row r="1454" spans="1:8" s="2" customFormat="1" ht="16.899999999999999" customHeight="1">
      <c r="A1454" s="36"/>
      <c r="B1454" s="41"/>
      <c r="C1454" s="264" t="s">
        <v>19</v>
      </c>
      <c r="D1454" s="264" t="s">
        <v>1719</v>
      </c>
      <c r="E1454" s="19" t="s">
        <v>19</v>
      </c>
      <c r="F1454" s="265">
        <v>2.6680000000000001</v>
      </c>
      <c r="G1454" s="36"/>
      <c r="H1454" s="41"/>
    </row>
    <row r="1455" spans="1:8" s="2" customFormat="1" ht="16.899999999999999" customHeight="1">
      <c r="A1455" s="36"/>
      <c r="B1455" s="41"/>
      <c r="C1455" s="264" t="s">
        <v>19</v>
      </c>
      <c r="D1455" s="264" t="s">
        <v>1720</v>
      </c>
      <c r="E1455" s="19" t="s">
        <v>19</v>
      </c>
      <c r="F1455" s="265">
        <v>0.74099999999999999</v>
      </c>
      <c r="G1455" s="36"/>
      <c r="H1455" s="41"/>
    </row>
    <row r="1456" spans="1:8" s="2" customFormat="1" ht="16.899999999999999" customHeight="1">
      <c r="A1456" s="36"/>
      <c r="B1456" s="41"/>
      <c r="C1456" s="264" t="s">
        <v>19</v>
      </c>
      <c r="D1456" s="264" t="s">
        <v>1721</v>
      </c>
      <c r="E1456" s="19" t="s">
        <v>19</v>
      </c>
      <c r="F1456" s="265">
        <v>0.69</v>
      </c>
      <c r="G1456" s="36"/>
      <c r="H1456" s="41"/>
    </row>
    <row r="1457" spans="1:8" s="2" customFormat="1" ht="16.899999999999999" customHeight="1">
      <c r="A1457" s="36"/>
      <c r="B1457" s="41"/>
      <c r="C1457" s="264" t="s">
        <v>19</v>
      </c>
      <c r="D1457" s="264" t="s">
        <v>1722</v>
      </c>
      <c r="E1457" s="19" t="s">
        <v>19</v>
      </c>
      <c r="F1457" s="265">
        <v>1.302</v>
      </c>
      <c r="G1457" s="36"/>
      <c r="H1457" s="41"/>
    </row>
    <row r="1458" spans="1:8" s="2" customFormat="1" ht="16.899999999999999" customHeight="1">
      <c r="A1458" s="36"/>
      <c r="B1458" s="41"/>
      <c r="C1458" s="264" t="s">
        <v>19</v>
      </c>
      <c r="D1458" s="264" t="s">
        <v>1723</v>
      </c>
      <c r="E1458" s="19" t="s">
        <v>19</v>
      </c>
      <c r="F1458" s="265">
        <v>5.0220000000000002</v>
      </c>
      <c r="G1458" s="36"/>
      <c r="H1458" s="41"/>
    </row>
    <row r="1459" spans="1:8" s="2" customFormat="1" ht="16.899999999999999" customHeight="1">
      <c r="A1459" s="36"/>
      <c r="B1459" s="41"/>
      <c r="C1459" s="264" t="s">
        <v>19</v>
      </c>
      <c r="D1459" s="264" t="s">
        <v>1724</v>
      </c>
      <c r="E1459" s="19" t="s">
        <v>19</v>
      </c>
      <c r="F1459" s="265">
        <v>3.5190000000000001</v>
      </c>
      <c r="G1459" s="36"/>
      <c r="H1459" s="41"/>
    </row>
    <row r="1460" spans="1:8" s="2" customFormat="1" ht="16.899999999999999" customHeight="1">
      <c r="A1460" s="36"/>
      <c r="B1460" s="41"/>
      <c r="C1460" s="264" t="s">
        <v>19</v>
      </c>
      <c r="D1460" s="264" t="s">
        <v>1434</v>
      </c>
      <c r="E1460" s="19" t="s">
        <v>19</v>
      </c>
      <c r="F1460" s="265">
        <v>9</v>
      </c>
      <c r="G1460" s="36"/>
      <c r="H1460" s="41"/>
    </row>
    <row r="1461" spans="1:8" s="2" customFormat="1" ht="16.899999999999999" customHeight="1">
      <c r="A1461" s="36"/>
      <c r="B1461" s="41"/>
      <c r="C1461" s="264" t="s">
        <v>19</v>
      </c>
      <c r="D1461" s="264" t="s">
        <v>1435</v>
      </c>
      <c r="E1461" s="19" t="s">
        <v>19</v>
      </c>
      <c r="F1461" s="265">
        <v>15.84</v>
      </c>
      <c r="G1461" s="36"/>
      <c r="H1461" s="41"/>
    </row>
    <row r="1462" spans="1:8" s="2" customFormat="1" ht="16.899999999999999" customHeight="1">
      <c r="A1462" s="36"/>
      <c r="B1462" s="41"/>
      <c r="C1462" s="264" t="s">
        <v>19</v>
      </c>
      <c r="D1462" s="264" t="s">
        <v>1725</v>
      </c>
      <c r="E1462" s="19" t="s">
        <v>19</v>
      </c>
      <c r="F1462" s="265">
        <v>-5.4340000000000002</v>
      </c>
      <c r="G1462" s="36"/>
      <c r="H1462" s="41"/>
    </row>
    <row r="1463" spans="1:8" s="2" customFormat="1" ht="16.899999999999999" customHeight="1">
      <c r="A1463" s="36"/>
      <c r="B1463" s="41"/>
      <c r="C1463" s="264" t="s">
        <v>19</v>
      </c>
      <c r="D1463" s="264" t="s">
        <v>1726</v>
      </c>
      <c r="E1463" s="19" t="s">
        <v>19</v>
      </c>
      <c r="F1463" s="265">
        <v>-9.5640000000000001</v>
      </c>
      <c r="G1463" s="36"/>
      <c r="H1463" s="41"/>
    </row>
    <row r="1464" spans="1:8" s="2" customFormat="1" ht="16.899999999999999" customHeight="1">
      <c r="A1464" s="36"/>
      <c r="B1464" s="41"/>
      <c r="C1464" s="264" t="s">
        <v>19</v>
      </c>
      <c r="D1464" s="264" t="s">
        <v>1318</v>
      </c>
      <c r="E1464" s="19" t="s">
        <v>19</v>
      </c>
      <c r="F1464" s="265">
        <v>0</v>
      </c>
      <c r="G1464" s="36"/>
      <c r="H1464" s="41"/>
    </row>
    <row r="1465" spans="1:8" s="2" customFormat="1" ht="16.899999999999999" customHeight="1">
      <c r="A1465" s="36"/>
      <c r="B1465" s="41"/>
      <c r="C1465" s="264" t="s">
        <v>19</v>
      </c>
      <c r="D1465" s="264" t="s">
        <v>1727</v>
      </c>
      <c r="E1465" s="19" t="s">
        <v>19</v>
      </c>
      <c r="F1465" s="265">
        <v>3.2930000000000001</v>
      </c>
      <c r="G1465" s="36"/>
      <c r="H1465" s="41"/>
    </row>
    <row r="1466" spans="1:8" s="2" customFormat="1" ht="16.899999999999999" customHeight="1">
      <c r="A1466" s="36"/>
      <c r="B1466" s="41"/>
      <c r="C1466" s="264" t="s">
        <v>19</v>
      </c>
      <c r="D1466" s="264" t="s">
        <v>1728</v>
      </c>
      <c r="E1466" s="19" t="s">
        <v>19</v>
      </c>
      <c r="F1466" s="265">
        <v>1.333</v>
      </c>
      <c r="G1466" s="36"/>
      <c r="H1466" s="41"/>
    </row>
    <row r="1467" spans="1:8" s="2" customFormat="1" ht="16.899999999999999" customHeight="1">
      <c r="A1467" s="36"/>
      <c r="B1467" s="41"/>
      <c r="C1467" s="264" t="s">
        <v>19</v>
      </c>
      <c r="D1467" s="264" t="s">
        <v>1729</v>
      </c>
      <c r="E1467" s="19" t="s">
        <v>19</v>
      </c>
      <c r="F1467" s="265">
        <v>5.2069999999999999</v>
      </c>
      <c r="G1467" s="36"/>
      <c r="H1467" s="41"/>
    </row>
    <row r="1468" spans="1:8" s="2" customFormat="1" ht="16.899999999999999" customHeight="1">
      <c r="A1468" s="36"/>
      <c r="B1468" s="41"/>
      <c r="C1468" s="264" t="s">
        <v>19</v>
      </c>
      <c r="D1468" s="264" t="s">
        <v>1730</v>
      </c>
      <c r="E1468" s="19" t="s">
        <v>19</v>
      </c>
      <c r="F1468" s="265">
        <v>0.754</v>
      </c>
      <c r="G1468" s="36"/>
      <c r="H1468" s="41"/>
    </row>
    <row r="1469" spans="1:8" s="2" customFormat="1" ht="16.899999999999999" customHeight="1">
      <c r="A1469" s="36"/>
      <c r="B1469" s="41"/>
      <c r="C1469" s="264" t="s">
        <v>19</v>
      </c>
      <c r="D1469" s="264" t="s">
        <v>1731</v>
      </c>
      <c r="E1469" s="19" t="s">
        <v>19</v>
      </c>
      <c r="F1469" s="265">
        <v>0.432</v>
      </c>
      <c r="G1469" s="36"/>
      <c r="H1469" s="41"/>
    </row>
    <row r="1470" spans="1:8" s="2" customFormat="1" ht="16.899999999999999" customHeight="1">
      <c r="A1470" s="36"/>
      <c r="B1470" s="41"/>
      <c r="C1470" s="264" t="s">
        <v>19</v>
      </c>
      <c r="D1470" s="264" t="s">
        <v>1442</v>
      </c>
      <c r="E1470" s="19" t="s">
        <v>19</v>
      </c>
      <c r="F1470" s="265">
        <v>4.3600000000000003</v>
      </c>
      <c r="G1470" s="36"/>
      <c r="H1470" s="41"/>
    </row>
    <row r="1471" spans="1:8" s="2" customFormat="1" ht="16.899999999999999" customHeight="1">
      <c r="A1471" s="36"/>
      <c r="B1471" s="41"/>
      <c r="C1471" s="264" t="s">
        <v>19</v>
      </c>
      <c r="D1471" s="264" t="s">
        <v>1748</v>
      </c>
      <c r="E1471" s="19" t="s">
        <v>19</v>
      </c>
      <c r="F1471" s="265">
        <v>8.625</v>
      </c>
      <c r="G1471" s="36"/>
      <c r="H1471" s="41"/>
    </row>
    <row r="1472" spans="1:8" s="2" customFormat="1" ht="16.899999999999999" customHeight="1">
      <c r="A1472" s="36"/>
      <c r="B1472" s="41"/>
      <c r="C1472" s="264" t="s">
        <v>19</v>
      </c>
      <c r="D1472" s="264" t="s">
        <v>1749</v>
      </c>
      <c r="E1472" s="19" t="s">
        <v>19</v>
      </c>
      <c r="F1472" s="265">
        <v>6.4740000000000002</v>
      </c>
      <c r="G1472" s="36"/>
      <c r="H1472" s="41"/>
    </row>
    <row r="1473" spans="1:8" s="2" customFormat="1" ht="16.899999999999999" customHeight="1">
      <c r="A1473" s="36"/>
      <c r="B1473" s="41"/>
      <c r="C1473" s="264" t="s">
        <v>19</v>
      </c>
      <c r="D1473" s="264" t="s">
        <v>1750</v>
      </c>
      <c r="E1473" s="19" t="s">
        <v>19</v>
      </c>
      <c r="F1473" s="265">
        <v>0.29399999999999998</v>
      </c>
      <c r="G1473" s="36"/>
      <c r="H1473" s="41"/>
    </row>
    <row r="1474" spans="1:8" s="2" customFormat="1" ht="16.899999999999999" customHeight="1">
      <c r="A1474" s="36"/>
      <c r="B1474" s="41"/>
      <c r="C1474" s="264" t="s">
        <v>19</v>
      </c>
      <c r="D1474" s="264" t="s">
        <v>1751</v>
      </c>
      <c r="E1474" s="19" t="s">
        <v>19</v>
      </c>
      <c r="F1474" s="265">
        <v>0.315</v>
      </c>
      <c r="G1474" s="36"/>
      <c r="H1474" s="41"/>
    </row>
    <row r="1475" spans="1:8" s="2" customFormat="1" ht="16.899999999999999" customHeight="1">
      <c r="A1475" s="36"/>
      <c r="B1475" s="41"/>
      <c r="C1475" s="264" t="s">
        <v>19</v>
      </c>
      <c r="D1475" s="264" t="s">
        <v>1752</v>
      </c>
      <c r="E1475" s="19" t="s">
        <v>19</v>
      </c>
      <c r="F1475" s="265">
        <v>0.98</v>
      </c>
      <c r="G1475" s="36"/>
      <c r="H1475" s="41"/>
    </row>
    <row r="1476" spans="1:8" s="2" customFormat="1" ht="16.899999999999999" customHeight="1">
      <c r="A1476" s="36"/>
      <c r="B1476" s="41"/>
      <c r="C1476" s="264" t="s">
        <v>19</v>
      </c>
      <c r="D1476" s="264" t="s">
        <v>1753</v>
      </c>
      <c r="E1476" s="19" t="s">
        <v>19</v>
      </c>
      <c r="F1476" s="265">
        <v>1.1779999999999999</v>
      </c>
      <c r="G1476" s="36"/>
      <c r="H1476" s="41"/>
    </row>
    <row r="1477" spans="1:8" s="2" customFormat="1" ht="16.899999999999999" customHeight="1">
      <c r="A1477" s="36"/>
      <c r="B1477" s="41"/>
      <c r="C1477" s="264" t="s">
        <v>19</v>
      </c>
      <c r="D1477" s="264" t="s">
        <v>1754</v>
      </c>
      <c r="E1477" s="19" t="s">
        <v>19</v>
      </c>
      <c r="F1477" s="265">
        <v>1.792</v>
      </c>
      <c r="G1477" s="36"/>
      <c r="H1477" s="41"/>
    </row>
    <row r="1478" spans="1:8" s="2" customFormat="1" ht="16.899999999999999" customHeight="1">
      <c r="A1478" s="36"/>
      <c r="B1478" s="41"/>
      <c r="C1478" s="264" t="s">
        <v>19</v>
      </c>
      <c r="D1478" s="264" t="s">
        <v>1472</v>
      </c>
      <c r="E1478" s="19" t="s">
        <v>19</v>
      </c>
      <c r="F1478" s="265">
        <v>6.48</v>
      </c>
      <c r="G1478" s="36"/>
      <c r="H1478" s="41"/>
    </row>
    <row r="1479" spans="1:8" s="2" customFormat="1" ht="16.899999999999999" customHeight="1">
      <c r="A1479" s="36"/>
      <c r="B1479" s="41"/>
      <c r="C1479" s="264" t="s">
        <v>19</v>
      </c>
      <c r="D1479" s="264" t="s">
        <v>1473</v>
      </c>
      <c r="E1479" s="19" t="s">
        <v>19</v>
      </c>
      <c r="F1479" s="265">
        <v>3.7</v>
      </c>
      <c r="G1479" s="36"/>
      <c r="H1479" s="41"/>
    </row>
    <row r="1480" spans="1:8" s="2" customFormat="1" ht="16.899999999999999" customHeight="1">
      <c r="A1480" s="36"/>
      <c r="B1480" s="41"/>
      <c r="C1480" s="264" t="s">
        <v>19</v>
      </c>
      <c r="D1480" s="264" t="s">
        <v>1755</v>
      </c>
      <c r="E1480" s="19" t="s">
        <v>19</v>
      </c>
      <c r="F1480" s="265">
        <v>-3.9129999999999998</v>
      </c>
      <c r="G1480" s="36"/>
      <c r="H1480" s="41"/>
    </row>
    <row r="1481" spans="1:8" s="2" customFormat="1" ht="16.899999999999999" customHeight="1">
      <c r="A1481" s="36"/>
      <c r="B1481" s="41"/>
      <c r="C1481" s="264" t="s">
        <v>19</v>
      </c>
      <c r="D1481" s="264" t="s">
        <v>1756</v>
      </c>
      <c r="E1481" s="19" t="s">
        <v>19</v>
      </c>
      <c r="F1481" s="265">
        <v>-2.234</v>
      </c>
      <c r="G1481" s="36"/>
      <c r="H1481" s="41"/>
    </row>
    <row r="1482" spans="1:8" s="2" customFormat="1" ht="16.899999999999999" customHeight="1">
      <c r="A1482" s="36"/>
      <c r="B1482" s="41"/>
      <c r="C1482" s="264" t="s">
        <v>170</v>
      </c>
      <c r="D1482" s="264" t="s">
        <v>235</v>
      </c>
      <c r="E1482" s="19" t="s">
        <v>19</v>
      </c>
      <c r="F1482" s="265">
        <v>753.45299999999997</v>
      </c>
      <c r="G1482" s="36"/>
      <c r="H1482" s="41"/>
    </row>
    <row r="1483" spans="1:8" s="2" customFormat="1" ht="16.899999999999999" customHeight="1">
      <c r="A1483" s="36"/>
      <c r="B1483" s="41"/>
      <c r="C1483" s="266" t="s">
        <v>2071</v>
      </c>
      <c r="D1483" s="36"/>
      <c r="E1483" s="36"/>
      <c r="F1483" s="36"/>
      <c r="G1483" s="36"/>
      <c r="H1483" s="41"/>
    </row>
    <row r="1484" spans="1:8" s="2" customFormat="1" ht="16.899999999999999" customHeight="1">
      <c r="A1484" s="36"/>
      <c r="B1484" s="41"/>
      <c r="C1484" s="264" t="s">
        <v>541</v>
      </c>
      <c r="D1484" s="264" t="s">
        <v>542</v>
      </c>
      <c r="E1484" s="19" t="s">
        <v>115</v>
      </c>
      <c r="F1484" s="265">
        <v>753.45299999999997</v>
      </c>
      <c r="G1484" s="36"/>
      <c r="H1484" s="41"/>
    </row>
    <row r="1485" spans="1:8" s="2" customFormat="1" ht="16.899999999999999" customHeight="1">
      <c r="A1485" s="36"/>
      <c r="B1485" s="41"/>
      <c r="C1485" s="264" t="s">
        <v>640</v>
      </c>
      <c r="D1485" s="264" t="s">
        <v>641</v>
      </c>
      <c r="E1485" s="19" t="s">
        <v>518</v>
      </c>
      <c r="F1485" s="265">
        <v>1424.0260000000001</v>
      </c>
      <c r="G1485" s="36"/>
      <c r="H1485" s="41"/>
    </row>
    <row r="1486" spans="1:8" s="2" customFormat="1" ht="7.35" customHeight="1">
      <c r="A1486" s="36"/>
      <c r="B1486" s="130"/>
      <c r="C1486" s="131"/>
      <c r="D1486" s="131"/>
      <c r="E1486" s="131"/>
      <c r="F1486" s="131"/>
      <c r="G1486" s="131"/>
      <c r="H1486" s="41"/>
    </row>
    <row r="1487" spans="1:8" s="2" customFormat="1" ht="11.25">
      <c r="A1487" s="36"/>
      <c r="B1487" s="36"/>
      <c r="C1487" s="36"/>
      <c r="D1487" s="36"/>
      <c r="E1487" s="36"/>
      <c r="F1487" s="36"/>
      <c r="G1487" s="36"/>
      <c r="H1487" s="36"/>
    </row>
  </sheetData>
  <sheetProtection algorithmName="SHA-512" hashValue="gHzpy6AmjAi/hCLXPhDCzLpWIuEm7tXDhf5DqncFcj2H/ZnsRfO4GK9jqdf/n9CHME92Bgi6OGLukvSdY+Wxcw==" saltValue="Xdziw1Hh4u7bQTnlQEpVuCGzjlyNNq5ygelnRvpHePq3XSR5RKDShJE1pTiHuhcLWZv97lefKF0cKiNNotDf8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67" customWidth="1"/>
    <col min="2" max="2" width="1.6640625" style="267" customWidth="1"/>
    <col min="3" max="4" width="5" style="267" customWidth="1"/>
    <col min="5" max="5" width="11.6640625" style="267" customWidth="1"/>
    <col min="6" max="6" width="9.1640625" style="267" customWidth="1"/>
    <col min="7" max="7" width="5" style="267" customWidth="1"/>
    <col min="8" max="8" width="77.83203125" style="267" customWidth="1"/>
    <col min="9" max="10" width="20" style="267" customWidth="1"/>
    <col min="11" max="11" width="1.6640625" style="267" customWidth="1"/>
  </cols>
  <sheetData>
    <row r="1" spans="2:11" s="1" customFormat="1" ht="37.5" customHeight="1"/>
    <row r="2" spans="2:11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pans="2:11" s="17" customFormat="1" ht="45" customHeight="1">
      <c r="B3" s="271"/>
      <c r="C3" s="400" t="s">
        <v>2075</v>
      </c>
      <c r="D3" s="400"/>
      <c r="E3" s="400"/>
      <c r="F3" s="400"/>
      <c r="G3" s="400"/>
      <c r="H3" s="400"/>
      <c r="I3" s="400"/>
      <c r="J3" s="400"/>
      <c r="K3" s="272"/>
    </row>
    <row r="4" spans="2:11" s="1" customFormat="1" ht="25.5" customHeight="1">
      <c r="B4" s="273"/>
      <c r="C4" s="405" t="s">
        <v>2076</v>
      </c>
      <c r="D4" s="405"/>
      <c r="E4" s="405"/>
      <c r="F4" s="405"/>
      <c r="G4" s="405"/>
      <c r="H4" s="405"/>
      <c r="I4" s="405"/>
      <c r="J4" s="405"/>
      <c r="K4" s="274"/>
    </row>
    <row r="5" spans="2:11" s="1" customFormat="1" ht="5.25" customHeight="1">
      <c r="B5" s="273"/>
      <c r="C5" s="275"/>
      <c r="D5" s="275"/>
      <c r="E5" s="275"/>
      <c r="F5" s="275"/>
      <c r="G5" s="275"/>
      <c r="H5" s="275"/>
      <c r="I5" s="275"/>
      <c r="J5" s="275"/>
      <c r="K5" s="274"/>
    </row>
    <row r="6" spans="2:11" s="1" customFormat="1" ht="15" customHeight="1">
      <c r="B6" s="273"/>
      <c r="C6" s="404" t="s">
        <v>2077</v>
      </c>
      <c r="D6" s="404"/>
      <c r="E6" s="404"/>
      <c r="F6" s="404"/>
      <c r="G6" s="404"/>
      <c r="H6" s="404"/>
      <c r="I6" s="404"/>
      <c r="J6" s="404"/>
      <c r="K6" s="274"/>
    </row>
    <row r="7" spans="2:11" s="1" customFormat="1" ht="15" customHeight="1">
      <c r="B7" s="277"/>
      <c r="C7" s="404" t="s">
        <v>2078</v>
      </c>
      <c r="D7" s="404"/>
      <c r="E7" s="404"/>
      <c r="F7" s="404"/>
      <c r="G7" s="404"/>
      <c r="H7" s="404"/>
      <c r="I7" s="404"/>
      <c r="J7" s="404"/>
      <c r="K7" s="274"/>
    </row>
    <row r="8" spans="2:11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pans="2:11" s="1" customFormat="1" ht="15" customHeight="1">
      <c r="B9" s="277"/>
      <c r="C9" s="404" t="s">
        <v>2079</v>
      </c>
      <c r="D9" s="404"/>
      <c r="E9" s="404"/>
      <c r="F9" s="404"/>
      <c r="G9" s="404"/>
      <c r="H9" s="404"/>
      <c r="I9" s="404"/>
      <c r="J9" s="404"/>
      <c r="K9" s="274"/>
    </row>
    <row r="10" spans="2:11" s="1" customFormat="1" ht="15" customHeight="1">
      <c r="B10" s="277"/>
      <c r="C10" s="276"/>
      <c r="D10" s="404" t="s">
        <v>2080</v>
      </c>
      <c r="E10" s="404"/>
      <c r="F10" s="404"/>
      <c r="G10" s="404"/>
      <c r="H10" s="404"/>
      <c r="I10" s="404"/>
      <c r="J10" s="404"/>
      <c r="K10" s="274"/>
    </row>
    <row r="11" spans="2:11" s="1" customFormat="1" ht="15" customHeight="1">
      <c r="B11" s="277"/>
      <c r="C11" s="278"/>
      <c r="D11" s="404" t="s">
        <v>2081</v>
      </c>
      <c r="E11" s="404"/>
      <c r="F11" s="404"/>
      <c r="G11" s="404"/>
      <c r="H11" s="404"/>
      <c r="I11" s="404"/>
      <c r="J11" s="404"/>
      <c r="K11" s="274"/>
    </row>
    <row r="12" spans="2:11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pans="2:11" s="1" customFormat="1" ht="15" customHeight="1">
      <c r="B13" s="277"/>
      <c r="C13" s="278"/>
      <c r="D13" s="279" t="s">
        <v>2082</v>
      </c>
      <c r="E13" s="276"/>
      <c r="F13" s="276"/>
      <c r="G13" s="276"/>
      <c r="H13" s="276"/>
      <c r="I13" s="276"/>
      <c r="J13" s="276"/>
      <c r="K13" s="274"/>
    </row>
    <row r="14" spans="2:11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pans="2:11" s="1" customFormat="1" ht="15" customHeight="1">
      <c r="B15" s="277"/>
      <c r="C15" s="278"/>
      <c r="D15" s="404" t="s">
        <v>2083</v>
      </c>
      <c r="E15" s="404"/>
      <c r="F15" s="404"/>
      <c r="G15" s="404"/>
      <c r="H15" s="404"/>
      <c r="I15" s="404"/>
      <c r="J15" s="404"/>
      <c r="K15" s="274"/>
    </row>
    <row r="16" spans="2:11" s="1" customFormat="1" ht="15" customHeight="1">
      <c r="B16" s="277"/>
      <c r="C16" s="278"/>
      <c r="D16" s="404" t="s">
        <v>2084</v>
      </c>
      <c r="E16" s="404"/>
      <c r="F16" s="404"/>
      <c r="G16" s="404"/>
      <c r="H16" s="404"/>
      <c r="I16" s="404"/>
      <c r="J16" s="404"/>
      <c r="K16" s="274"/>
    </row>
    <row r="17" spans="2:11" s="1" customFormat="1" ht="15" customHeight="1">
      <c r="B17" s="277"/>
      <c r="C17" s="278"/>
      <c r="D17" s="404" t="s">
        <v>2085</v>
      </c>
      <c r="E17" s="404"/>
      <c r="F17" s="404"/>
      <c r="G17" s="404"/>
      <c r="H17" s="404"/>
      <c r="I17" s="404"/>
      <c r="J17" s="404"/>
      <c r="K17" s="274"/>
    </row>
    <row r="18" spans="2:11" s="1" customFormat="1" ht="15" customHeight="1">
      <c r="B18" s="277"/>
      <c r="C18" s="278"/>
      <c r="D18" s="278"/>
      <c r="E18" s="280" t="s">
        <v>83</v>
      </c>
      <c r="F18" s="404" t="s">
        <v>2086</v>
      </c>
      <c r="G18" s="404"/>
      <c r="H18" s="404"/>
      <c r="I18" s="404"/>
      <c r="J18" s="404"/>
      <c r="K18" s="274"/>
    </row>
    <row r="19" spans="2:11" s="1" customFormat="1" ht="15" customHeight="1">
      <c r="B19" s="277"/>
      <c r="C19" s="278"/>
      <c r="D19" s="278"/>
      <c r="E19" s="280" t="s">
        <v>2087</v>
      </c>
      <c r="F19" s="404" t="s">
        <v>2088</v>
      </c>
      <c r="G19" s="404"/>
      <c r="H19" s="404"/>
      <c r="I19" s="404"/>
      <c r="J19" s="404"/>
      <c r="K19" s="274"/>
    </row>
    <row r="20" spans="2:11" s="1" customFormat="1" ht="15" customHeight="1">
      <c r="B20" s="277"/>
      <c r="C20" s="278"/>
      <c r="D20" s="278"/>
      <c r="E20" s="280" t="s">
        <v>2089</v>
      </c>
      <c r="F20" s="404" t="s">
        <v>2090</v>
      </c>
      <c r="G20" s="404"/>
      <c r="H20" s="404"/>
      <c r="I20" s="404"/>
      <c r="J20" s="404"/>
      <c r="K20" s="274"/>
    </row>
    <row r="21" spans="2:11" s="1" customFormat="1" ht="15" customHeight="1">
      <c r="B21" s="277"/>
      <c r="C21" s="278"/>
      <c r="D21" s="278"/>
      <c r="E21" s="280" t="s">
        <v>2091</v>
      </c>
      <c r="F21" s="404" t="s">
        <v>2092</v>
      </c>
      <c r="G21" s="404"/>
      <c r="H21" s="404"/>
      <c r="I21" s="404"/>
      <c r="J21" s="404"/>
      <c r="K21" s="274"/>
    </row>
    <row r="22" spans="2:11" s="1" customFormat="1" ht="15" customHeight="1">
      <c r="B22" s="277"/>
      <c r="C22" s="278"/>
      <c r="D22" s="278"/>
      <c r="E22" s="280" t="s">
        <v>2093</v>
      </c>
      <c r="F22" s="404" t="s">
        <v>2094</v>
      </c>
      <c r="G22" s="404"/>
      <c r="H22" s="404"/>
      <c r="I22" s="404"/>
      <c r="J22" s="404"/>
      <c r="K22" s="274"/>
    </row>
    <row r="23" spans="2:11" s="1" customFormat="1" ht="15" customHeight="1">
      <c r="B23" s="277"/>
      <c r="C23" s="278"/>
      <c r="D23" s="278"/>
      <c r="E23" s="280" t="s">
        <v>2095</v>
      </c>
      <c r="F23" s="404" t="s">
        <v>2096</v>
      </c>
      <c r="G23" s="404"/>
      <c r="H23" s="404"/>
      <c r="I23" s="404"/>
      <c r="J23" s="404"/>
      <c r="K23" s="274"/>
    </row>
    <row r="24" spans="2:11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pans="2:11" s="1" customFormat="1" ht="15" customHeight="1">
      <c r="B25" s="277"/>
      <c r="C25" s="404" t="s">
        <v>2097</v>
      </c>
      <c r="D25" s="404"/>
      <c r="E25" s="404"/>
      <c r="F25" s="404"/>
      <c r="G25" s="404"/>
      <c r="H25" s="404"/>
      <c r="I25" s="404"/>
      <c r="J25" s="404"/>
      <c r="K25" s="274"/>
    </row>
    <row r="26" spans="2:11" s="1" customFormat="1" ht="15" customHeight="1">
      <c r="B26" s="277"/>
      <c r="C26" s="404" t="s">
        <v>2098</v>
      </c>
      <c r="D26" s="404"/>
      <c r="E26" s="404"/>
      <c r="F26" s="404"/>
      <c r="G26" s="404"/>
      <c r="H26" s="404"/>
      <c r="I26" s="404"/>
      <c r="J26" s="404"/>
      <c r="K26" s="274"/>
    </row>
    <row r="27" spans="2:11" s="1" customFormat="1" ht="15" customHeight="1">
      <c r="B27" s="277"/>
      <c r="C27" s="276"/>
      <c r="D27" s="404" t="s">
        <v>2099</v>
      </c>
      <c r="E27" s="404"/>
      <c r="F27" s="404"/>
      <c r="G27" s="404"/>
      <c r="H27" s="404"/>
      <c r="I27" s="404"/>
      <c r="J27" s="404"/>
      <c r="K27" s="274"/>
    </row>
    <row r="28" spans="2:11" s="1" customFormat="1" ht="15" customHeight="1">
      <c r="B28" s="277"/>
      <c r="C28" s="278"/>
      <c r="D28" s="404" t="s">
        <v>2100</v>
      </c>
      <c r="E28" s="404"/>
      <c r="F28" s="404"/>
      <c r="G28" s="404"/>
      <c r="H28" s="404"/>
      <c r="I28" s="404"/>
      <c r="J28" s="404"/>
      <c r="K28" s="274"/>
    </row>
    <row r="29" spans="2:11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pans="2:11" s="1" customFormat="1" ht="15" customHeight="1">
      <c r="B30" s="277"/>
      <c r="C30" s="278"/>
      <c r="D30" s="404" t="s">
        <v>2101</v>
      </c>
      <c r="E30" s="404"/>
      <c r="F30" s="404"/>
      <c r="G30" s="404"/>
      <c r="H30" s="404"/>
      <c r="I30" s="404"/>
      <c r="J30" s="404"/>
      <c r="K30" s="274"/>
    </row>
    <row r="31" spans="2:11" s="1" customFormat="1" ht="15" customHeight="1">
      <c r="B31" s="277"/>
      <c r="C31" s="278"/>
      <c r="D31" s="404" t="s">
        <v>2102</v>
      </c>
      <c r="E31" s="404"/>
      <c r="F31" s="404"/>
      <c r="G31" s="404"/>
      <c r="H31" s="404"/>
      <c r="I31" s="404"/>
      <c r="J31" s="404"/>
      <c r="K31" s="274"/>
    </row>
    <row r="32" spans="2:11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pans="2:11" s="1" customFormat="1" ht="15" customHeight="1">
      <c r="B33" s="277"/>
      <c r="C33" s="278"/>
      <c r="D33" s="404" t="s">
        <v>2103</v>
      </c>
      <c r="E33" s="404"/>
      <c r="F33" s="404"/>
      <c r="G33" s="404"/>
      <c r="H33" s="404"/>
      <c r="I33" s="404"/>
      <c r="J33" s="404"/>
      <c r="K33" s="274"/>
    </row>
    <row r="34" spans="2:11" s="1" customFormat="1" ht="15" customHeight="1">
      <c r="B34" s="277"/>
      <c r="C34" s="278"/>
      <c r="D34" s="404" t="s">
        <v>2104</v>
      </c>
      <c r="E34" s="404"/>
      <c r="F34" s="404"/>
      <c r="G34" s="404"/>
      <c r="H34" s="404"/>
      <c r="I34" s="404"/>
      <c r="J34" s="404"/>
      <c r="K34" s="274"/>
    </row>
    <row r="35" spans="2:11" s="1" customFormat="1" ht="15" customHeight="1">
      <c r="B35" s="277"/>
      <c r="C35" s="278"/>
      <c r="D35" s="404" t="s">
        <v>2105</v>
      </c>
      <c r="E35" s="404"/>
      <c r="F35" s="404"/>
      <c r="G35" s="404"/>
      <c r="H35" s="404"/>
      <c r="I35" s="404"/>
      <c r="J35" s="404"/>
      <c r="K35" s="274"/>
    </row>
    <row r="36" spans="2:11" s="1" customFormat="1" ht="15" customHeight="1">
      <c r="B36" s="277"/>
      <c r="C36" s="278"/>
      <c r="D36" s="276"/>
      <c r="E36" s="279" t="s">
        <v>188</v>
      </c>
      <c r="F36" s="276"/>
      <c r="G36" s="404" t="s">
        <v>2106</v>
      </c>
      <c r="H36" s="404"/>
      <c r="I36" s="404"/>
      <c r="J36" s="404"/>
      <c r="K36" s="274"/>
    </row>
    <row r="37" spans="2:11" s="1" customFormat="1" ht="30.75" customHeight="1">
      <c r="B37" s="277"/>
      <c r="C37" s="278"/>
      <c r="D37" s="276"/>
      <c r="E37" s="279" t="s">
        <v>2107</v>
      </c>
      <c r="F37" s="276"/>
      <c r="G37" s="404" t="s">
        <v>2108</v>
      </c>
      <c r="H37" s="404"/>
      <c r="I37" s="404"/>
      <c r="J37" s="404"/>
      <c r="K37" s="274"/>
    </row>
    <row r="38" spans="2:11" s="1" customFormat="1" ht="15" customHeight="1">
      <c r="B38" s="277"/>
      <c r="C38" s="278"/>
      <c r="D38" s="276"/>
      <c r="E38" s="279" t="s">
        <v>57</v>
      </c>
      <c r="F38" s="276"/>
      <c r="G38" s="404" t="s">
        <v>2109</v>
      </c>
      <c r="H38" s="404"/>
      <c r="I38" s="404"/>
      <c r="J38" s="404"/>
      <c r="K38" s="274"/>
    </row>
    <row r="39" spans="2:11" s="1" customFormat="1" ht="15" customHeight="1">
      <c r="B39" s="277"/>
      <c r="C39" s="278"/>
      <c r="D39" s="276"/>
      <c r="E39" s="279" t="s">
        <v>58</v>
      </c>
      <c r="F39" s="276"/>
      <c r="G39" s="404" t="s">
        <v>2110</v>
      </c>
      <c r="H39" s="404"/>
      <c r="I39" s="404"/>
      <c r="J39" s="404"/>
      <c r="K39" s="274"/>
    </row>
    <row r="40" spans="2:11" s="1" customFormat="1" ht="15" customHeight="1">
      <c r="B40" s="277"/>
      <c r="C40" s="278"/>
      <c r="D40" s="276"/>
      <c r="E40" s="279" t="s">
        <v>189</v>
      </c>
      <c r="F40" s="276"/>
      <c r="G40" s="404" t="s">
        <v>2111</v>
      </c>
      <c r="H40" s="404"/>
      <c r="I40" s="404"/>
      <c r="J40" s="404"/>
      <c r="K40" s="274"/>
    </row>
    <row r="41" spans="2:11" s="1" customFormat="1" ht="15" customHeight="1">
      <c r="B41" s="277"/>
      <c r="C41" s="278"/>
      <c r="D41" s="276"/>
      <c r="E41" s="279" t="s">
        <v>190</v>
      </c>
      <c r="F41" s="276"/>
      <c r="G41" s="404" t="s">
        <v>2112</v>
      </c>
      <c r="H41" s="404"/>
      <c r="I41" s="404"/>
      <c r="J41" s="404"/>
      <c r="K41" s="274"/>
    </row>
    <row r="42" spans="2:11" s="1" customFormat="1" ht="15" customHeight="1">
      <c r="B42" s="277"/>
      <c r="C42" s="278"/>
      <c r="D42" s="276"/>
      <c r="E42" s="279" t="s">
        <v>2113</v>
      </c>
      <c r="F42" s="276"/>
      <c r="G42" s="404" t="s">
        <v>2114</v>
      </c>
      <c r="H42" s="404"/>
      <c r="I42" s="404"/>
      <c r="J42" s="404"/>
      <c r="K42" s="274"/>
    </row>
    <row r="43" spans="2:11" s="1" customFormat="1" ht="15" customHeight="1">
      <c r="B43" s="277"/>
      <c r="C43" s="278"/>
      <c r="D43" s="276"/>
      <c r="E43" s="279"/>
      <c r="F43" s="276"/>
      <c r="G43" s="404" t="s">
        <v>2115</v>
      </c>
      <c r="H43" s="404"/>
      <c r="I43" s="404"/>
      <c r="J43" s="404"/>
      <c r="K43" s="274"/>
    </row>
    <row r="44" spans="2:11" s="1" customFormat="1" ht="15" customHeight="1">
      <c r="B44" s="277"/>
      <c r="C44" s="278"/>
      <c r="D44" s="276"/>
      <c r="E44" s="279" t="s">
        <v>2116</v>
      </c>
      <c r="F44" s="276"/>
      <c r="G44" s="404" t="s">
        <v>2117</v>
      </c>
      <c r="H44" s="404"/>
      <c r="I44" s="404"/>
      <c r="J44" s="404"/>
      <c r="K44" s="274"/>
    </row>
    <row r="45" spans="2:11" s="1" customFormat="1" ht="15" customHeight="1">
      <c r="B45" s="277"/>
      <c r="C45" s="278"/>
      <c r="D45" s="276"/>
      <c r="E45" s="279" t="s">
        <v>192</v>
      </c>
      <c r="F45" s="276"/>
      <c r="G45" s="404" t="s">
        <v>2118</v>
      </c>
      <c r="H45" s="404"/>
      <c r="I45" s="404"/>
      <c r="J45" s="404"/>
      <c r="K45" s="274"/>
    </row>
    <row r="46" spans="2:11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pans="2:11" s="1" customFormat="1" ht="15" customHeight="1">
      <c r="B47" s="277"/>
      <c r="C47" s="278"/>
      <c r="D47" s="404" t="s">
        <v>2119</v>
      </c>
      <c r="E47" s="404"/>
      <c r="F47" s="404"/>
      <c r="G47" s="404"/>
      <c r="H47" s="404"/>
      <c r="I47" s="404"/>
      <c r="J47" s="404"/>
      <c r="K47" s="274"/>
    </row>
    <row r="48" spans="2:11" s="1" customFormat="1" ht="15" customHeight="1">
      <c r="B48" s="277"/>
      <c r="C48" s="278"/>
      <c r="D48" s="278"/>
      <c r="E48" s="404" t="s">
        <v>2120</v>
      </c>
      <c r="F48" s="404"/>
      <c r="G48" s="404"/>
      <c r="H48" s="404"/>
      <c r="I48" s="404"/>
      <c r="J48" s="404"/>
      <c r="K48" s="274"/>
    </row>
    <row r="49" spans="2:11" s="1" customFormat="1" ht="15" customHeight="1">
      <c r="B49" s="277"/>
      <c r="C49" s="278"/>
      <c r="D49" s="278"/>
      <c r="E49" s="404" t="s">
        <v>2121</v>
      </c>
      <c r="F49" s="404"/>
      <c r="G49" s="404"/>
      <c r="H49" s="404"/>
      <c r="I49" s="404"/>
      <c r="J49" s="404"/>
      <c r="K49" s="274"/>
    </row>
    <row r="50" spans="2:11" s="1" customFormat="1" ht="15" customHeight="1">
      <c r="B50" s="277"/>
      <c r="C50" s="278"/>
      <c r="D50" s="278"/>
      <c r="E50" s="404" t="s">
        <v>2122</v>
      </c>
      <c r="F50" s="404"/>
      <c r="G50" s="404"/>
      <c r="H50" s="404"/>
      <c r="I50" s="404"/>
      <c r="J50" s="404"/>
      <c r="K50" s="274"/>
    </row>
    <row r="51" spans="2:11" s="1" customFormat="1" ht="15" customHeight="1">
      <c r="B51" s="277"/>
      <c r="C51" s="278"/>
      <c r="D51" s="404" t="s">
        <v>2123</v>
      </c>
      <c r="E51" s="404"/>
      <c r="F51" s="404"/>
      <c r="G51" s="404"/>
      <c r="H51" s="404"/>
      <c r="I51" s="404"/>
      <c r="J51" s="404"/>
      <c r="K51" s="274"/>
    </row>
    <row r="52" spans="2:11" s="1" customFormat="1" ht="25.5" customHeight="1">
      <c r="B52" s="273"/>
      <c r="C52" s="405" t="s">
        <v>2124</v>
      </c>
      <c r="D52" s="405"/>
      <c r="E52" s="405"/>
      <c r="F52" s="405"/>
      <c r="G52" s="405"/>
      <c r="H52" s="405"/>
      <c r="I52" s="405"/>
      <c r="J52" s="405"/>
      <c r="K52" s="274"/>
    </row>
    <row r="53" spans="2:11" s="1" customFormat="1" ht="5.25" customHeight="1">
      <c r="B53" s="273"/>
      <c r="C53" s="275"/>
      <c r="D53" s="275"/>
      <c r="E53" s="275"/>
      <c r="F53" s="275"/>
      <c r="G53" s="275"/>
      <c r="H53" s="275"/>
      <c r="I53" s="275"/>
      <c r="J53" s="275"/>
      <c r="K53" s="274"/>
    </row>
    <row r="54" spans="2:11" s="1" customFormat="1" ht="15" customHeight="1">
      <c r="B54" s="273"/>
      <c r="C54" s="404" t="s">
        <v>2125</v>
      </c>
      <c r="D54" s="404"/>
      <c r="E54" s="404"/>
      <c r="F54" s="404"/>
      <c r="G54" s="404"/>
      <c r="H54" s="404"/>
      <c r="I54" s="404"/>
      <c r="J54" s="404"/>
      <c r="K54" s="274"/>
    </row>
    <row r="55" spans="2:11" s="1" customFormat="1" ht="15" customHeight="1">
      <c r="B55" s="273"/>
      <c r="C55" s="404" t="s">
        <v>2126</v>
      </c>
      <c r="D55" s="404"/>
      <c r="E55" s="404"/>
      <c r="F55" s="404"/>
      <c r="G55" s="404"/>
      <c r="H55" s="404"/>
      <c r="I55" s="404"/>
      <c r="J55" s="404"/>
      <c r="K55" s="274"/>
    </row>
    <row r="56" spans="2:11" s="1" customFormat="1" ht="12.75" customHeight="1">
      <c r="B56" s="273"/>
      <c r="C56" s="276"/>
      <c r="D56" s="276"/>
      <c r="E56" s="276"/>
      <c r="F56" s="276"/>
      <c r="G56" s="276"/>
      <c r="H56" s="276"/>
      <c r="I56" s="276"/>
      <c r="J56" s="276"/>
      <c r="K56" s="274"/>
    </row>
    <row r="57" spans="2:11" s="1" customFormat="1" ht="15" customHeight="1">
      <c r="B57" s="273"/>
      <c r="C57" s="404" t="s">
        <v>2127</v>
      </c>
      <c r="D57" s="404"/>
      <c r="E57" s="404"/>
      <c r="F57" s="404"/>
      <c r="G57" s="404"/>
      <c r="H57" s="404"/>
      <c r="I57" s="404"/>
      <c r="J57" s="404"/>
      <c r="K57" s="274"/>
    </row>
    <row r="58" spans="2:11" s="1" customFormat="1" ht="15" customHeight="1">
      <c r="B58" s="273"/>
      <c r="C58" s="278"/>
      <c r="D58" s="404" t="s">
        <v>2128</v>
      </c>
      <c r="E58" s="404"/>
      <c r="F58" s="404"/>
      <c r="G58" s="404"/>
      <c r="H58" s="404"/>
      <c r="I58" s="404"/>
      <c r="J58" s="404"/>
      <c r="K58" s="274"/>
    </row>
    <row r="59" spans="2:11" s="1" customFormat="1" ht="15" customHeight="1">
      <c r="B59" s="273"/>
      <c r="C59" s="278"/>
      <c r="D59" s="404" t="s">
        <v>2129</v>
      </c>
      <c r="E59" s="404"/>
      <c r="F59" s="404"/>
      <c r="G59" s="404"/>
      <c r="H59" s="404"/>
      <c r="I59" s="404"/>
      <c r="J59" s="404"/>
      <c r="K59" s="274"/>
    </row>
    <row r="60" spans="2:11" s="1" customFormat="1" ht="15" customHeight="1">
      <c r="B60" s="273"/>
      <c r="C60" s="278"/>
      <c r="D60" s="404" t="s">
        <v>2130</v>
      </c>
      <c r="E60" s="404"/>
      <c r="F60" s="404"/>
      <c r="G60" s="404"/>
      <c r="H60" s="404"/>
      <c r="I60" s="404"/>
      <c r="J60" s="404"/>
      <c r="K60" s="274"/>
    </row>
    <row r="61" spans="2:11" s="1" customFormat="1" ht="15" customHeight="1">
      <c r="B61" s="273"/>
      <c r="C61" s="278"/>
      <c r="D61" s="404" t="s">
        <v>2131</v>
      </c>
      <c r="E61" s="404"/>
      <c r="F61" s="404"/>
      <c r="G61" s="404"/>
      <c r="H61" s="404"/>
      <c r="I61" s="404"/>
      <c r="J61" s="404"/>
      <c r="K61" s="274"/>
    </row>
    <row r="62" spans="2:11" s="1" customFormat="1" ht="15" customHeight="1">
      <c r="B62" s="273"/>
      <c r="C62" s="278"/>
      <c r="D62" s="406" t="s">
        <v>2132</v>
      </c>
      <c r="E62" s="406"/>
      <c r="F62" s="406"/>
      <c r="G62" s="406"/>
      <c r="H62" s="406"/>
      <c r="I62" s="406"/>
      <c r="J62" s="406"/>
      <c r="K62" s="274"/>
    </row>
    <row r="63" spans="2:11" s="1" customFormat="1" ht="15" customHeight="1">
      <c r="B63" s="273"/>
      <c r="C63" s="278"/>
      <c r="D63" s="404" t="s">
        <v>2133</v>
      </c>
      <c r="E63" s="404"/>
      <c r="F63" s="404"/>
      <c r="G63" s="404"/>
      <c r="H63" s="404"/>
      <c r="I63" s="404"/>
      <c r="J63" s="404"/>
      <c r="K63" s="274"/>
    </row>
    <row r="64" spans="2:11" s="1" customFormat="1" ht="12.75" customHeight="1">
      <c r="B64" s="273"/>
      <c r="C64" s="278"/>
      <c r="D64" s="278"/>
      <c r="E64" s="281"/>
      <c r="F64" s="278"/>
      <c r="G64" s="278"/>
      <c r="H64" s="278"/>
      <c r="I64" s="278"/>
      <c r="J64" s="278"/>
      <c r="K64" s="274"/>
    </row>
    <row r="65" spans="2:11" s="1" customFormat="1" ht="15" customHeight="1">
      <c r="B65" s="273"/>
      <c r="C65" s="278"/>
      <c r="D65" s="404" t="s">
        <v>2134</v>
      </c>
      <c r="E65" s="404"/>
      <c r="F65" s="404"/>
      <c r="G65" s="404"/>
      <c r="H65" s="404"/>
      <c r="I65" s="404"/>
      <c r="J65" s="404"/>
      <c r="K65" s="274"/>
    </row>
    <row r="66" spans="2:11" s="1" customFormat="1" ht="15" customHeight="1">
      <c r="B66" s="273"/>
      <c r="C66" s="278"/>
      <c r="D66" s="406" t="s">
        <v>2135</v>
      </c>
      <c r="E66" s="406"/>
      <c r="F66" s="406"/>
      <c r="G66" s="406"/>
      <c r="H66" s="406"/>
      <c r="I66" s="406"/>
      <c r="J66" s="406"/>
      <c r="K66" s="274"/>
    </row>
    <row r="67" spans="2:11" s="1" customFormat="1" ht="15" customHeight="1">
      <c r="B67" s="273"/>
      <c r="C67" s="278"/>
      <c r="D67" s="404" t="s">
        <v>2136</v>
      </c>
      <c r="E67" s="404"/>
      <c r="F67" s="404"/>
      <c r="G67" s="404"/>
      <c r="H67" s="404"/>
      <c r="I67" s="404"/>
      <c r="J67" s="404"/>
      <c r="K67" s="274"/>
    </row>
    <row r="68" spans="2:11" s="1" customFormat="1" ht="15" customHeight="1">
      <c r="B68" s="273"/>
      <c r="C68" s="278"/>
      <c r="D68" s="404" t="s">
        <v>2137</v>
      </c>
      <c r="E68" s="404"/>
      <c r="F68" s="404"/>
      <c r="G68" s="404"/>
      <c r="H68" s="404"/>
      <c r="I68" s="404"/>
      <c r="J68" s="404"/>
      <c r="K68" s="274"/>
    </row>
    <row r="69" spans="2:11" s="1" customFormat="1" ht="15" customHeight="1">
      <c r="B69" s="273"/>
      <c r="C69" s="278"/>
      <c r="D69" s="404" t="s">
        <v>2138</v>
      </c>
      <c r="E69" s="404"/>
      <c r="F69" s="404"/>
      <c r="G69" s="404"/>
      <c r="H69" s="404"/>
      <c r="I69" s="404"/>
      <c r="J69" s="404"/>
      <c r="K69" s="274"/>
    </row>
    <row r="70" spans="2:11" s="1" customFormat="1" ht="15" customHeight="1">
      <c r="B70" s="273"/>
      <c r="C70" s="278"/>
      <c r="D70" s="404" t="s">
        <v>2139</v>
      </c>
      <c r="E70" s="404"/>
      <c r="F70" s="404"/>
      <c r="G70" s="404"/>
      <c r="H70" s="404"/>
      <c r="I70" s="404"/>
      <c r="J70" s="404"/>
      <c r="K70" s="274"/>
    </row>
    <row r="71" spans="2:1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pans="2:11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pans="2:11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pans="2:11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pans="2:11" s="1" customFormat="1" ht="45" customHeight="1">
      <c r="B75" s="290"/>
      <c r="C75" s="399" t="s">
        <v>2140</v>
      </c>
      <c r="D75" s="399"/>
      <c r="E75" s="399"/>
      <c r="F75" s="399"/>
      <c r="G75" s="399"/>
      <c r="H75" s="399"/>
      <c r="I75" s="399"/>
      <c r="J75" s="399"/>
      <c r="K75" s="291"/>
    </row>
    <row r="76" spans="2:11" s="1" customFormat="1" ht="17.25" customHeight="1">
      <c r="B76" s="290"/>
      <c r="C76" s="292" t="s">
        <v>2141</v>
      </c>
      <c r="D76" s="292"/>
      <c r="E76" s="292"/>
      <c r="F76" s="292" t="s">
        <v>2142</v>
      </c>
      <c r="G76" s="293"/>
      <c r="H76" s="292" t="s">
        <v>58</v>
      </c>
      <c r="I76" s="292" t="s">
        <v>61</v>
      </c>
      <c r="J76" s="292" t="s">
        <v>2143</v>
      </c>
      <c r="K76" s="291"/>
    </row>
    <row r="77" spans="2:11" s="1" customFormat="1" ht="17.25" customHeight="1">
      <c r="B77" s="290"/>
      <c r="C77" s="294" t="s">
        <v>2144</v>
      </c>
      <c r="D77" s="294"/>
      <c r="E77" s="294"/>
      <c r="F77" s="295" t="s">
        <v>2145</v>
      </c>
      <c r="G77" s="296"/>
      <c r="H77" s="294"/>
      <c r="I77" s="294"/>
      <c r="J77" s="294" t="s">
        <v>2146</v>
      </c>
      <c r="K77" s="291"/>
    </row>
    <row r="78" spans="2:11" s="1" customFormat="1" ht="5.25" customHeight="1">
      <c r="B78" s="290"/>
      <c r="C78" s="297"/>
      <c r="D78" s="297"/>
      <c r="E78" s="297"/>
      <c r="F78" s="297"/>
      <c r="G78" s="298"/>
      <c r="H78" s="297"/>
      <c r="I78" s="297"/>
      <c r="J78" s="297"/>
      <c r="K78" s="291"/>
    </row>
    <row r="79" spans="2:11" s="1" customFormat="1" ht="15" customHeight="1">
      <c r="B79" s="290"/>
      <c r="C79" s="279" t="s">
        <v>57</v>
      </c>
      <c r="D79" s="299"/>
      <c r="E79" s="299"/>
      <c r="F79" s="300" t="s">
        <v>2147</v>
      </c>
      <c r="G79" s="301"/>
      <c r="H79" s="279" t="s">
        <v>2148</v>
      </c>
      <c r="I79" s="279" t="s">
        <v>2149</v>
      </c>
      <c r="J79" s="279">
        <v>20</v>
      </c>
      <c r="K79" s="291"/>
    </row>
    <row r="80" spans="2:11" s="1" customFormat="1" ht="15" customHeight="1">
      <c r="B80" s="290"/>
      <c r="C80" s="279" t="s">
        <v>2150</v>
      </c>
      <c r="D80" s="279"/>
      <c r="E80" s="279"/>
      <c r="F80" s="300" t="s">
        <v>2147</v>
      </c>
      <c r="G80" s="301"/>
      <c r="H80" s="279" t="s">
        <v>2151</v>
      </c>
      <c r="I80" s="279" t="s">
        <v>2149</v>
      </c>
      <c r="J80" s="279">
        <v>120</v>
      </c>
      <c r="K80" s="291"/>
    </row>
    <row r="81" spans="2:11" s="1" customFormat="1" ht="15" customHeight="1">
      <c r="B81" s="302"/>
      <c r="C81" s="279" t="s">
        <v>2152</v>
      </c>
      <c r="D81" s="279"/>
      <c r="E81" s="279"/>
      <c r="F81" s="300" t="s">
        <v>2153</v>
      </c>
      <c r="G81" s="301"/>
      <c r="H81" s="279" t="s">
        <v>2154</v>
      </c>
      <c r="I81" s="279" t="s">
        <v>2149</v>
      </c>
      <c r="J81" s="279">
        <v>50</v>
      </c>
      <c r="K81" s="291"/>
    </row>
    <row r="82" spans="2:11" s="1" customFormat="1" ht="15" customHeight="1">
      <c r="B82" s="302"/>
      <c r="C82" s="279" t="s">
        <v>2155</v>
      </c>
      <c r="D82" s="279"/>
      <c r="E82" s="279"/>
      <c r="F82" s="300" t="s">
        <v>2147</v>
      </c>
      <c r="G82" s="301"/>
      <c r="H82" s="279" t="s">
        <v>2156</v>
      </c>
      <c r="I82" s="279" t="s">
        <v>2157</v>
      </c>
      <c r="J82" s="279"/>
      <c r="K82" s="291"/>
    </row>
    <row r="83" spans="2:11" s="1" customFormat="1" ht="15" customHeight="1">
      <c r="B83" s="302"/>
      <c r="C83" s="303" t="s">
        <v>2158</v>
      </c>
      <c r="D83" s="303"/>
      <c r="E83" s="303"/>
      <c r="F83" s="304" t="s">
        <v>2153</v>
      </c>
      <c r="G83" s="303"/>
      <c r="H83" s="303" t="s">
        <v>2159</v>
      </c>
      <c r="I83" s="303" t="s">
        <v>2149</v>
      </c>
      <c r="J83" s="303">
        <v>15</v>
      </c>
      <c r="K83" s="291"/>
    </row>
    <row r="84" spans="2:11" s="1" customFormat="1" ht="15" customHeight="1">
      <c r="B84" s="302"/>
      <c r="C84" s="303" t="s">
        <v>2160</v>
      </c>
      <c r="D84" s="303"/>
      <c r="E84" s="303"/>
      <c r="F84" s="304" t="s">
        <v>2153</v>
      </c>
      <c r="G84" s="303"/>
      <c r="H84" s="303" t="s">
        <v>2161</v>
      </c>
      <c r="I84" s="303" t="s">
        <v>2149</v>
      </c>
      <c r="J84" s="303">
        <v>15</v>
      </c>
      <c r="K84" s="291"/>
    </row>
    <row r="85" spans="2:11" s="1" customFormat="1" ht="15" customHeight="1">
      <c r="B85" s="302"/>
      <c r="C85" s="303" t="s">
        <v>2162</v>
      </c>
      <c r="D85" s="303"/>
      <c r="E85" s="303"/>
      <c r="F85" s="304" t="s">
        <v>2153</v>
      </c>
      <c r="G85" s="303"/>
      <c r="H85" s="303" t="s">
        <v>2163</v>
      </c>
      <c r="I85" s="303" t="s">
        <v>2149</v>
      </c>
      <c r="J85" s="303">
        <v>20</v>
      </c>
      <c r="K85" s="291"/>
    </row>
    <row r="86" spans="2:11" s="1" customFormat="1" ht="15" customHeight="1">
      <c r="B86" s="302"/>
      <c r="C86" s="303" t="s">
        <v>2164</v>
      </c>
      <c r="D86" s="303"/>
      <c r="E86" s="303"/>
      <c r="F86" s="304" t="s">
        <v>2153</v>
      </c>
      <c r="G86" s="303"/>
      <c r="H86" s="303" t="s">
        <v>2165</v>
      </c>
      <c r="I86" s="303" t="s">
        <v>2149</v>
      </c>
      <c r="J86" s="303">
        <v>20</v>
      </c>
      <c r="K86" s="291"/>
    </row>
    <row r="87" spans="2:11" s="1" customFormat="1" ht="15" customHeight="1">
      <c r="B87" s="302"/>
      <c r="C87" s="279" t="s">
        <v>2166</v>
      </c>
      <c r="D87" s="279"/>
      <c r="E87" s="279"/>
      <c r="F87" s="300" t="s">
        <v>2153</v>
      </c>
      <c r="G87" s="301"/>
      <c r="H87" s="279" t="s">
        <v>2167</v>
      </c>
      <c r="I87" s="279" t="s">
        <v>2149</v>
      </c>
      <c r="J87" s="279">
        <v>50</v>
      </c>
      <c r="K87" s="291"/>
    </row>
    <row r="88" spans="2:11" s="1" customFormat="1" ht="15" customHeight="1">
      <c r="B88" s="302"/>
      <c r="C88" s="279" t="s">
        <v>2168</v>
      </c>
      <c r="D88" s="279"/>
      <c r="E88" s="279"/>
      <c r="F88" s="300" t="s">
        <v>2153</v>
      </c>
      <c r="G88" s="301"/>
      <c r="H88" s="279" t="s">
        <v>2169</v>
      </c>
      <c r="I88" s="279" t="s">
        <v>2149</v>
      </c>
      <c r="J88" s="279">
        <v>20</v>
      </c>
      <c r="K88" s="291"/>
    </row>
    <row r="89" spans="2:11" s="1" customFormat="1" ht="15" customHeight="1">
      <c r="B89" s="302"/>
      <c r="C89" s="279" t="s">
        <v>2170</v>
      </c>
      <c r="D89" s="279"/>
      <c r="E89" s="279"/>
      <c r="F89" s="300" t="s">
        <v>2153</v>
      </c>
      <c r="G89" s="301"/>
      <c r="H89" s="279" t="s">
        <v>2171</v>
      </c>
      <c r="I89" s="279" t="s">
        <v>2149</v>
      </c>
      <c r="J89" s="279">
        <v>20</v>
      </c>
      <c r="K89" s="291"/>
    </row>
    <row r="90" spans="2:11" s="1" customFormat="1" ht="15" customHeight="1">
      <c r="B90" s="302"/>
      <c r="C90" s="279" t="s">
        <v>2172</v>
      </c>
      <c r="D90" s="279"/>
      <c r="E90" s="279"/>
      <c r="F90" s="300" t="s">
        <v>2153</v>
      </c>
      <c r="G90" s="301"/>
      <c r="H90" s="279" t="s">
        <v>2173</v>
      </c>
      <c r="I90" s="279" t="s">
        <v>2149</v>
      </c>
      <c r="J90" s="279">
        <v>50</v>
      </c>
      <c r="K90" s="291"/>
    </row>
    <row r="91" spans="2:11" s="1" customFormat="1" ht="15" customHeight="1">
      <c r="B91" s="302"/>
      <c r="C91" s="279" t="s">
        <v>2174</v>
      </c>
      <c r="D91" s="279"/>
      <c r="E91" s="279"/>
      <c r="F91" s="300" t="s">
        <v>2153</v>
      </c>
      <c r="G91" s="301"/>
      <c r="H91" s="279" t="s">
        <v>2174</v>
      </c>
      <c r="I91" s="279" t="s">
        <v>2149</v>
      </c>
      <c r="J91" s="279">
        <v>50</v>
      </c>
      <c r="K91" s="291"/>
    </row>
    <row r="92" spans="2:11" s="1" customFormat="1" ht="15" customHeight="1">
      <c r="B92" s="302"/>
      <c r="C92" s="279" t="s">
        <v>2175</v>
      </c>
      <c r="D92" s="279"/>
      <c r="E92" s="279"/>
      <c r="F92" s="300" t="s">
        <v>2153</v>
      </c>
      <c r="G92" s="301"/>
      <c r="H92" s="279" t="s">
        <v>2176</v>
      </c>
      <c r="I92" s="279" t="s">
        <v>2149</v>
      </c>
      <c r="J92" s="279">
        <v>255</v>
      </c>
      <c r="K92" s="291"/>
    </row>
    <row r="93" spans="2:11" s="1" customFormat="1" ht="15" customHeight="1">
      <c r="B93" s="302"/>
      <c r="C93" s="279" t="s">
        <v>2177</v>
      </c>
      <c r="D93" s="279"/>
      <c r="E93" s="279"/>
      <c r="F93" s="300" t="s">
        <v>2147</v>
      </c>
      <c r="G93" s="301"/>
      <c r="H93" s="279" t="s">
        <v>2178</v>
      </c>
      <c r="I93" s="279" t="s">
        <v>2179</v>
      </c>
      <c r="J93" s="279"/>
      <c r="K93" s="291"/>
    </row>
    <row r="94" spans="2:11" s="1" customFormat="1" ht="15" customHeight="1">
      <c r="B94" s="302"/>
      <c r="C94" s="279" t="s">
        <v>2180</v>
      </c>
      <c r="D94" s="279"/>
      <c r="E94" s="279"/>
      <c r="F94" s="300" t="s">
        <v>2147</v>
      </c>
      <c r="G94" s="301"/>
      <c r="H94" s="279" t="s">
        <v>2181</v>
      </c>
      <c r="I94" s="279" t="s">
        <v>2182</v>
      </c>
      <c r="J94" s="279"/>
      <c r="K94" s="291"/>
    </row>
    <row r="95" spans="2:11" s="1" customFormat="1" ht="15" customHeight="1">
      <c r="B95" s="302"/>
      <c r="C95" s="279" t="s">
        <v>2183</v>
      </c>
      <c r="D95" s="279"/>
      <c r="E95" s="279"/>
      <c r="F95" s="300" t="s">
        <v>2147</v>
      </c>
      <c r="G95" s="301"/>
      <c r="H95" s="279" t="s">
        <v>2183</v>
      </c>
      <c r="I95" s="279" t="s">
        <v>2182</v>
      </c>
      <c r="J95" s="279"/>
      <c r="K95" s="291"/>
    </row>
    <row r="96" spans="2:11" s="1" customFormat="1" ht="15" customHeight="1">
      <c r="B96" s="302"/>
      <c r="C96" s="279" t="s">
        <v>42</v>
      </c>
      <c r="D96" s="279"/>
      <c r="E96" s="279"/>
      <c r="F96" s="300" t="s">
        <v>2147</v>
      </c>
      <c r="G96" s="301"/>
      <c r="H96" s="279" t="s">
        <v>2184</v>
      </c>
      <c r="I96" s="279" t="s">
        <v>2182</v>
      </c>
      <c r="J96" s="279"/>
      <c r="K96" s="291"/>
    </row>
    <row r="97" spans="2:11" s="1" customFormat="1" ht="15" customHeight="1">
      <c r="B97" s="302"/>
      <c r="C97" s="279" t="s">
        <v>52</v>
      </c>
      <c r="D97" s="279"/>
      <c r="E97" s="279"/>
      <c r="F97" s="300" t="s">
        <v>2147</v>
      </c>
      <c r="G97" s="301"/>
      <c r="H97" s="279" t="s">
        <v>2185</v>
      </c>
      <c r="I97" s="279" t="s">
        <v>2182</v>
      </c>
      <c r="J97" s="279"/>
      <c r="K97" s="291"/>
    </row>
    <row r="98" spans="2:11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pans="2:11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pans="2:11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pans="2:1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pans="2:11" s="1" customFormat="1" ht="45" customHeight="1">
      <c r="B102" s="290"/>
      <c r="C102" s="399" t="s">
        <v>2186</v>
      </c>
      <c r="D102" s="399"/>
      <c r="E102" s="399"/>
      <c r="F102" s="399"/>
      <c r="G102" s="399"/>
      <c r="H102" s="399"/>
      <c r="I102" s="399"/>
      <c r="J102" s="399"/>
      <c r="K102" s="291"/>
    </row>
    <row r="103" spans="2:11" s="1" customFormat="1" ht="17.25" customHeight="1">
      <c r="B103" s="290"/>
      <c r="C103" s="292" t="s">
        <v>2141</v>
      </c>
      <c r="D103" s="292"/>
      <c r="E103" s="292"/>
      <c r="F103" s="292" t="s">
        <v>2142</v>
      </c>
      <c r="G103" s="293"/>
      <c r="H103" s="292" t="s">
        <v>58</v>
      </c>
      <c r="I103" s="292" t="s">
        <v>61</v>
      </c>
      <c r="J103" s="292" t="s">
        <v>2143</v>
      </c>
      <c r="K103" s="291"/>
    </row>
    <row r="104" spans="2:11" s="1" customFormat="1" ht="17.25" customHeight="1">
      <c r="B104" s="290"/>
      <c r="C104" s="294" t="s">
        <v>2144</v>
      </c>
      <c r="D104" s="294"/>
      <c r="E104" s="294"/>
      <c r="F104" s="295" t="s">
        <v>2145</v>
      </c>
      <c r="G104" s="296"/>
      <c r="H104" s="294"/>
      <c r="I104" s="294"/>
      <c r="J104" s="294" t="s">
        <v>2146</v>
      </c>
      <c r="K104" s="291"/>
    </row>
    <row r="105" spans="2:11" s="1" customFormat="1" ht="5.25" customHeight="1">
      <c r="B105" s="290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pans="2:11" s="1" customFormat="1" ht="15" customHeight="1">
      <c r="B106" s="290"/>
      <c r="C106" s="279" t="s">
        <v>57</v>
      </c>
      <c r="D106" s="299"/>
      <c r="E106" s="299"/>
      <c r="F106" s="300" t="s">
        <v>2147</v>
      </c>
      <c r="G106" s="279"/>
      <c r="H106" s="279" t="s">
        <v>2187</v>
      </c>
      <c r="I106" s="279" t="s">
        <v>2149</v>
      </c>
      <c r="J106" s="279">
        <v>20</v>
      </c>
      <c r="K106" s="291"/>
    </row>
    <row r="107" spans="2:11" s="1" customFormat="1" ht="15" customHeight="1">
      <c r="B107" s="290"/>
      <c r="C107" s="279" t="s">
        <v>2150</v>
      </c>
      <c r="D107" s="279"/>
      <c r="E107" s="279"/>
      <c r="F107" s="300" t="s">
        <v>2147</v>
      </c>
      <c r="G107" s="279"/>
      <c r="H107" s="279" t="s">
        <v>2187</v>
      </c>
      <c r="I107" s="279" t="s">
        <v>2149</v>
      </c>
      <c r="J107" s="279">
        <v>120</v>
      </c>
      <c r="K107" s="291"/>
    </row>
    <row r="108" spans="2:11" s="1" customFormat="1" ht="15" customHeight="1">
      <c r="B108" s="302"/>
      <c r="C108" s="279" t="s">
        <v>2152</v>
      </c>
      <c r="D108" s="279"/>
      <c r="E108" s="279"/>
      <c r="F108" s="300" t="s">
        <v>2153</v>
      </c>
      <c r="G108" s="279"/>
      <c r="H108" s="279" t="s">
        <v>2187</v>
      </c>
      <c r="I108" s="279" t="s">
        <v>2149</v>
      </c>
      <c r="J108" s="279">
        <v>50</v>
      </c>
      <c r="K108" s="291"/>
    </row>
    <row r="109" spans="2:11" s="1" customFormat="1" ht="15" customHeight="1">
      <c r="B109" s="302"/>
      <c r="C109" s="279" t="s">
        <v>2155</v>
      </c>
      <c r="D109" s="279"/>
      <c r="E109" s="279"/>
      <c r="F109" s="300" t="s">
        <v>2147</v>
      </c>
      <c r="G109" s="279"/>
      <c r="H109" s="279" t="s">
        <v>2187</v>
      </c>
      <c r="I109" s="279" t="s">
        <v>2157</v>
      </c>
      <c r="J109" s="279"/>
      <c r="K109" s="291"/>
    </row>
    <row r="110" spans="2:11" s="1" customFormat="1" ht="15" customHeight="1">
      <c r="B110" s="302"/>
      <c r="C110" s="279" t="s">
        <v>2166</v>
      </c>
      <c r="D110" s="279"/>
      <c r="E110" s="279"/>
      <c r="F110" s="300" t="s">
        <v>2153</v>
      </c>
      <c r="G110" s="279"/>
      <c r="H110" s="279" t="s">
        <v>2187</v>
      </c>
      <c r="I110" s="279" t="s">
        <v>2149</v>
      </c>
      <c r="J110" s="279">
        <v>50</v>
      </c>
      <c r="K110" s="291"/>
    </row>
    <row r="111" spans="2:11" s="1" customFormat="1" ht="15" customHeight="1">
      <c r="B111" s="302"/>
      <c r="C111" s="279" t="s">
        <v>2174</v>
      </c>
      <c r="D111" s="279"/>
      <c r="E111" s="279"/>
      <c r="F111" s="300" t="s">
        <v>2153</v>
      </c>
      <c r="G111" s="279"/>
      <c r="H111" s="279" t="s">
        <v>2187</v>
      </c>
      <c r="I111" s="279" t="s">
        <v>2149</v>
      </c>
      <c r="J111" s="279">
        <v>50</v>
      </c>
      <c r="K111" s="291"/>
    </row>
    <row r="112" spans="2:11" s="1" customFormat="1" ht="15" customHeight="1">
      <c r="B112" s="302"/>
      <c r="C112" s="279" t="s">
        <v>2172</v>
      </c>
      <c r="D112" s="279"/>
      <c r="E112" s="279"/>
      <c r="F112" s="300" t="s">
        <v>2153</v>
      </c>
      <c r="G112" s="279"/>
      <c r="H112" s="279" t="s">
        <v>2187</v>
      </c>
      <c r="I112" s="279" t="s">
        <v>2149</v>
      </c>
      <c r="J112" s="279">
        <v>50</v>
      </c>
      <c r="K112" s="291"/>
    </row>
    <row r="113" spans="2:11" s="1" customFormat="1" ht="15" customHeight="1">
      <c r="B113" s="302"/>
      <c r="C113" s="279" t="s">
        <v>57</v>
      </c>
      <c r="D113" s="279"/>
      <c r="E113" s="279"/>
      <c r="F113" s="300" t="s">
        <v>2147</v>
      </c>
      <c r="G113" s="279"/>
      <c r="H113" s="279" t="s">
        <v>2188</v>
      </c>
      <c r="I113" s="279" t="s">
        <v>2149</v>
      </c>
      <c r="J113" s="279">
        <v>20</v>
      </c>
      <c r="K113" s="291"/>
    </row>
    <row r="114" spans="2:11" s="1" customFormat="1" ht="15" customHeight="1">
      <c r="B114" s="302"/>
      <c r="C114" s="279" t="s">
        <v>2189</v>
      </c>
      <c r="D114" s="279"/>
      <c r="E114" s="279"/>
      <c r="F114" s="300" t="s">
        <v>2147</v>
      </c>
      <c r="G114" s="279"/>
      <c r="H114" s="279" t="s">
        <v>2190</v>
      </c>
      <c r="I114" s="279" t="s">
        <v>2149</v>
      </c>
      <c r="J114" s="279">
        <v>120</v>
      </c>
      <c r="K114" s="291"/>
    </row>
    <row r="115" spans="2:11" s="1" customFormat="1" ht="15" customHeight="1">
      <c r="B115" s="302"/>
      <c r="C115" s="279" t="s">
        <v>42</v>
      </c>
      <c r="D115" s="279"/>
      <c r="E115" s="279"/>
      <c r="F115" s="300" t="s">
        <v>2147</v>
      </c>
      <c r="G115" s="279"/>
      <c r="H115" s="279" t="s">
        <v>2191</v>
      </c>
      <c r="I115" s="279" t="s">
        <v>2182</v>
      </c>
      <c r="J115" s="279"/>
      <c r="K115" s="291"/>
    </row>
    <row r="116" spans="2:11" s="1" customFormat="1" ht="15" customHeight="1">
      <c r="B116" s="302"/>
      <c r="C116" s="279" t="s">
        <v>52</v>
      </c>
      <c r="D116" s="279"/>
      <c r="E116" s="279"/>
      <c r="F116" s="300" t="s">
        <v>2147</v>
      </c>
      <c r="G116" s="279"/>
      <c r="H116" s="279" t="s">
        <v>2192</v>
      </c>
      <c r="I116" s="279" t="s">
        <v>2182</v>
      </c>
      <c r="J116" s="279"/>
      <c r="K116" s="291"/>
    </row>
    <row r="117" spans="2:11" s="1" customFormat="1" ht="15" customHeight="1">
      <c r="B117" s="302"/>
      <c r="C117" s="279" t="s">
        <v>61</v>
      </c>
      <c r="D117" s="279"/>
      <c r="E117" s="279"/>
      <c r="F117" s="300" t="s">
        <v>2147</v>
      </c>
      <c r="G117" s="279"/>
      <c r="H117" s="279" t="s">
        <v>2193</v>
      </c>
      <c r="I117" s="279" t="s">
        <v>2194</v>
      </c>
      <c r="J117" s="279"/>
      <c r="K117" s="291"/>
    </row>
    <row r="118" spans="2:11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pans="2:11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pans="2:11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pans="2:1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pans="2:11" s="1" customFormat="1" ht="45" customHeight="1">
      <c r="B122" s="318"/>
      <c r="C122" s="400" t="s">
        <v>2195</v>
      </c>
      <c r="D122" s="400"/>
      <c r="E122" s="400"/>
      <c r="F122" s="400"/>
      <c r="G122" s="400"/>
      <c r="H122" s="400"/>
      <c r="I122" s="400"/>
      <c r="J122" s="400"/>
      <c r="K122" s="319"/>
    </row>
    <row r="123" spans="2:11" s="1" customFormat="1" ht="17.25" customHeight="1">
      <c r="B123" s="320"/>
      <c r="C123" s="292" t="s">
        <v>2141</v>
      </c>
      <c r="D123" s="292"/>
      <c r="E123" s="292"/>
      <c r="F123" s="292" t="s">
        <v>2142</v>
      </c>
      <c r="G123" s="293"/>
      <c r="H123" s="292" t="s">
        <v>58</v>
      </c>
      <c r="I123" s="292" t="s">
        <v>61</v>
      </c>
      <c r="J123" s="292" t="s">
        <v>2143</v>
      </c>
      <c r="K123" s="321"/>
    </row>
    <row r="124" spans="2:11" s="1" customFormat="1" ht="17.25" customHeight="1">
      <c r="B124" s="320"/>
      <c r="C124" s="294" t="s">
        <v>2144</v>
      </c>
      <c r="D124" s="294"/>
      <c r="E124" s="294"/>
      <c r="F124" s="295" t="s">
        <v>2145</v>
      </c>
      <c r="G124" s="296"/>
      <c r="H124" s="294"/>
      <c r="I124" s="294"/>
      <c r="J124" s="294" t="s">
        <v>2146</v>
      </c>
      <c r="K124" s="321"/>
    </row>
    <row r="125" spans="2:11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pans="2:11" s="1" customFormat="1" ht="15" customHeight="1">
      <c r="B126" s="322"/>
      <c r="C126" s="279" t="s">
        <v>2150</v>
      </c>
      <c r="D126" s="299"/>
      <c r="E126" s="299"/>
      <c r="F126" s="300" t="s">
        <v>2147</v>
      </c>
      <c r="G126" s="279"/>
      <c r="H126" s="279" t="s">
        <v>2187</v>
      </c>
      <c r="I126" s="279" t="s">
        <v>2149</v>
      </c>
      <c r="J126" s="279">
        <v>120</v>
      </c>
      <c r="K126" s="325"/>
    </row>
    <row r="127" spans="2:11" s="1" customFormat="1" ht="15" customHeight="1">
      <c r="B127" s="322"/>
      <c r="C127" s="279" t="s">
        <v>2196</v>
      </c>
      <c r="D127" s="279"/>
      <c r="E127" s="279"/>
      <c r="F127" s="300" t="s">
        <v>2147</v>
      </c>
      <c r="G127" s="279"/>
      <c r="H127" s="279" t="s">
        <v>2197</v>
      </c>
      <c r="I127" s="279" t="s">
        <v>2149</v>
      </c>
      <c r="J127" s="279" t="s">
        <v>2198</v>
      </c>
      <c r="K127" s="325"/>
    </row>
    <row r="128" spans="2:11" s="1" customFormat="1" ht="15" customHeight="1">
      <c r="B128" s="322"/>
      <c r="C128" s="279" t="s">
        <v>2095</v>
      </c>
      <c r="D128" s="279"/>
      <c r="E128" s="279"/>
      <c r="F128" s="300" t="s">
        <v>2147</v>
      </c>
      <c r="G128" s="279"/>
      <c r="H128" s="279" t="s">
        <v>2199</v>
      </c>
      <c r="I128" s="279" t="s">
        <v>2149</v>
      </c>
      <c r="J128" s="279" t="s">
        <v>2198</v>
      </c>
      <c r="K128" s="325"/>
    </row>
    <row r="129" spans="2:11" s="1" customFormat="1" ht="15" customHeight="1">
      <c r="B129" s="322"/>
      <c r="C129" s="279" t="s">
        <v>2158</v>
      </c>
      <c r="D129" s="279"/>
      <c r="E129" s="279"/>
      <c r="F129" s="300" t="s">
        <v>2153</v>
      </c>
      <c r="G129" s="279"/>
      <c r="H129" s="279" t="s">
        <v>2159</v>
      </c>
      <c r="I129" s="279" t="s">
        <v>2149</v>
      </c>
      <c r="J129" s="279">
        <v>15</v>
      </c>
      <c r="K129" s="325"/>
    </row>
    <row r="130" spans="2:11" s="1" customFormat="1" ht="15" customHeight="1">
      <c r="B130" s="322"/>
      <c r="C130" s="303" t="s">
        <v>2160</v>
      </c>
      <c r="D130" s="303"/>
      <c r="E130" s="303"/>
      <c r="F130" s="304" t="s">
        <v>2153</v>
      </c>
      <c r="G130" s="303"/>
      <c r="H130" s="303" t="s">
        <v>2161</v>
      </c>
      <c r="I130" s="303" t="s">
        <v>2149</v>
      </c>
      <c r="J130" s="303">
        <v>15</v>
      </c>
      <c r="K130" s="325"/>
    </row>
    <row r="131" spans="2:11" s="1" customFormat="1" ht="15" customHeight="1">
      <c r="B131" s="322"/>
      <c r="C131" s="303" t="s">
        <v>2162</v>
      </c>
      <c r="D131" s="303"/>
      <c r="E131" s="303"/>
      <c r="F131" s="304" t="s">
        <v>2153</v>
      </c>
      <c r="G131" s="303"/>
      <c r="H131" s="303" t="s">
        <v>2163</v>
      </c>
      <c r="I131" s="303" t="s">
        <v>2149</v>
      </c>
      <c r="J131" s="303">
        <v>20</v>
      </c>
      <c r="K131" s="325"/>
    </row>
    <row r="132" spans="2:11" s="1" customFormat="1" ht="15" customHeight="1">
      <c r="B132" s="322"/>
      <c r="C132" s="303" t="s">
        <v>2164</v>
      </c>
      <c r="D132" s="303"/>
      <c r="E132" s="303"/>
      <c r="F132" s="304" t="s">
        <v>2153</v>
      </c>
      <c r="G132" s="303"/>
      <c r="H132" s="303" t="s">
        <v>2165</v>
      </c>
      <c r="I132" s="303" t="s">
        <v>2149</v>
      </c>
      <c r="J132" s="303">
        <v>20</v>
      </c>
      <c r="K132" s="325"/>
    </row>
    <row r="133" spans="2:11" s="1" customFormat="1" ht="15" customHeight="1">
      <c r="B133" s="322"/>
      <c r="C133" s="279" t="s">
        <v>2152</v>
      </c>
      <c r="D133" s="279"/>
      <c r="E133" s="279"/>
      <c r="F133" s="300" t="s">
        <v>2153</v>
      </c>
      <c r="G133" s="279"/>
      <c r="H133" s="279" t="s">
        <v>2187</v>
      </c>
      <c r="I133" s="279" t="s">
        <v>2149</v>
      </c>
      <c r="J133" s="279">
        <v>50</v>
      </c>
      <c r="K133" s="325"/>
    </row>
    <row r="134" spans="2:11" s="1" customFormat="1" ht="15" customHeight="1">
      <c r="B134" s="322"/>
      <c r="C134" s="279" t="s">
        <v>2166</v>
      </c>
      <c r="D134" s="279"/>
      <c r="E134" s="279"/>
      <c r="F134" s="300" t="s">
        <v>2153</v>
      </c>
      <c r="G134" s="279"/>
      <c r="H134" s="279" t="s">
        <v>2187</v>
      </c>
      <c r="I134" s="279" t="s">
        <v>2149</v>
      </c>
      <c r="J134" s="279">
        <v>50</v>
      </c>
      <c r="K134" s="325"/>
    </row>
    <row r="135" spans="2:11" s="1" customFormat="1" ht="15" customHeight="1">
      <c r="B135" s="322"/>
      <c r="C135" s="279" t="s">
        <v>2172</v>
      </c>
      <c r="D135" s="279"/>
      <c r="E135" s="279"/>
      <c r="F135" s="300" t="s">
        <v>2153</v>
      </c>
      <c r="G135" s="279"/>
      <c r="H135" s="279" t="s">
        <v>2187</v>
      </c>
      <c r="I135" s="279" t="s">
        <v>2149</v>
      </c>
      <c r="J135" s="279">
        <v>50</v>
      </c>
      <c r="K135" s="325"/>
    </row>
    <row r="136" spans="2:11" s="1" customFormat="1" ht="15" customHeight="1">
      <c r="B136" s="322"/>
      <c r="C136" s="279" t="s">
        <v>2174</v>
      </c>
      <c r="D136" s="279"/>
      <c r="E136" s="279"/>
      <c r="F136" s="300" t="s">
        <v>2153</v>
      </c>
      <c r="G136" s="279"/>
      <c r="H136" s="279" t="s">
        <v>2187</v>
      </c>
      <c r="I136" s="279" t="s">
        <v>2149</v>
      </c>
      <c r="J136" s="279">
        <v>50</v>
      </c>
      <c r="K136" s="325"/>
    </row>
    <row r="137" spans="2:11" s="1" customFormat="1" ht="15" customHeight="1">
      <c r="B137" s="322"/>
      <c r="C137" s="279" t="s">
        <v>2175</v>
      </c>
      <c r="D137" s="279"/>
      <c r="E137" s="279"/>
      <c r="F137" s="300" t="s">
        <v>2153</v>
      </c>
      <c r="G137" s="279"/>
      <c r="H137" s="279" t="s">
        <v>2200</v>
      </c>
      <c r="I137" s="279" t="s">
        <v>2149</v>
      </c>
      <c r="J137" s="279">
        <v>255</v>
      </c>
      <c r="K137" s="325"/>
    </row>
    <row r="138" spans="2:11" s="1" customFormat="1" ht="15" customHeight="1">
      <c r="B138" s="322"/>
      <c r="C138" s="279" t="s">
        <v>2177</v>
      </c>
      <c r="D138" s="279"/>
      <c r="E138" s="279"/>
      <c r="F138" s="300" t="s">
        <v>2147</v>
      </c>
      <c r="G138" s="279"/>
      <c r="H138" s="279" t="s">
        <v>2201</v>
      </c>
      <c r="I138" s="279" t="s">
        <v>2179</v>
      </c>
      <c r="J138" s="279"/>
      <c r="K138" s="325"/>
    </row>
    <row r="139" spans="2:11" s="1" customFormat="1" ht="15" customHeight="1">
      <c r="B139" s="322"/>
      <c r="C139" s="279" t="s">
        <v>2180</v>
      </c>
      <c r="D139" s="279"/>
      <c r="E139" s="279"/>
      <c r="F139" s="300" t="s">
        <v>2147</v>
      </c>
      <c r="G139" s="279"/>
      <c r="H139" s="279" t="s">
        <v>2202</v>
      </c>
      <c r="I139" s="279" t="s">
        <v>2182</v>
      </c>
      <c r="J139" s="279"/>
      <c r="K139" s="325"/>
    </row>
    <row r="140" spans="2:11" s="1" customFormat="1" ht="15" customHeight="1">
      <c r="B140" s="322"/>
      <c r="C140" s="279" t="s">
        <v>2183</v>
      </c>
      <c r="D140" s="279"/>
      <c r="E140" s="279"/>
      <c r="F140" s="300" t="s">
        <v>2147</v>
      </c>
      <c r="G140" s="279"/>
      <c r="H140" s="279" t="s">
        <v>2183</v>
      </c>
      <c r="I140" s="279" t="s">
        <v>2182</v>
      </c>
      <c r="J140" s="279"/>
      <c r="K140" s="325"/>
    </row>
    <row r="141" spans="2:11" s="1" customFormat="1" ht="15" customHeight="1">
      <c r="B141" s="322"/>
      <c r="C141" s="279" t="s">
        <v>42</v>
      </c>
      <c r="D141" s="279"/>
      <c r="E141" s="279"/>
      <c r="F141" s="300" t="s">
        <v>2147</v>
      </c>
      <c r="G141" s="279"/>
      <c r="H141" s="279" t="s">
        <v>2203</v>
      </c>
      <c r="I141" s="279" t="s">
        <v>2182</v>
      </c>
      <c r="J141" s="279"/>
      <c r="K141" s="325"/>
    </row>
    <row r="142" spans="2:11" s="1" customFormat="1" ht="15" customHeight="1">
      <c r="B142" s="322"/>
      <c r="C142" s="279" t="s">
        <v>2204</v>
      </c>
      <c r="D142" s="279"/>
      <c r="E142" s="279"/>
      <c r="F142" s="300" t="s">
        <v>2147</v>
      </c>
      <c r="G142" s="279"/>
      <c r="H142" s="279" t="s">
        <v>2205</v>
      </c>
      <c r="I142" s="279" t="s">
        <v>2182</v>
      </c>
      <c r="J142" s="279"/>
      <c r="K142" s="325"/>
    </row>
    <row r="143" spans="2:11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pans="2:11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pans="2:11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pans="2:11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pans="2:11" s="1" customFormat="1" ht="45" customHeight="1">
      <c r="B147" s="290"/>
      <c r="C147" s="399" t="s">
        <v>2206</v>
      </c>
      <c r="D147" s="399"/>
      <c r="E147" s="399"/>
      <c r="F147" s="399"/>
      <c r="G147" s="399"/>
      <c r="H147" s="399"/>
      <c r="I147" s="399"/>
      <c r="J147" s="399"/>
      <c r="K147" s="291"/>
    </row>
    <row r="148" spans="2:11" s="1" customFormat="1" ht="17.25" customHeight="1">
      <c r="B148" s="290"/>
      <c r="C148" s="292" t="s">
        <v>2141</v>
      </c>
      <c r="D148" s="292"/>
      <c r="E148" s="292"/>
      <c r="F148" s="292" t="s">
        <v>2142</v>
      </c>
      <c r="G148" s="293"/>
      <c r="H148" s="292" t="s">
        <v>58</v>
      </c>
      <c r="I148" s="292" t="s">
        <v>61</v>
      </c>
      <c r="J148" s="292" t="s">
        <v>2143</v>
      </c>
      <c r="K148" s="291"/>
    </row>
    <row r="149" spans="2:11" s="1" customFormat="1" ht="17.25" customHeight="1">
      <c r="B149" s="290"/>
      <c r="C149" s="294" t="s">
        <v>2144</v>
      </c>
      <c r="D149" s="294"/>
      <c r="E149" s="294"/>
      <c r="F149" s="295" t="s">
        <v>2145</v>
      </c>
      <c r="G149" s="296"/>
      <c r="H149" s="294"/>
      <c r="I149" s="294"/>
      <c r="J149" s="294" t="s">
        <v>2146</v>
      </c>
      <c r="K149" s="291"/>
    </row>
    <row r="150" spans="2:11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pans="2:11" s="1" customFormat="1" ht="15" customHeight="1">
      <c r="B151" s="302"/>
      <c r="C151" s="329" t="s">
        <v>2150</v>
      </c>
      <c r="D151" s="279"/>
      <c r="E151" s="279"/>
      <c r="F151" s="330" t="s">
        <v>2147</v>
      </c>
      <c r="G151" s="279"/>
      <c r="H151" s="329" t="s">
        <v>2187</v>
      </c>
      <c r="I151" s="329" t="s">
        <v>2149</v>
      </c>
      <c r="J151" s="329">
        <v>120</v>
      </c>
      <c r="K151" s="325"/>
    </row>
    <row r="152" spans="2:11" s="1" customFormat="1" ht="15" customHeight="1">
      <c r="B152" s="302"/>
      <c r="C152" s="329" t="s">
        <v>2196</v>
      </c>
      <c r="D152" s="279"/>
      <c r="E152" s="279"/>
      <c r="F152" s="330" t="s">
        <v>2147</v>
      </c>
      <c r="G152" s="279"/>
      <c r="H152" s="329" t="s">
        <v>2207</v>
      </c>
      <c r="I152" s="329" t="s">
        <v>2149</v>
      </c>
      <c r="J152" s="329" t="s">
        <v>2198</v>
      </c>
      <c r="K152" s="325"/>
    </row>
    <row r="153" spans="2:11" s="1" customFormat="1" ht="15" customHeight="1">
      <c r="B153" s="302"/>
      <c r="C153" s="329" t="s">
        <v>2095</v>
      </c>
      <c r="D153" s="279"/>
      <c r="E153" s="279"/>
      <c r="F153" s="330" t="s">
        <v>2147</v>
      </c>
      <c r="G153" s="279"/>
      <c r="H153" s="329" t="s">
        <v>2208</v>
      </c>
      <c r="I153" s="329" t="s">
        <v>2149</v>
      </c>
      <c r="J153" s="329" t="s">
        <v>2198</v>
      </c>
      <c r="K153" s="325"/>
    </row>
    <row r="154" spans="2:11" s="1" customFormat="1" ht="15" customHeight="1">
      <c r="B154" s="302"/>
      <c r="C154" s="329" t="s">
        <v>2152</v>
      </c>
      <c r="D154" s="279"/>
      <c r="E154" s="279"/>
      <c r="F154" s="330" t="s">
        <v>2153</v>
      </c>
      <c r="G154" s="279"/>
      <c r="H154" s="329" t="s">
        <v>2187</v>
      </c>
      <c r="I154" s="329" t="s">
        <v>2149</v>
      </c>
      <c r="J154" s="329">
        <v>50</v>
      </c>
      <c r="K154" s="325"/>
    </row>
    <row r="155" spans="2:11" s="1" customFormat="1" ht="15" customHeight="1">
      <c r="B155" s="302"/>
      <c r="C155" s="329" t="s">
        <v>2155</v>
      </c>
      <c r="D155" s="279"/>
      <c r="E155" s="279"/>
      <c r="F155" s="330" t="s">
        <v>2147</v>
      </c>
      <c r="G155" s="279"/>
      <c r="H155" s="329" t="s">
        <v>2187</v>
      </c>
      <c r="I155" s="329" t="s">
        <v>2157</v>
      </c>
      <c r="J155" s="329"/>
      <c r="K155" s="325"/>
    </row>
    <row r="156" spans="2:11" s="1" customFormat="1" ht="15" customHeight="1">
      <c r="B156" s="302"/>
      <c r="C156" s="329" t="s">
        <v>2166</v>
      </c>
      <c r="D156" s="279"/>
      <c r="E156" s="279"/>
      <c r="F156" s="330" t="s">
        <v>2153</v>
      </c>
      <c r="G156" s="279"/>
      <c r="H156" s="329" t="s">
        <v>2187</v>
      </c>
      <c r="I156" s="329" t="s">
        <v>2149</v>
      </c>
      <c r="J156" s="329">
        <v>50</v>
      </c>
      <c r="K156" s="325"/>
    </row>
    <row r="157" spans="2:11" s="1" customFormat="1" ht="15" customHeight="1">
      <c r="B157" s="302"/>
      <c r="C157" s="329" t="s">
        <v>2174</v>
      </c>
      <c r="D157" s="279"/>
      <c r="E157" s="279"/>
      <c r="F157" s="330" t="s">
        <v>2153</v>
      </c>
      <c r="G157" s="279"/>
      <c r="H157" s="329" t="s">
        <v>2187</v>
      </c>
      <c r="I157" s="329" t="s">
        <v>2149</v>
      </c>
      <c r="J157" s="329">
        <v>50</v>
      </c>
      <c r="K157" s="325"/>
    </row>
    <row r="158" spans="2:11" s="1" customFormat="1" ht="15" customHeight="1">
      <c r="B158" s="302"/>
      <c r="C158" s="329" t="s">
        <v>2172</v>
      </c>
      <c r="D158" s="279"/>
      <c r="E158" s="279"/>
      <c r="F158" s="330" t="s">
        <v>2153</v>
      </c>
      <c r="G158" s="279"/>
      <c r="H158" s="329" t="s">
        <v>2187</v>
      </c>
      <c r="I158" s="329" t="s">
        <v>2149</v>
      </c>
      <c r="J158" s="329">
        <v>50</v>
      </c>
      <c r="K158" s="325"/>
    </row>
    <row r="159" spans="2:11" s="1" customFormat="1" ht="15" customHeight="1">
      <c r="B159" s="302"/>
      <c r="C159" s="329" t="s">
        <v>177</v>
      </c>
      <c r="D159" s="279"/>
      <c r="E159" s="279"/>
      <c r="F159" s="330" t="s">
        <v>2147</v>
      </c>
      <c r="G159" s="279"/>
      <c r="H159" s="329" t="s">
        <v>2209</v>
      </c>
      <c r="I159" s="329" t="s">
        <v>2149</v>
      </c>
      <c r="J159" s="329" t="s">
        <v>2210</v>
      </c>
      <c r="K159" s="325"/>
    </row>
    <row r="160" spans="2:11" s="1" customFormat="1" ht="15" customHeight="1">
      <c r="B160" s="302"/>
      <c r="C160" s="329" t="s">
        <v>2211</v>
      </c>
      <c r="D160" s="279"/>
      <c r="E160" s="279"/>
      <c r="F160" s="330" t="s">
        <v>2147</v>
      </c>
      <c r="G160" s="279"/>
      <c r="H160" s="329" t="s">
        <v>2212</v>
      </c>
      <c r="I160" s="329" t="s">
        <v>2182</v>
      </c>
      <c r="J160" s="329"/>
      <c r="K160" s="325"/>
    </row>
    <row r="161" spans="2:1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pans="2:11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pans="2:11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pans="2:11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pans="2:11" s="1" customFormat="1" ht="45" customHeight="1">
      <c r="B165" s="271"/>
      <c r="C165" s="400" t="s">
        <v>2213</v>
      </c>
      <c r="D165" s="400"/>
      <c r="E165" s="400"/>
      <c r="F165" s="400"/>
      <c r="G165" s="400"/>
      <c r="H165" s="400"/>
      <c r="I165" s="400"/>
      <c r="J165" s="400"/>
      <c r="K165" s="272"/>
    </row>
    <row r="166" spans="2:11" s="1" customFormat="1" ht="17.25" customHeight="1">
      <c r="B166" s="271"/>
      <c r="C166" s="292" t="s">
        <v>2141</v>
      </c>
      <c r="D166" s="292"/>
      <c r="E166" s="292"/>
      <c r="F166" s="292" t="s">
        <v>2142</v>
      </c>
      <c r="G166" s="334"/>
      <c r="H166" s="335" t="s">
        <v>58</v>
      </c>
      <c r="I166" s="335" t="s">
        <v>61</v>
      </c>
      <c r="J166" s="292" t="s">
        <v>2143</v>
      </c>
      <c r="K166" s="272"/>
    </row>
    <row r="167" spans="2:11" s="1" customFormat="1" ht="17.25" customHeight="1">
      <c r="B167" s="273"/>
      <c r="C167" s="294" t="s">
        <v>2144</v>
      </c>
      <c r="D167" s="294"/>
      <c r="E167" s="294"/>
      <c r="F167" s="295" t="s">
        <v>2145</v>
      </c>
      <c r="G167" s="336"/>
      <c r="H167" s="337"/>
      <c r="I167" s="337"/>
      <c r="J167" s="294" t="s">
        <v>2146</v>
      </c>
      <c r="K167" s="274"/>
    </row>
    <row r="168" spans="2:11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pans="2:11" s="1" customFormat="1" ht="15" customHeight="1">
      <c r="B169" s="302"/>
      <c r="C169" s="279" t="s">
        <v>2150</v>
      </c>
      <c r="D169" s="279"/>
      <c r="E169" s="279"/>
      <c r="F169" s="300" t="s">
        <v>2147</v>
      </c>
      <c r="G169" s="279"/>
      <c r="H169" s="279" t="s">
        <v>2187</v>
      </c>
      <c r="I169" s="279" t="s">
        <v>2149</v>
      </c>
      <c r="J169" s="279">
        <v>120</v>
      </c>
      <c r="K169" s="325"/>
    </row>
    <row r="170" spans="2:11" s="1" customFormat="1" ht="15" customHeight="1">
      <c r="B170" s="302"/>
      <c r="C170" s="279" t="s">
        <v>2196</v>
      </c>
      <c r="D170" s="279"/>
      <c r="E170" s="279"/>
      <c r="F170" s="300" t="s">
        <v>2147</v>
      </c>
      <c r="G170" s="279"/>
      <c r="H170" s="279" t="s">
        <v>2197</v>
      </c>
      <c r="I170" s="279" t="s">
        <v>2149</v>
      </c>
      <c r="J170" s="279" t="s">
        <v>2198</v>
      </c>
      <c r="K170" s="325"/>
    </row>
    <row r="171" spans="2:11" s="1" customFormat="1" ht="15" customHeight="1">
      <c r="B171" s="302"/>
      <c r="C171" s="279" t="s">
        <v>2095</v>
      </c>
      <c r="D171" s="279"/>
      <c r="E171" s="279"/>
      <c r="F171" s="300" t="s">
        <v>2147</v>
      </c>
      <c r="G171" s="279"/>
      <c r="H171" s="279" t="s">
        <v>2214</v>
      </c>
      <c r="I171" s="279" t="s">
        <v>2149</v>
      </c>
      <c r="J171" s="279" t="s">
        <v>2198</v>
      </c>
      <c r="K171" s="325"/>
    </row>
    <row r="172" spans="2:11" s="1" customFormat="1" ht="15" customHeight="1">
      <c r="B172" s="302"/>
      <c r="C172" s="279" t="s">
        <v>2152</v>
      </c>
      <c r="D172" s="279"/>
      <c r="E172" s="279"/>
      <c r="F172" s="300" t="s">
        <v>2153</v>
      </c>
      <c r="G172" s="279"/>
      <c r="H172" s="279" t="s">
        <v>2214</v>
      </c>
      <c r="I172" s="279" t="s">
        <v>2149</v>
      </c>
      <c r="J172" s="279">
        <v>50</v>
      </c>
      <c r="K172" s="325"/>
    </row>
    <row r="173" spans="2:11" s="1" customFormat="1" ht="15" customHeight="1">
      <c r="B173" s="302"/>
      <c r="C173" s="279" t="s">
        <v>2155</v>
      </c>
      <c r="D173" s="279"/>
      <c r="E173" s="279"/>
      <c r="F173" s="300" t="s">
        <v>2147</v>
      </c>
      <c r="G173" s="279"/>
      <c r="H173" s="279" t="s">
        <v>2214</v>
      </c>
      <c r="I173" s="279" t="s">
        <v>2157</v>
      </c>
      <c r="J173" s="279"/>
      <c r="K173" s="325"/>
    </row>
    <row r="174" spans="2:11" s="1" customFormat="1" ht="15" customHeight="1">
      <c r="B174" s="302"/>
      <c r="C174" s="279" t="s">
        <v>2166</v>
      </c>
      <c r="D174" s="279"/>
      <c r="E174" s="279"/>
      <c r="F174" s="300" t="s">
        <v>2153</v>
      </c>
      <c r="G174" s="279"/>
      <c r="H174" s="279" t="s">
        <v>2214</v>
      </c>
      <c r="I174" s="279" t="s">
        <v>2149</v>
      </c>
      <c r="J174" s="279">
        <v>50</v>
      </c>
      <c r="K174" s="325"/>
    </row>
    <row r="175" spans="2:11" s="1" customFormat="1" ht="15" customHeight="1">
      <c r="B175" s="302"/>
      <c r="C175" s="279" t="s">
        <v>2174</v>
      </c>
      <c r="D175" s="279"/>
      <c r="E175" s="279"/>
      <c r="F175" s="300" t="s">
        <v>2153</v>
      </c>
      <c r="G175" s="279"/>
      <c r="H175" s="279" t="s">
        <v>2214</v>
      </c>
      <c r="I175" s="279" t="s">
        <v>2149</v>
      </c>
      <c r="J175" s="279">
        <v>50</v>
      </c>
      <c r="K175" s="325"/>
    </row>
    <row r="176" spans="2:11" s="1" customFormat="1" ht="15" customHeight="1">
      <c r="B176" s="302"/>
      <c r="C176" s="279" t="s">
        <v>2172</v>
      </c>
      <c r="D176" s="279"/>
      <c r="E176" s="279"/>
      <c r="F176" s="300" t="s">
        <v>2153</v>
      </c>
      <c r="G176" s="279"/>
      <c r="H176" s="279" t="s">
        <v>2214</v>
      </c>
      <c r="I176" s="279" t="s">
        <v>2149</v>
      </c>
      <c r="J176" s="279">
        <v>50</v>
      </c>
      <c r="K176" s="325"/>
    </row>
    <row r="177" spans="2:11" s="1" customFormat="1" ht="15" customHeight="1">
      <c r="B177" s="302"/>
      <c r="C177" s="279" t="s">
        <v>188</v>
      </c>
      <c r="D177" s="279"/>
      <c r="E177" s="279"/>
      <c r="F177" s="300" t="s">
        <v>2147</v>
      </c>
      <c r="G177" s="279"/>
      <c r="H177" s="279" t="s">
        <v>2215</v>
      </c>
      <c r="I177" s="279" t="s">
        <v>2216</v>
      </c>
      <c r="J177" s="279"/>
      <c r="K177" s="325"/>
    </row>
    <row r="178" spans="2:11" s="1" customFormat="1" ht="15" customHeight="1">
      <c r="B178" s="302"/>
      <c r="C178" s="279" t="s">
        <v>61</v>
      </c>
      <c r="D178" s="279"/>
      <c r="E178" s="279"/>
      <c r="F178" s="300" t="s">
        <v>2147</v>
      </c>
      <c r="G178" s="279"/>
      <c r="H178" s="279" t="s">
        <v>2217</v>
      </c>
      <c r="I178" s="279" t="s">
        <v>2218</v>
      </c>
      <c r="J178" s="279">
        <v>1</v>
      </c>
      <c r="K178" s="325"/>
    </row>
    <row r="179" spans="2:11" s="1" customFormat="1" ht="15" customHeight="1">
      <c r="B179" s="302"/>
      <c r="C179" s="279" t="s">
        <v>57</v>
      </c>
      <c r="D179" s="279"/>
      <c r="E179" s="279"/>
      <c r="F179" s="300" t="s">
        <v>2147</v>
      </c>
      <c r="G179" s="279"/>
      <c r="H179" s="279" t="s">
        <v>2219</v>
      </c>
      <c r="I179" s="279" t="s">
        <v>2149</v>
      </c>
      <c r="J179" s="279">
        <v>20</v>
      </c>
      <c r="K179" s="325"/>
    </row>
    <row r="180" spans="2:11" s="1" customFormat="1" ht="15" customHeight="1">
      <c r="B180" s="302"/>
      <c r="C180" s="279" t="s">
        <v>58</v>
      </c>
      <c r="D180" s="279"/>
      <c r="E180" s="279"/>
      <c r="F180" s="300" t="s">
        <v>2147</v>
      </c>
      <c r="G180" s="279"/>
      <c r="H180" s="279" t="s">
        <v>2220</v>
      </c>
      <c r="I180" s="279" t="s">
        <v>2149</v>
      </c>
      <c r="J180" s="279">
        <v>255</v>
      </c>
      <c r="K180" s="325"/>
    </row>
    <row r="181" spans="2:11" s="1" customFormat="1" ht="15" customHeight="1">
      <c r="B181" s="302"/>
      <c r="C181" s="279" t="s">
        <v>189</v>
      </c>
      <c r="D181" s="279"/>
      <c r="E181" s="279"/>
      <c r="F181" s="300" t="s">
        <v>2147</v>
      </c>
      <c r="G181" s="279"/>
      <c r="H181" s="279" t="s">
        <v>2111</v>
      </c>
      <c r="I181" s="279" t="s">
        <v>2149</v>
      </c>
      <c r="J181" s="279">
        <v>10</v>
      </c>
      <c r="K181" s="325"/>
    </row>
    <row r="182" spans="2:11" s="1" customFormat="1" ht="15" customHeight="1">
      <c r="B182" s="302"/>
      <c r="C182" s="279" t="s">
        <v>190</v>
      </c>
      <c r="D182" s="279"/>
      <c r="E182" s="279"/>
      <c r="F182" s="300" t="s">
        <v>2147</v>
      </c>
      <c r="G182" s="279"/>
      <c r="H182" s="279" t="s">
        <v>2221</v>
      </c>
      <c r="I182" s="279" t="s">
        <v>2182</v>
      </c>
      <c r="J182" s="279"/>
      <c r="K182" s="325"/>
    </row>
    <row r="183" spans="2:11" s="1" customFormat="1" ht="15" customHeight="1">
      <c r="B183" s="302"/>
      <c r="C183" s="279" t="s">
        <v>2222</v>
      </c>
      <c r="D183" s="279"/>
      <c r="E183" s="279"/>
      <c r="F183" s="300" t="s">
        <v>2147</v>
      </c>
      <c r="G183" s="279"/>
      <c r="H183" s="279" t="s">
        <v>2223</v>
      </c>
      <c r="I183" s="279" t="s">
        <v>2182</v>
      </c>
      <c r="J183" s="279"/>
      <c r="K183" s="325"/>
    </row>
    <row r="184" spans="2:11" s="1" customFormat="1" ht="15" customHeight="1">
      <c r="B184" s="302"/>
      <c r="C184" s="279" t="s">
        <v>2211</v>
      </c>
      <c r="D184" s="279"/>
      <c r="E184" s="279"/>
      <c r="F184" s="300" t="s">
        <v>2147</v>
      </c>
      <c r="G184" s="279"/>
      <c r="H184" s="279" t="s">
        <v>2224</v>
      </c>
      <c r="I184" s="279" t="s">
        <v>2182</v>
      </c>
      <c r="J184" s="279"/>
      <c r="K184" s="325"/>
    </row>
    <row r="185" spans="2:11" s="1" customFormat="1" ht="15" customHeight="1">
      <c r="B185" s="302"/>
      <c r="C185" s="279" t="s">
        <v>192</v>
      </c>
      <c r="D185" s="279"/>
      <c r="E185" s="279"/>
      <c r="F185" s="300" t="s">
        <v>2153</v>
      </c>
      <c r="G185" s="279"/>
      <c r="H185" s="279" t="s">
        <v>2225</v>
      </c>
      <c r="I185" s="279" t="s">
        <v>2149</v>
      </c>
      <c r="J185" s="279">
        <v>50</v>
      </c>
      <c r="K185" s="325"/>
    </row>
    <row r="186" spans="2:11" s="1" customFormat="1" ht="15" customHeight="1">
      <c r="B186" s="302"/>
      <c r="C186" s="279" t="s">
        <v>2226</v>
      </c>
      <c r="D186" s="279"/>
      <c r="E186" s="279"/>
      <c r="F186" s="300" t="s">
        <v>2153</v>
      </c>
      <c r="G186" s="279"/>
      <c r="H186" s="279" t="s">
        <v>2227</v>
      </c>
      <c r="I186" s="279" t="s">
        <v>2228</v>
      </c>
      <c r="J186" s="279"/>
      <c r="K186" s="325"/>
    </row>
    <row r="187" spans="2:11" s="1" customFormat="1" ht="15" customHeight="1">
      <c r="B187" s="302"/>
      <c r="C187" s="279" t="s">
        <v>2229</v>
      </c>
      <c r="D187" s="279"/>
      <c r="E187" s="279"/>
      <c r="F187" s="300" t="s">
        <v>2153</v>
      </c>
      <c r="G187" s="279"/>
      <c r="H187" s="279" t="s">
        <v>2230</v>
      </c>
      <c r="I187" s="279" t="s">
        <v>2228</v>
      </c>
      <c r="J187" s="279"/>
      <c r="K187" s="325"/>
    </row>
    <row r="188" spans="2:11" s="1" customFormat="1" ht="15" customHeight="1">
      <c r="B188" s="302"/>
      <c r="C188" s="279" t="s">
        <v>2231</v>
      </c>
      <c r="D188" s="279"/>
      <c r="E188" s="279"/>
      <c r="F188" s="300" t="s">
        <v>2153</v>
      </c>
      <c r="G188" s="279"/>
      <c r="H188" s="279" t="s">
        <v>2232</v>
      </c>
      <c r="I188" s="279" t="s">
        <v>2228</v>
      </c>
      <c r="J188" s="279"/>
      <c r="K188" s="325"/>
    </row>
    <row r="189" spans="2:11" s="1" customFormat="1" ht="15" customHeight="1">
      <c r="B189" s="302"/>
      <c r="C189" s="338" t="s">
        <v>2233</v>
      </c>
      <c r="D189" s="279"/>
      <c r="E189" s="279"/>
      <c r="F189" s="300" t="s">
        <v>2153</v>
      </c>
      <c r="G189" s="279"/>
      <c r="H189" s="279" t="s">
        <v>2234</v>
      </c>
      <c r="I189" s="279" t="s">
        <v>2235</v>
      </c>
      <c r="J189" s="339" t="s">
        <v>2236</v>
      </c>
      <c r="K189" s="325"/>
    </row>
    <row r="190" spans="2:11" s="1" customFormat="1" ht="15" customHeight="1">
      <c r="B190" s="302"/>
      <c r="C190" s="338" t="s">
        <v>46</v>
      </c>
      <c r="D190" s="279"/>
      <c r="E190" s="279"/>
      <c r="F190" s="300" t="s">
        <v>2147</v>
      </c>
      <c r="G190" s="279"/>
      <c r="H190" s="276" t="s">
        <v>2237</v>
      </c>
      <c r="I190" s="279" t="s">
        <v>2238</v>
      </c>
      <c r="J190" s="279"/>
      <c r="K190" s="325"/>
    </row>
    <row r="191" spans="2:11" s="1" customFormat="1" ht="15" customHeight="1">
      <c r="B191" s="302"/>
      <c r="C191" s="338" t="s">
        <v>2239</v>
      </c>
      <c r="D191" s="279"/>
      <c r="E191" s="279"/>
      <c r="F191" s="300" t="s">
        <v>2147</v>
      </c>
      <c r="G191" s="279"/>
      <c r="H191" s="279" t="s">
        <v>2240</v>
      </c>
      <c r="I191" s="279" t="s">
        <v>2182</v>
      </c>
      <c r="J191" s="279"/>
      <c r="K191" s="325"/>
    </row>
    <row r="192" spans="2:11" s="1" customFormat="1" ht="15" customHeight="1">
      <c r="B192" s="302"/>
      <c r="C192" s="338" t="s">
        <v>2241</v>
      </c>
      <c r="D192" s="279"/>
      <c r="E192" s="279"/>
      <c r="F192" s="300" t="s">
        <v>2147</v>
      </c>
      <c r="G192" s="279"/>
      <c r="H192" s="279" t="s">
        <v>2242</v>
      </c>
      <c r="I192" s="279" t="s">
        <v>2182</v>
      </c>
      <c r="J192" s="279"/>
      <c r="K192" s="325"/>
    </row>
    <row r="193" spans="2:11" s="1" customFormat="1" ht="15" customHeight="1">
      <c r="B193" s="302"/>
      <c r="C193" s="338" t="s">
        <v>2243</v>
      </c>
      <c r="D193" s="279"/>
      <c r="E193" s="279"/>
      <c r="F193" s="300" t="s">
        <v>2153</v>
      </c>
      <c r="G193" s="279"/>
      <c r="H193" s="279" t="s">
        <v>2244</v>
      </c>
      <c r="I193" s="279" t="s">
        <v>2182</v>
      </c>
      <c r="J193" s="279"/>
      <c r="K193" s="325"/>
    </row>
    <row r="194" spans="2:11" s="1" customFormat="1" ht="15" customHeight="1">
      <c r="B194" s="331"/>
      <c r="C194" s="340"/>
      <c r="D194" s="311"/>
      <c r="E194" s="311"/>
      <c r="F194" s="311"/>
      <c r="G194" s="311"/>
      <c r="H194" s="311"/>
      <c r="I194" s="311"/>
      <c r="J194" s="311"/>
      <c r="K194" s="332"/>
    </row>
    <row r="195" spans="2:11" s="1" customFormat="1" ht="18.75" customHeight="1">
      <c r="B195" s="313"/>
      <c r="C195" s="323"/>
      <c r="D195" s="323"/>
      <c r="E195" s="323"/>
      <c r="F195" s="333"/>
      <c r="G195" s="323"/>
      <c r="H195" s="323"/>
      <c r="I195" s="323"/>
      <c r="J195" s="323"/>
      <c r="K195" s="313"/>
    </row>
    <row r="196" spans="2:11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pans="2:11" s="1" customFormat="1" ht="18.75" customHeight="1"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</row>
    <row r="198" spans="2:11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pans="2:11" s="1" customFormat="1" ht="21">
      <c r="B199" s="271"/>
      <c r="C199" s="400" t="s">
        <v>2245</v>
      </c>
      <c r="D199" s="400"/>
      <c r="E199" s="400"/>
      <c r="F199" s="400"/>
      <c r="G199" s="400"/>
      <c r="H199" s="400"/>
      <c r="I199" s="400"/>
      <c r="J199" s="400"/>
      <c r="K199" s="272"/>
    </row>
    <row r="200" spans="2:11" s="1" customFormat="1" ht="25.5" customHeight="1">
      <c r="B200" s="271"/>
      <c r="C200" s="341" t="s">
        <v>2246</v>
      </c>
      <c r="D200" s="341"/>
      <c r="E200" s="341"/>
      <c r="F200" s="341" t="s">
        <v>2247</v>
      </c>
      <c r="G200" s="342"/>
      <c r="H200" s="401" t="s">
        <v>2248</v>
      </c>
      <c r="I200" s="401"/>
      <c r="J200" s="401"/>
      <c r="K200" s="272"/>
    </row>
    <row r="201" spans="2:11" s="1" customFormat="1" ht="5.25" customHeight="1">
      <c r="B201" s="302"/>
      <c r="C201" s="297"/>
      <c r="D201" s="297"/>
      <c r="E201" s="297"/>
      <c r="F201" s="297"/>
      <c r="G201" s="323"/>
      <c r="H201" s="297"/>
      <c r="I201" s="297"/>
      <c r="J201" s="297"/>
      <c r="K201" s="325"/>
    </row>
    <row r="202" spans="2:11" s="1" customFormat="1" ht="15" customHeight="1">
      <c r="B202" s="302"/>
      <c r="C202" s="279" t="s">
        <v>2238</v>
      </c>
      <c r="D202" s="279"/>
      <c r="E202" s="279"/>
      <c r="F202" s="300" t="s">
        <v>47</v>
      </c>
      <c r="G202" s="279"/>
      <c r="H202" s="402" t="s">
        <v>2249</v>
      </c>
      <c r="I202" s="402"/>
      <c r="J202" s="402"/>
      <c r="K202" s="325"/>
    </row>
    <row r="203" spans="2:11" s="1" customFormat="1" ht="15" customHeight="1">
      <c r="B203" s="302"/>
      <c r="C203" s="279"/>
      <c r="D203" s="279"/>
      <c r="E203" s="279"/>
      <c r="F203" s="300" t="s">
        <v>48</v>
      </c>
      <c r="G203" s="279"/>
      <c r="H203" s="402" t="s">
        <v>2250</v>
      </c>
      <c r="I203" s="402"/>
      <c r="J203" s="402"/>
      <c r="K203" s="325"/>
    </row>
    <row r="204" spans="2:11" s="1" customFormat="1" ht="15" customHeight="1">
      <c r="B204" s="302"/>
      <c r="C204" s="279"/>
      <c r="D204" s="279"/>
      <c r="E204" s="279"/>
      <c r="F204" s="300" t="s">
        <v>51</v>
      </c>
      <c r="G204" s="279"/>
      <c r="H204" s="402" t="s">
        <v>2251</v>
      </c>
      <c r="I204" s="402"/>
      <c r="J204" s="402"/>
      <c r="K204" s="325"/>
    </row>
    <row r="205" spans="2:11" s="1" customFormat="1" ht="15" customHeight="1">
      <c r="B205" s="302"/>
      <c r="C205" s="279"/>
      <c r="D205" s="279"/>
      <c r="E205" s="279"/>
      <c r="F205" s="300" t="s">
        <v>49</v>
      </c>
      <c r="G205" s="279"/>
      <c r="H205" s="402" t="s">
        <v>2252</v>
      </c>
      <c r="I205" s="402"/>
      <c r="J205" s="402"/>
      <c r="K205" s="325"/>
    </row>
    <row r="206" spans="2:11" s="1" customFormat="1" ht="15" customHeight="1">
      <c r="B206" s="302"/>
      <c r="C206" s="279"/>
      <c r="D206" s="279"/>
      <c r="E206" s="279"/>
      <c r="F206" s="300" t="s">
        <v>50</v>
      </c>
      <c r="G206" s="279"/>
      <c r="H206" s="402" t="s">
        <v>2253</v>
      </c>
      <c r="I206" s="402"/>
      <c r="J206" s="402"/>
      <c r="K206" s="325"/>
    </row>
    <row r="207" spans="2:11" s="1" customFormat="1" ht="15" customHeight="1">
      <c r="B207" s="302"/>
      <c r="C207" s="279"/>
      <c r="D207" s="279"/>
      <c r="E207" s="279"/>
      <c r="F207" s="300"/>
      <c r="G207" s="279"/>
      <c r="H207" s="279"/>
      <c r="I207" s="279"/>
      <c r="J207" s="279"/>
      <c r="K207" s="325"/>
    </row>
    <row r="208" spans="2:11" s="1" customFormat="1" ht="15" customHeight="1">
      <c r="B208" s="302"/>
      <c r="C208" s="279" t="s">
        <v>2194</v>
      </c>
      <c r="D208" s="279"/>
      <c r="E208" s="279"/>
      <c r="F208" s="300" t="s">
        <v>83</v>
      </c>
      <c r="G208" s="279"/>
      <c r="H208" s="402" t="s">
        <v>2254</v>
      </c>
      <c r="I208" s="402"/>
      <c r="J208" s="402"/>
      <c r="K208" s="325"/>
    </row>
    <row r="209" spans="2:11" s="1" customFormat="1" ht="15" customHeight="1">
      <c r="B209" s="302"/>
      <c r="C209" s="279"/>
      <c r="D209" s="279"/>
      <c r="E209" s="279"/>
      <c r="F209" s="300" t="s">
        <v>2089</v>
      </c>
      <c r="G209" s="279"/>
      <c r="H209" s="402" t="s">
        <v>2090</v>
      </c>
      <c r="I209" s="402"/>
      <c r="J209" s="402"/>
      <c r="K209" s="325"/>
    </row>
    <row r="210" spans="2:11" s="1" customFormat="1" ht="15" customHeight="1">
      <c r="B210" s="302"/>
      <c r="C210" s="279"/>
      <c r="D210" s="279"/>
      <c r="E210" s="279"/>
      <c r="F210" s="300" t="s">
        <v>2087</v>
      </c>
      <c r="G210" s="279"/>
      <c r="H210" s="402" t="s">
        <v>2255</v>
      </c>
      <c r="I210" s="402"/>
      <c r="J210" s="402"/>
      <c r="K210" s="325"/>
    </row>
    <row r="211" spans="2:11" s="1" customFormat="1" ht="15" customHeight="1">
      <c r="B211" s="343"/>
      <c r="C211" s="279"/>
      <c r="D211" s="279"/>
      <c r="E211" s="279"/>
      <c r="F211" s="300" t="s">
        <v>2091</v>
      </c>
      <c r="G211" s="338"/>
      <c r="H211" s="403" t="s">
        <v>2092</v>
      </c>
      <c r="I211" s="403"/>
      <c r="J211" s="403"/>
      <c r="K211" s="344"/>
    </row>
    <row r="212" spans="2:11" s="1" customFormat="1" ht="15" customHeight="1">
      <c r="B212" s="343"/>
      <c r="C212" s="279"/>
      <c r="D212" s="279"/>
      <c r="E212" s="279"/>
      <c r="F212" s="300" t="s">
        <v>2093</v>
      </c>
      <c r="G212" s="338"/>
      <c r="H212" s="403" t="s">
        <v>2256</v>
      </c>
      <c r="I212" s="403"/>
      <c r="J212" s="403"/>
      <c r="K212" s="344"/>
    </row>
    <row r="213" spans="2:11" s="1" customFormat="1" ht="15" customHeight="1">
      <c r="B213" s="343"/>
      <c r="C213" s="279"/>
      <c r="D213" s="279"/>
      <c r="E213" s="279"/>
      <c r="F213" s="300"/>
      <c r="G213" s="338"/>
      <c r="H213" s="329"/>
      <c r="I213" s="329"/>
      <c r="J213" s="329"/>
      <c r="K213" s="344"/>
    </row>
    <row r="214" spans="2:11" s="1" customFormat="1" ht="15" customHeight="1">
      <c r="B214" s="343"/>
      <c r="C214" s="279" t="s">
        <v>2218</v>
      </c>
      <c r="D214" s="279"/>
      <c r="E214" s="279"/>
      <c r="F214" s="300">
        <v>1</v>
      </c>
      <c r="G214" s="338"/>
      <c r="H214" s="403" t="s">
        <v>2257</v>
      </c>
      <c r="I214" s="403"/>
      <c r="J214" s="403"/>
      <c r="K214" s="344"/>
    </row>
    <row r="215" spans="2:11" s="1" customFormat="1" ht="15" customHeight="1">
      <c r="B215" s="343"/>
      <c r="C215" s="279"/>
      <c r="D215" s="279"/>
      <c r="E215" s="279"/>
      <c r="F215" s="300">
        <v>2</v>
      </c>
      <c r="G215" s="338"/>
      <c r="H215" s="403" t="s">
        <v>2258</v>
      </c>
      <c r="I215" s="403"/>
      <c r="J215" s="403"/>
      <c r="K215" s="344"/>
    </row>
    <row r="216" spans="2:11" s="1" customFormat="1" ht="15" customHeight="1">
      <c r="B216" s="343"/>
      <c r="C216" s="279"/>
      <c r="D216" s="279"/>
      <c r="E216" s="279"/>
      <c r="F216" s="300">
        <v>3</v>
      </c>
      <c r="G216" s="338"/>
      <c r="H216" s="403" t="s">
        <v>2259</v>
      </c>
      <c r="I216" s="403"/>
      <c r="J216" s="403"/>
      <c r="K216" s="344"/>
    </row>
    <row r="217" spans="2:11" s="1" customFormat="1" ht="15" customHeight="1">
      <c r="B217" s="343"/>
      <c r="C217" s="279"/>
      <c r="D217" s="279"/>
      <c r="E217" s="279"/>
      <c r="F217" s="300">
        <v>4</v>
      </c>
      <c r="G217" s="338"/>
      <c r="H217" s="403" t="s">
        <v>2260</v>
      </c>
      <c r="I217" s="403"/>
      <c r="J217" s="403"/>
      <c r="K217" s="344"/>
    </row>
    <row r="218" spans="2:11" s="1" customFormat="1" ht="12.75" customHeight="1">
      <c r="B218" s="345"/>
      <c r="C218" s="346"/>
      <c r="D218" s="346"/>
      <c r="E218" s="346"/>
      <c r="F218" s="346"/>
      <c r="G218" s="346"/>
      <c r="H218" s="346"/>
      <c r="I218" s="346"/>
      <c r="J218" s="346"/>
      <c r="K218" s="34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301 - Dešťová kanaliza...</vt:lpstr>
      <vt:lpstr>SO 302 - Dešťová kanaliza...</vt:lpstr>
      <vt:lpstr>Seznam figur</vt:lpstr>
      <vt:lpstr>Pokyny pro vyplnění</vt:lpstr>
      <vt:lpstr>'Rekapitulace stavby'!Názvy_tisku</vt:lpstr>
      <vt:lpstr>'Seznam figur'!Názvy_tisku</vt:lpstr>
      <vt:lpstr>'SO 301 - Dešťová kanaliza...'!Názvy_tisku</vt:lpstr>
      <vt:lpstr>'SO 302 - Dešťová kanaliza...'!Názvy_tisku</vt:lpstr>
      <vt:lpstr>'Pokyny pro vyplnění'!Oblast_tisku</vt:lpstr>
      <vt:lpstr>'Rekapitulace stavby'!Oblast_tisku</vt:lpstr>
      <vt:lpstr>'Seznam figur'!Oblast_tisku</vt:lpstr>
      <vt:lpstr>'SO 301 - Dešťová kanaliza...'!Oblast_tisku</vt:lpstr>
      <vt:lpstr>'SO 302 - Dešťová kanaliza...'!Oblast_tisku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erhla</cp:lastModifiedBy>
  <cp:lastPrinted>2021-02-08T06:03:45Z</cp:lastPrinted>
  <dcterms:created xsi:type="dcterms:W3CDTF">2021-02-08T05:58:34Z</dcterms:created>
  <dcterms:modified xsi:type="dcterms:W3CDTF">2021-02-08T06:03:47Z</dcterms:modified>
</cp:coreProperties>
</file>