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426"/>
  <workbookPr/>
  <bookViews>
    <workbookView xWindow="65416" yWindow="65416" windowWidth="29040" windowHeight="15840" activeTab="0"/>
  </bookViews>
  <sheets>
    <sheet name="Rekapitulace stavby" sheetId="1" r:id="rId1"/>
    <sheet name="SO 331 - SO 331 - Přeložk..." sheetId="2" r:id="rId2"/>
    <sheet name="Pokyny pro vyplnění" sheetId="3" r:id="rId3"/>
  </sheets>
  <definedNames>
    <definedName name="_xlnm._FilterDatabase" localSheetId="1" hidden="1">'SO 331 - SO 331 - Přeložk...'!$C$85:$K$256</definedName>
    <definedName name="_xlnm.Print_Area" localSheetId="2">'Pokyny pro vyplnění'!$B$2:$K$71,'Pokyny pro vyplnění'!$B$74:$K$118,'Pokyny pro vyplnění'!$B$121:$K$190,'Pokyny pro vyplnění'!$B$198:$K$218</definedName>
    <definedName name="_xlnm.Print_Area" localSheetId="0">'Rekapitulace stavby'!$D$4:$AO$36,'Rekapitulace stavby'!$C$42:$AQ$56</definedName>
    <definedName name="_xlnm.Print_Area" localSheetId="1">'SO 331 - SO 331 - Přeložk...'!$C$4:$J$39,'SO 331 - SO 331 - Přeložk...'!$C$45:$J$67,'SO 331 - SO 331 - Přeložk...'!$C$73:$K$256</definedName>
    <definedName name="_xlnm.Print_Titles" localSheetId="0">'Rekapitulace stavby'!$52:$52</definedName>
    <definedName name="_xlnm.Print_Titles" localSheetId="1">'SO 331 - SO 331 - Přeložk...'!$85:$85</definedName>
  </definedNames>
  <calcPr calcId="191029"/>
</workbook>
</file>

<file path=xl/sharedStrings.xml><?xml version="1.0" encoding="utf-8"?>
<sst xmlns="http://schemas.openxmlformats.org/spreadsheetml/2006/main" count="2177" uniqueCount="556">
  <si>
    <t>Export Komplet</t>
  </si>
  <si>
    <t>VZ</t>
  </si>
  <si>
    <t>2.0</t>
  </si>
  <si>
    <t>ZAMOK</t>
  </si>
  <si>
    <t>False</t>
  </si>
  <si>
    <t>{a1ba3a3e-0eac-47cb-935b-b1b9ba310301}</t>
  </si>
  <si>
    <t>0,01</t>
  </si>
  <si>
    <t>21</t>
  </si>
  <si>
    <t>15</t>
  </si>
  <si>
    <t>REKAPITULACE STAVBY</t>
  </si>
  <si>
    <t>v ---  níže se nacházejí doplnkové a pomocné údaje k sestavám  --- v</t>
  </si>
  <si>
    <t>Návod na vyplnění</t>
  </si>
  <si>
    <t>Kód:</t>
  </si>
  <si>
    <t>MostKamenickyProvizo</t>
  </si>
  <si>
    <t>Měnit lze pouze buňky se žlutým podbarvením!
1) v Rekapitulaci stavby vyplňte údaje o Uchazeči (přenesou se do ostatních sestav i v jiných listech)
2) na vybraných listech vyplňte v sestavě Soupis prací ceny u položek</t>
  </si>
  <si>
    <t>Stavba:</t>
  </si>
  <si>
    <t>REKONSTRUKCE MOSTU EV. Č. 343-015 KAMENIČKY, PD</t>
  </si>
  <si>
    <t>KSO:</t>
  </si>
  <si>
    <t>827 1</t>
  </si>
  <si>
    <t>CC-CZ:</t>
  </si>
  <si>
    <t/>
  </si>
  <si>
    <t>Místo:</t>
  </si>
  <si>
    <t>Kameničky</t>
  </si>
  <si>
    <t>Datum:</t>
  </si>
  <si>
    <t>7. 2. 2020</t>
  </si>
  <si>
    <t>Zadavatel:</t>
  </si>
  <si>
    <t>IČ:</t>
  </si>
  <si>
    <t>SPRÁVA A ÚDRŽBA SILNIC PARDUBICKÉHO KRAJE</t>
  </si>
  <si>
    <t>DIČ:</t>
  </si>
  <si>
    <t>Uchazeč:</t>
  </si>
  <si>
    <t>Vyplň údaj</t>
  </si>
  <si>
    <t>Projektant:</t>
  </si>
  <si>
    <t>P-AQUA s.r.o., Jižní 870, 50003 Hradec Králové</t>
  </si>
  <si>
    <t>True</t>
  </si>
  <si>
    <t>Zpracovatel:</t>
  </si>
  <si>
    <t>Ing. Tomáš Růžička</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</si>
  <si>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</si>
  <si>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</si>
  <si>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</si>
  <si>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</si>
  <si>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</si>
  <si>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</si>
  <si>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</si>
  <si>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</si>
  <si>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</si>
  <si>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</si>
  <si>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</si>
  <si>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</si>
  <si>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</si>
  <si>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</si>
  <si>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</si>
  <si>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</si>
  <si>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</si>
  <si>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</si>
  <si>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</si>
  <si>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</si>
  <si>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</si>
  <si>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</si>
  <si>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</si>
  <si>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</si>
  <si>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</si>
  <si>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</si>
  <si>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</si>
  <si>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</si>
  <si>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</si>
  <si>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</si>
  <si>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</si>
  <si>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</si>
  <si>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</si>
  <si>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</si>
  <si>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</si>
  <si>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</si>
  <si>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</si>
  <si>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</si>
  <si>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</si>
  <si>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</si>
  <si>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</si>
  <si>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331</t>
  </si>
  <si>
    <t>SO 331 - Přeložka kanalizace - Provizorní</t>
  </si>
  <si>
    <t>STA</t>
  </si>
  <si>
    <t>1</t>
  </si>
  <si>
    <t>{85c437e7-d581-4eb9-b479-014481b14da3}</t>
  </si>
  <si>
    <t>2</t>
  </si>
  <si>
    <t>KRYCÍ LIST SOUPISU PRACÍ</t>
  </si>
  <si>
    <t>Objekt:</t>
  </si>
  <si>
    <t>SO 331 - SO 331 - Přeložka kanalizace - Provizorní</t>
  </si>
  <si>
    <t>REKAPITULACE ČLENĚNÍ SOUPISU PRACÍ</t>
  </si>
  <si>
    <t>Kód dílu - Popis</t>
  </si>
  <si>
    <t>Cena celkem [CZK]</t>
  </si>
  <si>
    <t>-1</t>
  </si>
  <si>
    <t>HSV - Práce a dodávky HSV</t>
  </si>
  <si>
    <t xml:space="preserve">    1 - Zemní práce</t>
  </si>
  <si>
    <t xml:space="preserve">    4 - Vodorovné konstrukce</t>
  </si>
  <si>
    <t xml:space="preserve">    8 - Trubní vedení</t>
  </si>
  <si>
    <t xml:space="preserve">    998 - Přesun hmot</t>
  </si>
  <si>
    <t>M - Práce a dodávky M</t>
  </si>
  <si>
    <t xml:space="preserve">    21-M - Elektromontáže</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</si>
  <si>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</si>
  <si>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</si>
  <si>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</si>
  <si>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</si>
  <si>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</si>
  <si>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</si>
  <si>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</si>
  <si>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</si>
  <si>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</si>
  <si>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</si>
  <si>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</si>
  <si>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</si>
  <si>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</si>
  <si>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</si>
  <si>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</si>
  <si>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</si>
  <si>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</si>
  <si>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</si>
  <si>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119001421</t>
  </si>
  <si>
    <t>Dočasné zajištění kabelů a kabelových tratí ze 3 volně ložených kabelů</t>
  </si>
  <si>
    <t>m</t>
  </si>
  <si>
    <t>CS ÚRS 2020 01</t>
  </si>
  <si>
    <t>4</t>
  </si>
  <si>
    <t>-379801481</t>
  </si>
  <si>
    <t>PP</t>
  </si>
  <si>
    <t>Dočasné zajištění podzemního potrubí nebo vedení ve výkopišti ve stavu i poloze, ve kterých byla na začátku zemních prací a to s podepřením, vzepřením nebo vyvěšením, příp. s ochranným bedněním, se zřízením a odstraněním zajišťovací konstrukce, s opotřebením hmot kabelů a kabelových tratí z volně ložených kabelů a to do 3 kabelů</t>
  </si>
  <si>
    <t>PSC</t>
  </si>
  <si>
    <t xml:space="preserve">Poznámka k souboru cen:
1. Ceny nelze použít pro dočasné zajištění potrubí v provozu pod tlakem přes 1 MPa a potrubí nebo jiných vedení v 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t>
  </si>
  <si>
    <t>VV</t>
  </si>
  <si>
    <t>4*1,0 "4x sděl. kabel"</t>
  </si>
  <si>
    <t>132254202</t>
  </si>
  <si>
    <t>Hloubení zapažených rýh š do 2000 mm v hornině třídy těžitelnosti I, skupiny 3 objem do 50 m3</t>
  </si>
  <si>
    <t>m3</t>
  </si>
  <si>
    <t>310693901</t>
  </si>
  <si>
    <t>Hloubení zapažených rýh šířky přes 800 do 2 000 mm strojně s urovnáním dna do předepsaného profilu a spádu v hornině třídy těžitelnosti I skupiny 3 přes 20 do 50 m3</t>
  </si>
  <si>
    <t xml:space="preserve">Poznámka k souboru cen:
1. V cenách jsou započteny i náklady na případné nutné přemístění výkopku ve výkopišti na vzdálenost do 3 m a na přehození výkopku na přilehlém terénu na vzdálenost do 3 m od osy rýhy nebo naložení na dopravní prostředek.
</t>
  </si>
  <si>
    <t>(((1,40-0,50)+(0,95-0,50))/2)*1,00*12,00 "hm 0,00 - hm 0,12"</t>
  </si>
  <si>
    <t>(((0,95-0,50)+(0,94-0,50))/2)*1,00*2,00 "hm 0,12 - hm 0,14"</t>
  </si>
  <si>
    <t>((0,93+0,66)/2)*1,00*5,00 "hm 0,14 - hm 0,19"</t>
  </si>
  <si>
    <t>((0,45+0,72)/2)*1,00*7,50 "hm 0,355 - hm 0,43"</t>
  </si>
  <si>
    <t>(((0,62-0,50)+(0,87-0,50))/2)*1,00*5,00 "hm 0,43 - hm 0,48"</t>
  </si>
  <si>
    <t>1,50*0,85*1,00 "rozvaděč ČS"</t>
  </si>
  <si>
    <t>0,95*1,10*5,00 "přepojení spl. kan."</t>
  </si>
  <si>
    <t>Součet</t>
  </si>
  <si>
    <t>3</t>
  </si>
  <si>
    <t>133251102</t>
  </si>
  <si>
    <t>Hloubení šachet nezapažených v hornině třídy těžitelnosti I, skupiny 3 objem do 50 m3</t>
  </si>
  <si>
    <t>-2063530604</t>
  </si>
  <si>
    <t>Hloubení nezapažených šachet strojně v hornině třídy těžitelnosti I skupiny 3 přes 20 do 50 m3</t>
  </si>
  <si>
    <t xml:space="preserve">Poznámka k souboru cen:
1. Ceny jsou určeny pro šachty hloubky do 12 m. Šachty větších hloubek se oceňují individuálně.
2. V cenách jsou započteny i náklady na:
a) svislé přemístění výkopku,
b) urovnání dna do předepsaného profilu a spádu.
c) přehození výkopku na přilehlém terénu na vzdálenost do 3 m od hrany šachty nebo naložení na dopravní prostředek.
</t>
  </si>
  <si>
    <t>2,78*2,78*(3,35-0,50) "ČS"</t>
  </si>
  <si>
    <t>139001101</t>
  </si>
  <si>
    <t>Příplatek za ztížení vykopávky v blízkosti podzemního vedení</t>
  </si>
  <si>
    <t>349054793</t>
  </si>
  <si>
    <t>Příplatek k cenám hloubených vykopávek za ztížení vykopávky v blízkosti podzemního vedení nebo výbušnin pro jakoukoliv třídu horniny</t>
  </si>
  <si>
    <t xml:space="preserve">Poznámka k souboru cen:
1. Cena je určena:
a) pro podzemní vedení procházející hloubenou vykopávkou nebo uložené ve stěně výkopu při jakékoliv hloubce vedení pod původním terénem nebo jeho výšce nade dnem výkopu a jakémkoliv směru vedení ke stranám výkopu;
b) pro výbušniny nezaložené dodavatelem.
2. Cenu lze použít i tehdy, narazí-li se na vedení nebo výbušninu až při vykopávce a to pro zbývající objem výkopu, který je projektantem nebo investorem označen, v němž by toto nebo jiné nepředvídané vedení nebo výbušnina mohlo být uloženo.
3. Množství ztížení vykopávky v blízkosti
a) podzemního vedení, jehož půdorysná a výšková poloha
- je v projektu uvedena, se určí jako objem myšleného hranolu, jehož průřez je pravidelný čtyřúhelník jehož horní vodorovná a obě svislé strany jsou ve vzdálenosti 0,5 m a dolní vodorovná hrana ve vzdálenosti 1 m od přilehlého vnějšího líce vedení, příp. jeho obalu a délka se rovná osové délce vedení ve výkopišti nebo délce vedení ve stěně výkopu. Vymezí-li projekt větší prostor, v němž je nutno při vykopávce postupovat opatrně, lze použít cena pro celý objem výkopu v tomto prostoru. Od takto zjištěného množství se odečítá objem vedení i s příp. se vyskytujícím obalem;
- není v projektu uvedena, avšak která podle projektu nebo sdělení investora jsou pravděpodobně ve výkopišti uložena, se rovná objemu výkopu, který je projektantem nebo investorem označen.
b) výbušniny, určí vždy projektant nebo investor, ať je v projektu uvedeno či neuvedeno.
4. Je-li vedení uloženo ve výkopišti tak, že se vykopávka v celém výše popsaném objemu nevykopává, např. blízko stěn nebo dna výkopu, oceňuje se ztížení vykopávky jen pro tu část objemu, v níž se ztížená vykopávka provádí.
5. Jsou-li ve výkopišti dvě vedení položena tak blízko sebe, že se výše uvedené objemy pro obě vedení pronikají, určí se množství ztížení vykopávky tak, aby se pronik započetl jen jednou.
6. Objem ztížení vykopávky se od celkového objemu výkopu neodečítá.
7. Dočasné zajištění různých podzemních vedení ve výkopišti se oceňuje cenami souboru cen 119 00-14 Dočasné zajištění podzemního potrubí nebo vedení ve výkopišti.
</t>
  </si>
  <si>
    <t>1,10*1,60*4 "4x kabel"</t>
  </si>
  <si>
    <t>1,00 "napojení na stáv. šachtu"</t>
  </si>
  <si>
    <t>5</t>
  </si>
  <si>
    <t>151201101</t>
  </si>
  <si>
    <t>Zřízení zátažného pažení a rozepření stěn rýh hl do 2 m</t>
  </si>
  <si>
    <t>m2</t>
  </si>
  <si>
    <t>-411484837</t>
  </si>
  <si>
    <t>Zřízení pažení a rozepření stěn rýh pro podzemní vedení zátažné, hloubky do 2 m</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</si>
  <si>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toto se oceňuje příslušnými cenami katalogu 800-2 Zvláštní zakládání objektů.
</t>
  </si>
  <si>
    <t>(((1,40-0,50)+(0,95-0,50))/2)*2*12,00 "hm 0,00 - hm 0,12"</t>
  </si>
  <si>
    <t>(((0,95-0,50)+(0,94-0,50))/2)*2*2,00 "hm 0,12 - hm 0,14"</t>
  </si>
  <si>
    <t>((0,93+0,66)/2)*2*5,00 "hm 0,14 - hm 0,19"</t>
  </si>
  <si>
    <t>((0,45+0,72)/2)*2*7,50 "hm 0,355 - hm 0,43"</t>
  </si>
  <si>
    <t>(((0,62-0,50)+(0,87-0,50))/2)*2*5,00 "hm 0,43 - hm 0,48"</t>
  </si>
  <si>
    <t>0,95*2*5,00 "přepojení spl. kan."</t>
  </si>
  <si>
    <t>6</t>
  </si>
  <si>
    <t>151201111</t>
  </si>
  <si>
    <t>Odstranění zátažného pažení a rozepření stěn rýh hl do 2 m</t>
  </si>
  <si>
    <t>-588357394</t>
  </si>
  <si>
    <t>Odstranění pažení a rozepření stěn rýh pro podzemní vedení s uložením materiálu na vzdálenost do 3 m od kraje výkopu zátažné, hloubky do 2 m</t>
  </si>
  <si>
    <t>7</t>
  </si>
  <si>
    <t>151201201</t>
  </si>
  <si>
    <t>Zřízení zátažného pažení stěn výkopu hl do 4 m</t>
  </si>
  <si>
    <t>474802766</t>
  </si>
  <si>
    <t>Zřízení pažení stěn výkopu bez rozepření nebo vzepření zátažné, hloubky do 4 m</t>
  </si>
  <si>
    <t xml:space="preserve">Poznámka k souboru cen:
1. Ceny nelze použít pro oceňování rozepřeného pažení stěn rýh pro podzemní vedení; toto se oceňuje cenami souboru cen 151 . 0-11 Zřízení pažení a rozepření stěn rýh pro podzemní vedení pro všechny šířky rýhy.
2. Plocha mezer mezi pažinami příložného pažení se od plochy příložného pažení neodečítá; nezapažené plochy u pažení zátažného nebo hnaného se od plochy pažení odečítají.
</t>
  </si>
  <si>
    <t>2,78*3,35*4 "pažení výkopu ČS"</t>
  </si>
  <si>
    <t>8</t>
  </si>
  <si>
    <t>151201211</t>
  </si>
  <si>
    <t>Odstranění pažení stěn zátažného hl do 4 m</t>
  </si>
  <si>
    <t>-1630702928</t>
  </si>
  <si>
    <t>Odstranění pažení stěn výkopu bez rozepření nebo vzepření s uložením pažin na vzdálenost do 3 m od okraje výkopu zátažné, hloubky do 4 m</t>
  </si>
  <si>
    <t>9</t>
  </si>
  <si>
    <t>162751117</t>
  </si>
  <si>
    <t>Vodorovné přemístění do 10000 m výkopku/sypaniny z horniny třídy těžitelnosti I, skupiny 1 až 3</t>
  </si>
  <si>
    <t>1816401377</t>
  </si>
  <si>
    <t>Vodorovné přemístění výkopku nebo sypaniny po suchu na obvyklém dopravním prostředku, bez naložení výkopku, avšak se složením bez rozhrnutí z horniny třídy těžitelnosti I skupiny 1 až 3 na vzdálenost přes 9 000 do 10 000 m</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</si>
  <si>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</si>
  <si>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12,50*0,36 "obsyp PE63"</t>
  </si>
  <si>
    <t>12,50*0,10 "lože PE63"</t>
  </si>
  <si>
    <t>12,50*0,032*0,032*3,14 "potrubí PE63"</t>
  </si>
  <si>
    <t>22,03 "hloubení šachet"</t>
  </si>
  <si>
    <t>0,85*0,70*0,50 "rozvaděč ČS"</t>
  </si>
  <si>
    <t>5,00*1,10*0,95 "přepojení spl. kan."</t>
  </si>
  <si>
    <t>10</t>
  </si>
  <si>
    <t>167151101</t>
  </si>
  <si>
    <t>Nakládání výkopku z hornin třídy těžitelnosti I, skupiny 1 až 3 do 100 m3</t>
  </si>
  <si>
    <t>-1479458518</t>
  </si>
  <si>
    <t>Nakládání, skládání a překládání neulehlého výkopku nebo sypaniny strojně nakládání, množství do 100 m3, z horniny třídy těžitelnosti I, skupiny 1 až 3</t>
  </si>
  <si>
    <t xml:space="preserve">Poznámka k souboru cen:
1. Ceny -1131 až -1133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2. Množství měrných jednotek se určí v rostlém stavu horniny.
</t>
  </si>
  <si>
    <t>11</t>
  </si>
  <si>
    <t>171251201</t>
  </si>
  <si>
    <t>Uložení sypaniny na skládky nebo meziskládky</t>
  </si>
  <si>
    <t>-365586902</t>
  </si>
  <si>
    <t>Uložení sypaniny na skládky nebo meziskládky bez hutnění s upravením uložené sypaniny do předepsaného tvaru</t>
  </si>
  <si>
    <t xml:space="preserve">Poznámka k souboru cen:
1. Cena je určena i pro:
a) zasypání koryt vodotečí a prohlubní v terénu bez předepsaného zhutnění sypaniny,
b) uložení výkopku pod vodou do prohlubní ve dně vodotečí nebo nádrží.
2. Cenu nelze použít pro uložení výkopku nebo ornice na trvalé skládky s předepsaným zhutněním; toto uložení výkopku se oceňuje cenami souboru cen 171 . . Uložení sypaniny do násypů.
3. V ceně jsou započteny i náklady na rozprostření sypaniny ve vrstvách s hrubým urovnáním na skládce.
4. V ceně nejsou započteny náklady na získání skládek ani na poplatky za skládku.
5. Množství jednotek uložení výkopku (sypaniny) se určí v m3 uloženého výkopku (sypaniny), v rostlém stavu zpravidla ve výkopišti.
</t>
  </si>
  <si>
    <t>12</t>
  </si>
  <si>
    <t>17126</t>
  </si>
  <si>
    <t>Poplatek za uložení na skládce</t>
  </si>
  <si>
    <t>-675404513</t>
  </si>
  <si>
    <t>13</t>
  </si>
  <si>
    <t>174151101</t>
  </si>
  <si>
    <t>Zásyp jam, šachet rýh nebo kolem objektů sypaninou se zhutněním</t>
  </si>
  <si>
    <t>1404777154</t>
  </si>
  <si>
    <t>Zásyp sypaninou z jakékoliv horniny strojně s uložením výkopku ve vrstvách se zhutněním jam, šachet, rýh nebo kolem objektů v těchto vykopávkách</t>
  </si>
  <si>
    <t xml:space="preserve">Poznámka k souboru cen:
1. Ceny nelze použít pro zásyp rýh pro drenážní trativody pro lesnicko-technické meliorace a zemědělské. Zásyp těchto rýh se oceňuje cenami souboru cen 174 Zásyp rýh pro drény.
2. V cenách je započteno přemístění sypaniny ze vzdálenosti 10 m od kraje výkopu nebo zasypávaného prostoru, měřeno k těžišti skládky.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
4. Odklizení zbylého výkopku po provedení zásypu zářezů se šikmými stěnami pro podzemní vedení nebo zásypu jam a rýh pro podzemní vedení se oceňuje cenami souboru cen 167 Nakládání výkopku nebo sypaniny a 162 Vodorovné přemístění výkopku.
5. Rozprostření zbylého výkopku podél výkopu a nad výkopem po provedení zásypů zářezů se šikmými stěnami pro podzemní vedení nebo zásypu jam a rýh pro podzemní vedení se oceňuje cenami souborů cen 171 Uložení sypaniny do násypů.
6. V cenách nejsou zahrnuty náklady na prohození sypaniny, tyto náklady se oceňují cenou 17411-1109 Příplatek za prohození sypaniny.
</t>
  </si>
  <si>
    <t>-(12,00+2,00+5,00)*0,36 "obsyp"</t>
  </si>
  <si>
    <t>-(12,00+2,00+5,00)*0,10 "lože"</t>
  </si>
  <si>
    <t>-(12,00+2,00+5,00)*0,032*0,032*3,14 "potrubí PE 63"</t>
  </si>
  <si>
    <t>-0,89*0,89*3,14*(3,30-0,50) "ČS"</t>
  </si>
  <si>
    <t>-0,85*0,70*0,50 "rozvaděč ČS"</t>
  </si>
  <si>
    <t>-2,10*2,10*0,20 "deska ČS"</t>
  </si>
  <si>
    <t>-2,30*2,30*0,20 "podsyp ČS"</t>
  </si>
  <si>
    <t>-5,00*0,59 "obsyp DN300"</t>
  </si>
  <si>
    <t>-5,00*0,11 "lože DN300"</t>
  </si>
  <si>
    <t>-5,00*0,15*0,15*3,14 "potrubí DN 300"</t>
  </si>
  <si>
    <t>14</t>
  </si>
  <si>
    <t>M</t>
  </si>
  <si>
    <t>58344197</t>
  </si>
  <si>
    <t>štěrkodrť frakce 0/63</t>
  </si>
  <si>
    <t>t</t>
  </si>
  <si>
    <t>-472987411</t>
  </si>
  <si>
    <t>16,91*2,00 "převod na tuny"</t>
  </si>
  <si>
    <t>175151101</t>
  </si>
  <si>
    <t>Obsypání potrubí strojně sypaninou bez prohození, uloženou do 3 m</t>
  </si>
  <si>
    <t>1456653456</t>
  </si>
  <si>
    <t>Obsypání potrubí strojně sypaninou z vhodných třídy těžitelnosti I a II, skupiny 1 až 4 nebo materiálem připraveným podél výkopu ve vzdálenosti do 3 m od jeho kraje, pro jakoukoliv hloubku výkopu a míru zhutnění bez prohození sypaniny</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</si>
  <si>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</si>
  <si>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(19,00+14,50)*0,36 "obsyp PE 63"</t>
  </si>
  <si>
    <t>5,00*0,59 "obsyp DN 300"</t>
  </si>
  <si>
    <t>16</t>
  </si>
  <si>
    <t>58331351</t>
  </si>
  <si>
    <t>kamenivo těžené drobné frakce 0/4</t>
  </si>
  <si>
    <t>72815898</t>
  </si>
  <si>
    <t>15,01*2,00 "převod na tuny"</t>
  </si>
  <si>
    <t>30,02*2 'Přepočtené koeficientem množství</t>
  </si>
  <si>
    <t>Vodorovné konstrukce</t>
  </si>
  <si>
    <t>17</t>
  </si>
  <si>
    <t>451573111</t>
  </si>
  <si>
    <t>Lože pod potrubí otevřený výkop ze štěrkopísku</t>
  </si>
  <si>
    <t>-1352257715</t>
  </si>
  <si>
    <t>Lože pod potrubí, stoky a drobné objekty v otevřeném výkopu z písku a štěrkopísku do 63 mm</t>
  </si>
  <si>
    <t xml:space="preserve">Poznámka k souboru cen:
1. Ceny -1111 a -1192 lze použít i pro zřízení sběrných vrstev nad drenážními trubkami.
2. V cenách -5111 a -1192 jsou započteny i náklady na prohození výkopku získaného při zemních pracích.
</t>
  </si>
  <si>
    <t>(19,00+14,50)*0,10 "lože"</t>
  </si>
  <si>
    <t>2,30*2,30*0,20 "podsyp ČS"</t>
  </si>
  <si>
    <t>5,00*0,11 "lože DN300"</t>
  </si>
  <si>
    <t>18</t>
  </si>
  <si>
    <t>452311141</t>
  </si>
  <si>
    <t>Podkladní desky z betonu prostého tř. C 16/20 otevřený výkop</t>
  </si>
  <si>
    <t>-1976158877</t>
  </si>
  <si>
    <t>Podkladní a zajišťovací konstrukce z betonu prostého v otevřeném výkopu desky pod potrubí, stoky a drobné objekty z betonu tř. C 16/20</t>
  </si>
  <si>
    <t xml:space="preserve">Poznámka k souboru cen:
1. Ceny -1121 až -1191 a -1192 lze použít i pro ochrannou vrstvu pod železobetonové konstrukce.
2. Ceny -2121 až -2191 a -2192 jsou určeny pro jakékoliv úkosy sedel.
</t>
  </si>
  <si>
    <t>1,00*0,70*0,30 "deska pro rozvaděč"</t>
  </si>
  <si>
    <t>2,10*2,10*0,20 "deska pod ČS"</t>
  </si>
  <si>
    <t>19</t>
  </si>
  <si>
    <t>452351101</t>
  </si>
  <si>
    <t>Bednění podkladních desek nebo bloků nebo sedlového lože otevřený výkop</t>
  </si>
  <si>
    <t>272793829</t>
  </si>
  <si>
    <t>Bednění podkladních a zajišťovacích konstrukcí v otevřeném výkopu desek nebo sedlových loží pod potrubí, stoky a drobné objekty</t>
  </si>
  <si>
    <t>1,00*0,30*2 "bednění desky pod rozvaděč-dlouhá"</t>
  </si>
  <si>
    <t>0,70*0,30*2 "bednění desky pod rozvaděč-krátká"</t>
  </si>
  <si>
    <t>2,10*0,20*4 "bednění desky pod ČS"</t>
  </si>
  <si>
    <t>Trubní vedení</t>
  </si>
  <si>
    <t>20</t>
  </si>
  <si>
    <t>871211211</t>
  </si>
  <si>
    <t>Montáž potrubí z PE100 SDR 11 otevřený výkop svařovaných elektrotvarovkou D 63 x 5,8 mm</t>
  </si>
  <si>
    <t>-1692388893</t>
  </si>
  <si>
    <t>Montáž vodovodního potrubí z plastů v otevřeném výkopu z polyetylenu PE 100 svařovaných elektrotvarovkou SDR 11/PN16 D 63 x 5,8 mm</t>
  </si>
  <si>
    <t xml:space="preserve">Poznámka k souboru cen:
1. V cenách potrubí nejsou započteny náklady na:
a) dodání potrubí; potrubí se oceňuje ve specifikaci; ztratné lze dohodnout u trub polyetylénových ve výši 1,5 %; u trub z tvrdého PVC ve výši 3 %,
b) dodání tvarovek; tvarovky se oceňují ve specifikaci.
2. Ceny -1211 jsou určeny i pro plošné kolektory primárních okruhů tepelných čerpadel.
</t>
  </si>
  <si>
    <t>28613173</t>
  </si>
  <si>
    <t>potrubí vodovodní PE100 SDR11 se signalizační vrstvou 100m 63x5,8mm</t>
  </si>
  <si>
    <t>2133497630</t>
  </si>
  <si>
    <t>48*1,015 'Přepočtené koeficientem množství</t>
  </si>
  <si>
    <t>22</t>
  </si>
  <si>
    <t>871373121</t>
  </si>
  <si>
    <t>Montáž kanalizačního potrubí z PVC těsněné gumovým kroužkem otevřený výkop sklon do 20 % DN 315</t>
  </si>
  <si>
    <t>-1422496445</t>
  </si>
  <si>
    <t>Montáž kanalizačního potrubí z plastů z tvrdého PVC těsněných gumovým kroužkem v otevřeném výkopu ve sklonu do 20 % DN 315</t>
  </si>
  <si>
    <t xml:space="preserve">Poznámka k souboru cen: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</si>
  <si>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23</t>
  </si>
  <si>
    <t>28611156</t>
  </si>
  <si>
    <t>trubka kanalizační PVC DN 315x2000mm SN8</t>
  </si>
  <si>
    <t>2104391814</t>
  </si>
  <si>
    <t>5*1,03 'Přepočtené koeficientem množství</t>
  </si>
  <si>
    <t>24</t>
  </si>
  <si>
    <t>892241111</t>
  </si>
  <si>
    <t>Tlaková zkouška vodou potrubí do 80</t>
  </si>
  <si>
    <t>783344495</t>
  </si>
  <si>
    <t>Tlakové zkoušky vodou na potrubí DN do 80</t>
  </si>
  <si>
    <t xml:space="preserve">Poznámka k souboru cen:
1. Ceny -2111 jsou určeny pro zabezpečení jednoho konce zkoušeného úseku jakéhokoliv druhu potrubí.
2. V cenách jsou započteny náklady:
a) u cen -1111 - na přísun, montáž, demontáž a odsun zkoušecího čerpadla, napuštění tlakovou vodou a dodání vody pro tlakovou zkoušku,
b) u cen -2111 - na montáž a demontáž výrobků nebo dílců pro zabezpečení konce zkoušeného úseku potrubí, na montáž a demontáž koncových tvarovek, na montáž zaslepovací příruby, na zaslepení odboček pro hydranty, vzdušníky a jiné armatury a odbočky pro odbočující řady,
</t>
  </si>
  <si>
    <t>25</t>
  </si>
  <si>
    <t>892372111</t>
  </si>
  <si>
    <t>Zabezpečení konců potrubí DN do 300 při tlakových zkouškách vodou</t>
  </si>
  <si>
    <t>kus</t>
  </si>
  <si>
    <t>-1247115793</t>
  </si>
  <si>
    <t>Tlakové zkoušky vodou zabezpečení konců potrubí při tlakových zkouškách DN do 300</t>
  </si>
  <si>
    <t>26</t>
  </si>
  <si>
    <t>899722112</t>
  </si>
  <si>
    <t>Krytí potrubí z plastů výstražnou fólií z PVC 25 cm</t>
  </si>
  <si>
    <t>-1595897823</t>
  </si>
  <si>
    <t>Krytí potrubí z plastů výstražnou fólií z PVC šířky 25 cm</t>
  </si>
  <si>
    <t>21,00+12,50</t>
  </si>
  <si>
    <t>27</t>
  </si>
  <si>
    <t>pc1</t>
  </si>
  <si>
    <t>Zajištění potrubí z PE prům. 63 mm na provizorním přemostění a volném terénu, dřevěné hranoly a ocelová objímka</t>
  </si>
  <si>
    <t>-1128437895</t>
  </si>
  <si>
    <t>28</t>
  </si>
  <si>
    <t>pc3</t>
  </si>
  <si>
    <t>Dodávka + montáž - Odvzdušnění potrubí standardní tepelně izolované pro PE trouby izolované DN 50</t>
  </si>
  <si>
    <t>191305272</t>
  </si>
  <si>
    <t>29</t>
  </si>
  <si>
    <t>pc4</t>
  </si>
  <si>
    <t>Dodávka + montáž - Tepelná izolace potrubí PE prům. 63 mm, tl. 120 mm</t>
  </si>
  <si>
    <t>-1320912658</t>
  </si>
  <si>
    <t>30</t>
  </si>
  <si>
    <t>pc5</t>
  </si>
  <si>
    <t>Dodávka + montáž - Čerpací stanice betonová prům. 1780 mm, hl. 3755 mm, včetně vystrojení (příslušenství), rozvaděče, konzole rozvaděče a poklopu</t>
  </si>
  <si>
    <t>kpl</t>
  </si>
  <si>
    <t>966542995</t>
  </si>
  <si>
    <t>31</t>
  </si>
  <si>
    <t>pc6</t>
  </si>
  <si>
    <t>Vyvrtání otvoru do stávající šachty pro osazení potrubí DN 50, včetně osazení, utěsnění a případné dobetonávky</t>
  </si>
  <si>
    <t>1315152720</t>
  </si>
  <si>
    <t>32</t>
  </si>
  <si>
    <t>pc7</t>
  </si>
  <si>
    <t>Vyříznutí a odstranění stávajícího potrubí DN 300</t>
  </si>
  <si>
    <t>-1670743263</t>
  </si>
  <si>
    <t>33</t>
  </si>
  <si>
    <t>pc8</t>
  </si>
  <si>
    <t>Napojení nového potrubí na stávající potrubí DN 300 včetně utěsnění, osazení a případné dobetonávky</t>
  </si>
  <si>
    <t>-228121693</t>
  </si>
  <si>
    <t>998</t>
  </si>
  <si>
    <t>Přesun hmot</t>
  </si>
  <si>
    <t>34</t>
  </si>
  <si>
    <t>998276101</t>
  </si>
  <si>
    <t>Přesun hmot pro trubní vedení z trub z plastických hmot otevřený výkop</t>
  </si>
  <si>
    <t>1493071838</t>
  </si>
  <si>
    <t>Přesun hmot pro trubní vedení hloubené z trub z plastických hmot nebo sklolaminátových pro vodovody nebo kanalizace v otevřeném výkopu dopravní vzdálenost do 15 m</t>
  </si>
  <si>
    <t xml:space="preserve">Poznámka k souboru cen:
1. Položky přesunu hmot nelze užít pro zeminu, sypaniny, štěrkopísek, kamenivo ap. Případná manipulace s tímto materiálem se oceňuje souborem cen 162 2.-.... Vodorovné přemístění výkopku nebo sypaniny katalogu 800-1 Zemní práce.
</t>
  </si>
  <si>
    <t>Práce a dodávky M</t>
  </si>
  <si>
    <t>21-M</t>
  </si>
  <si>
    <t>Elektromontáže</t>
  </si>
  <si>
    <t>35</t>
  </si>
  <si>
    <t>211</t>
  </si>
  <si>
    <t>Montáž signálního drátu CYY 4mm</t>
  </si>
  <si>
    <t>64</t>
  </si>
  <si>
    <t>1069508169</t>
  </si>
  <si>
    <t>36</t>
  </si>
  <si>
    <t>211pc1</t>
  </si>
  <si>
    <t>Drát CYY 4 mm</t>
  </si>
  <si>
    <t>256</t>
  </si>
  <si>
    <t>-2145748750</t>
  </si>
  <si>
    <t>37</t>
  </si>
  <si>
    <t>PPV</t>
  </si>
  <si>
    <t>Podíl přidružených výkonů</t>
  </si>
  <si>
    <t>%</t>
  </si>
  <si>
    <t>-237927035</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</si>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</sst>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dd\.mm\.yyyy"/>
    <numFmt numFmtId="166" formatCode="#,##0.00000"/>
  </numFmts>
  <fonts count="47">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cellStyleXfs>
  <cellXfs count="371">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3" fillId="0" borderId="0" xfId="0" applyFont="1" applyAlignment="1" applyProtection="1">
      <alignment horizontal="left" vertical="center"/>
      <protection/>
    </xf>
    <xf numFmtId="0" fontId="14" fillId="0" borderId="0" xfId="0" applyFont="1" applyAlignment="1">
      <alignment horizontal="left" vertical="center"/>
    </xf>
    <xf numFmtId="0" fontId="15"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7"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7"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1" fillId="4" borderId="13" xfId="0" applyFont="1" applyFill="1" applyBorder="1" applyAlignment="1" applyProtection="1">
      <alignment horizontal="center" vertical="center"/>
      <protection/>
    </xf>
    <xf numFmtId="0" fontId="22" fillId="0" borderId="14" xfId="0" applyFont="1" applyBorder="1" applyAlignment="1" applyProtection="1">
      <alignment horizontal="center" vertical="center" wrapText="1"/>
      <protection/>
    </xf>
    <xf numFmtId="0" fontId="22" fillId="0" borderId="15" xfId="0" applyFont="1" applyBorder="1" applyAlignment="1" applyProtection="1">
      <alignment horizontal="center" vertical="center" wrapText="1"/>
      <protection/>
    </xf>
    <xf numFmtId="0" fontId="22"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3" fillId="0" borderId="0" xfId="0" applyFont="1" applyAlignment="1" applyProtection="1">
      <alignment horizontal="left" vertical="center"/>
      <protection/>
    </xf>
    <xf numFmtId="0" fontId="23" fillId="0" borderId="0" xfId="0" applyFont="1" applyAlignment="1" applyProtection="1">
      <alignment vertical="center"/>
      <protection/>
    </xf>
    <xf numFmtId="4" fontId="23"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19" fillId="0" borderId="18" xfId="0" applyNumberFormat="1" applyFont="1" applyBorder="1" applyAlignment="1" applyProtection="1">
      <alignment vertical="center"/>
      <protection/>
    </xf>
    <xf numFmtId="4" fontId="19" fillId="0" borderId="0" xfId="0" applyNumberFormat="1" applyFont="1" applyBorder="1" applyAlignment="1" applyProtection="1">
      <alignment vertical="center"/>
      <protection/>
    </xf>
    <xf numFmtId="166" fontId="19" fillId="0" borderId="0" xfId="0" applyNumberFormat="1" applyFont="1" applyBorder="1" applyAlignment="1" applyProtection="1">
      <alignment vertical="center"/>
      <protection/>
    </xf>
    <xf numFmtId="4" fontId="19" fillId="0" borderId="12" xfId="0" applyNumberFormat="1" applyFont="1" applyBorder="1" applyAlignment="1" applyProtection="1">
      <alignment vertical="center"/>
      <protection/>
    </xf>
    <xf numFmtId="0" fontId="5" fillId="0" borderId="0" xfId="0" applyFont="1" applyAlignment="1">
      <alignment horizontal="left" vertical="center"/>
    </xf>
    <xf numFmtId="0" fontId="24" fillId="0" borderId="0" xfId="0" applyFont="1" applyAlignment="1">
      <alignment horizontal="left" vertical="center"/>
    </xf>
    <xf numFmtId="0" fontId="25" fillId="0" borderId="0" xfId="20" applyFont="1" applyAlignment="1">
      <alignment horizontal="center" vertical="center"/>
    </xf>
    <xf numFmtId="0" fontId="6" fillId="0" borderId="3" xfId="0" applyFont="1" applyBorder="1" applyAlignment="1" applyProtection="1">
      <alignment vertical="center"/>
      <protection/>
    </xf>
    <xf numFmtId="0" fontId="26" fillId="0" borderId="0" xfId="0" applyFont="1" applyAlignment="1" applyProtection="1">
      <alignment vertical="center"/>
      <protection/>
    </xf>
    <xf numFmtId="0" fontId="27"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8" fillId="0" borderId="19" xfId="0" applyNumberFormat="1" applyFont="1" applyBorder="1" applyAlignment="1" applyProtection="1">
      <alignment vertical="center"/>
      <protection/>
    </xf>
    <xf numFmtId="4" fontId="28" fillId="0" borderId="20" xfId="0" applyNumberFormat="1" applyFont="1" applyBorder="1" applyAlignment="1" applyProtection="1">
      <alignment vertical="center"/>
      <protection/>
    </xf>
    <xf numFmtId="166" fontId="28" fillId="0" borderId="20" xfId="0" applyNumberFormat="1" applyFont="1" applyBorder="1" applyAlignment="1" applyProtection="1">
      <alignment vertical="center"/>
      <protection/>
    </xf>
    <xf numFmtId="4" fontId="28" fillId="0" borderId="21" xfId="0" applyNumberFormat="1" applyFont="1" applyBorder="1" applyAlignment="1" applyProtection="1">
      <alignment vertical="center"/>
      <protection/>
    </xf>
    <xf numFmtId="0" fontId="6" fillId="0" borderId="0" xfId="0" applyFont="1" applyAlignment="1">
      <alignment horizontal="left" vertical="center"/>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3" fillId="0" borderId="0" xfId="0" applyFont="1" applyAlignment="1">
      <alignment horizontal="left" vertical="center"/>
    </xf>
    <xf numFmtId="0" fontId="29"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0" fillId="0" borderId="3" xfId="0" applyBorder="1" applyAlignment="1">
      <alignment vertical="center"/>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17" fillId="0" borderId="0" xfId="0" applyFont="1" applyAlignment="1">
      <alignment horizontal="left" vertical="center"/>
    </xf>
    <xf numFmtId="4" fontId="23"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0"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9"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1"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1" fillId="4" borderId="0" xfId="0" applyFont="1" applyFill="1" applyAlignment="1" applyProtection="1">
      <alignment horizontal="right" vertical="center"/>
      <protection/>
    </xf>
    <xf numFmtId="0" fontId="30"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1" fillId="4" borderId="14" xfId="0" applyFont="1" applyFill="1" applyBorder="1" applyAlignment="1" applyProtection="1">
      <alignment horizontal="center" vertical="center" wrapText="1"/>
      <protection/>
    </xf>
    <xf numFmtId="0" fontId="21" fillId="4" borderId="15" xfId="0" applyFont="1" applyFill="1" applyBorder="1" applyAlignment="1" applyProtection="1">
      <alignment horizontal="center" vertical="center" wrapText="1"/>
      <protection/>
    </xf>
    <xf numFmtId="0" fontId="21" fillId="4" borderId="15" xfId="0" applyFont="1" applyFill="1" applyBorder="1" applyAlignment="1" applyProtection="1">
      <alignment horizontal="center" vertical="center" wrapText="1"/>
      <protection locked="0"/>
    </xf>
    <xf numFmtId="0" fontId="21"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3" fillId="0" borderId="0" xfId="0" applyNumberFormat="1" applyFont="1" applyAlignment="1" applyProtection="1">
      <alignment/>
      <protection/>
    </xf>
    <xf numFmtId="0" fontId="0" fillId="0" borderId="10" xfId="0" applyBorder="1" applyAlignment="1" applyProtection="1">
      <alignment vertical="center"/>
      <protection/>
    </xf>
    <xf numFmtId="166" fontId="31" fillId="0" borderId="10" xfId="0" applyNumberFormat="1" applyFont="1" applyBorder="1" applyAlignment="1" applyProtection="1">
      <alignment/>
      <protection/>
    </xf>
    <xf numFmtId="166" fontId="31" fillId="0" borderId="11" xfId="0" applyNumberFormat="1" applyFont="1" applyBorder="1" applyAlignment="1" applyProtection="1">
      <alignment/>
      <protection/>
    </xf>
    <xf numFmtId="4" fontId="32"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1" fillId="0" borderId="22" xfId="0" applyFont="1" applyBorder="1" applyAlignment="1" applyProtection="1">
      <alignment horizontal="center" vertical="center"/>
      <protection/>
    </xf>
    <xf numFmtId="49" fontId="21" fillId="0" borderId="22" xfId="0" applyNumberFormat="1" applyFont="1" applyBorder="1" applyAlignment="1" applyProtection="1">
      <alignment horizontal="left" vertical="center" wrapText="1"/>
      <protection/>
    </xf>
    <xf numFmtId="0" fontId="21" fillId="0" borderId="22" xfId="0" applyFont="1" applyBorder="1" applyAlignment="1" applyProtection="1">
      <alignment horizontal="left" vertical="center" wrapText="1"/>
      <protection/>
    </xf>
    <xf numFmtId="0" fontId="21" fillId="0" borderId="22" xfId="0" applyFont="1" applyBorder="1" applyAlignment="1" applyProtection="1">
      <alignment horizontal="center" vertical="center" wrapText="1"/>
      <protection/>
    </xf>
    <xf numFmtId="4" fontId="21" fillId="0" borderId="22" xfId="0" applyNumberFormat="1" applyFont="1" applyBorder="1" applyAlignment="1" applyProtection="1">
      <alignment vertical="center"/>
      <protection/>
    </xf>
    <xf numFmtId="4" fontId="21" fillId="2" borderId="22" xfId="0" applyNumberFormat="1" applyFont="1" applyFill="1" applyBorder="1" applyAlignment="1" applyProtection="1">
      <alignment vertical="center"/>
      <protection locked="0"/>
    </xf>
    <xf numFmtId="0" fontId="22" fillId="2" borderId="18" xfId="0" applyFont="1" applyFill="1" applyBorder="1" applyAlignment="1" applyProtection="1">
      <alignment horizontal="left" vertical="center"/>
      <protection locked="0"/>
    </xf>
    <xf numFmtId="0" fontId="22" fillId="0" borderId="0" xfId="0" applyFont="1" applyBorder="1" applyAlignment="1" applyProtection="1">
      <alignment horizontal="center" vertical="center"/>
      <protection/>
    </xf>
    <xf numFmtId="166" fontId="22" fillId="0" borderId="0" xfId="0" applyNumberFormat="1" applyFont="1" applyBorder="1" applyAlignment="1" applyProtection="1">
      <alignment vertical="center"/>
      <protection/>
    </xf>
    <xf numFmtId="166" fontId="22" fillId="0" borderId="12" xfId="0" applyNumberFormat="1" applyFont="1" applyBorder="1" applyAlignment="1" applyProtection="1">
      <alignment vertical="center"/>
      <protection/>
    </xf>
    <xf numFmtId="0" fontId="21" fillId="0" borderId="0" xfId="0" applyFont="1" applyAlignment="1">
      <alignment horizontal="left" vertical="center"/>
    </xf>
    <xf numFmtId="4" fontId="0" fillId="0" borderId="0" xfId="0" applyNumberFormat="1" applyFont="1" applyAlignment="1">
      <alignment vertical="center"/>
    </xf>
    <xf numFmtId="0" fontId="33" fillId="0" borderId="0" xfId="0" applyFont="1" applyAlignment="1" applyProtection="1">
      <alignment horizontal="left" vertical="center"/>
      <protection/>
    </xf>
    <xf numFmtId="0" fontId="34" fillId="0" borderId="0" xfId="0" applyFont="1" applyAlignment="1" applyProtection="1">
      <alignment horizontal="left" vertical="center" wrapText="1"/>
      <protection/>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35"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4"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4"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36" fillId="0" borderId="22" xfId="0" applyFont="1" applyBorder="1" applyAlignment="1" applyProtection="1">
      <alignment horizontal="center" vertical="center"/>
      <protection/>
    </xf>
    <xf numFmtId="49" fontId="36" fillId="0" borderId="22" xfId="0" applyNumberFormat="1" applyFont="1" applyBorder="1" applyAlignment="1" applyProtection="1">
      <alignment horizontal="left" vertical="center" wrapText="1"/>
      <protection/>
    </xf>
    <xf numFmtId="0" fontId="36" fillId="0" borderId="22" xfId="0" applyFont="1" applyBorder="1" applyAlignment="1" applyProtection="1">
      <alignment horizontal="left" vertical="center" wrapText="1"/>
      <protection/>
    </xf>
    <xf numFmtId="0" fontId="36" fillId="0" borderId="22" xfId="0" applyFont="1" applyBorder="1" applyAlignment="1" applyProtection="1">
      <alignment horizontal="center" vertical="center" wrapText="1"/>
      <protection/>
    </xf>
    <xf numFmtId="4" fontId="36" fillId="0" borderId="22" xfId="0" applyNumberFormat="1" applyFont="1" applyBorder="1" applyAlignment="1" applyProtection="1">
      <alignment vertical="center"/>
      <protection/>
    </xf>
    <xf numFmtId="4" fontId="36" fillId="2" borderId="22" xfId="0" applyNumberFormat="1" applyFont="1" applyFill="1" applyBorder="1" applyAlignment="1" applyProtection="1">
      <alignment vertical="center"/>
      <protection locked="0"/>
    </xf>
    <xf numFmtId="0" fontId="37" fillId="0" borderId="3" xfId="0" applyFont="1" applyBorder="1" applyAlignment="1">
      <alignment vertical="center"/>
    </xf>
    <xf numFmtId="0" fontId="36" fillId="2" borderId="18"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38" fillId="0" borderId="23" xfId="0" applyFont="1" applyBorder="1" applyAlignment="1">
      <alignment vertical="center" wrapText="1"/>
    </xf>
    <xf numFmtId="0" fontId="38" fillId="0" borderId="24" xfId="0" applyFont="1" applyBorder="1" applyAlignment="1">
      <alignment vertical="center" wrapText="1"/>
    </xf>
    <xf numFmtId="0" fontId="38" fillId="0" borderId="25" xfId="0" applyFont="1" applyBorder="1" applyAlignment="1">
      <alignment vertical="center" wrapText="1"/>
    </xf>
    <xf numFmtId="0" fontId="38" fillId="0" borderId="26" xfId="0" applyFont="1" applyBorder="1" applyAlignment="1">
      <alignment horizontal="center" vertical="center" wrapText="1"/>
    </xf>
    <xf numFmtId="0" fontId="38" fillId="0" borderId="27" xfId="0" applyFont="1" applyBorder="1" applyAlignment="1">
      <alignment horizontal="center" vertical="center" wrapText="1"/>
    </xf>
    <xf numFmtId="0" fontId="38" fillId="0" borderId="26" xfId="0" applyFont="1" applyBorder="1" applyAlignment="1">
      <alignment vertical="center" wrapText="1"/>
    </xf>
    <xf numFmtId="0" fontId="38" fillId="0" borderId="27" xfId="0" applyFont="1" applyBorder="1" applyAlignment="1">
      <alignment vertical="center" wrapText="1"/>
    </xf>
    <xf numFmtId="0" fontId="40" fillId="0" borderId="0" xfId="0" applyFont="1" applyBorder="1" applyAlignment="1">
      <alignment horizontal="left" vertical="center" wrapText="1"/>
    </xf>
    <xf numFmtId="0" fontId="41" fillId="0" borderId="0" xfId="0" applyFont="1" applyBorder="1" applyAlignment="1">
      <alignment horizontal="left" vertical="center" wrapText="1"/>
    </xf>
    <xf numFmtId="0" fontId="41" fillId="0" borderId="26" xfId="0" applyFont="1" applyBorder="1" applyAlignment="1">
      <alignment vertical="center" wrapText="1"/>
    </xf>
    <xf numFmtId="0" fontId="41" fillId="0" borderId="0" xfId="0" applyFont="1" applyBorder="1" applyAlignment="1">
      <alignment vertical="center" wrapText="1"/>
    </xf>
    <xf numFmtId="0" fontId="41" fillId="0" borderId="0" xfId="0" applyFont="1" applyBorder="1" applyAlignment="1">
      <alignment horizontal="left" vertical="center"/>
    </xf>
    <xf numFmtId="0" fontId="41" fillId="0" borderId="0" xfId="0" applyFont="1" applyBorder="1" applyAlignment="1">
      <alignment vertical="center"/>
    </xf>
    <xf numFmtId="49" fontId="41" fillId="0" borderId="0" xfId="0" applyNumberFormat="1" applyFont="1" applyBorder="1" applyAlignment="1">
      <alignment vertical="center" wrapText="1"/>
    </xf>
    <xf numFmtId="0" fontId="38" fillId="0" borderId="28" xfId="0" applyFont="1" applyBorder="1" applyAlignment="1">
      <alignment vertical="center" wrapText="1"/>
    </xf>
    <xf numFmtId="0" fontId="42" fillId="0" borderId="29" xfId="0" applyFont="1" applyBorder="1" applyAlignment="1">
      <alignment vertical="center" wrapText="1"/>
    </xf>
    <xf numFmtId="0" fontId="38" fillId="0" borderId="30" xfId="0" applyFont="1" applyBorder="1" applyAlignment="1">
      <alignment vertical="center" wrapText="1"/>
    </xf>
    <xf numFmtId="0" fontId="38" fillId="0" borderId="0" xfId="0" applyFont="1" applyBorder="1" applyAlignment="1">
      <alignment vertical="top"/>
    </xf>
    <xf numFmtId="0" fontId="38" fillId="0" borderId="0" xfId="0" applyFont="1" applyAlignment="1">
      <alignment vertical="top"/>
    </xf>
    <xf numFmtId="0" fontId="38" fillId="0" borderId="23" xfId="0" applyFont="1" applyBorder="1" applyAlignment="1">
      <alignment horizontal="left" vertical="center"/>
    </xf>
    <xf numFmtId="0" fontId="38" fillId="0" borderId="24" xfId="0" applyFont="1" applyBorder="1" applyAlignment="1">
      <alignment horizontal="left" vertical="center"/>
    </xf>
    <xf numFmtId="0" fontId="38" fillId="0" borderId="25" xfId="0" applyFont="1" applyBorder="1" applyAlignment="1">
      <alignment horizontal="left" vertical="center"/>
    </xf>
    <xf numFmtId="0" fontId="38" fillId="0" borderId="26" xfId="0" applyFont="1" applyBorder="1" applyAlignment="1">
      <alignment horizontal="left" vertical="center"/>
    </xf>
    <xf numFmtId="0" fontId="38" fillId="0" borderId="27" xfId="0" applyFont="1" applyBorder="1" applyAlignment="1">
      <alignment horizontal="left" vertical="center"/>
    </xf>
    <xf numFmtId="0" fontId="40" fillId="0" borderId="0" xfId="0" applyFont="1" applyBorder="1" applyAlignment="1">
      <alignment horizontal="left" vertical="center"/>
    </xf>
    <xf numFmtId="0" fontId="43" fillId="0" borderId="0" xfId="0" applyFont="1" applyAlignment="1">
      <alignment horizontal="left" vertical="center"/>
    </xf>
    <xf numFmtId="0" fontId="40" fillId="0" borderId="29" xfId="0" applyFont="1" applyBorder="1" applyAlignment="1">
      <alignment horizontal="left" vertical="center"/>
    </xf>
    <xf numFmtId="0" fontId="40" fillId="0" borderId="29" xfId="0" applyFont="1" applyBorder="1" applyAlignment="1">
      <alignment horizontal="center" vertical="center"/>
    </xf>
    <xf numFmtId="0" fontId="43" fillId="0" borderId="29" xfId="0" applyFont="1" applyBorder="1" applyAlignment="1">
      <alignment horizontal="left" vertical="center"/>
    </xf>
    <xf numFmtId="0" fontId="44" fillId="0" borderId="0" xfId="0" applyFont="1" applyBorder="1" applyAlignment="1">
      <alignment horizontal="left" vertical="center"/>
    </xf>
    <xf numFmtId="0" fontId="41" fillId="0" borderId="0" xfId="0" applyFont="1" applyAlignment="1">
      <alignment horizontal="left" vertical="center"/>
    </xf>
    <xf numFmtId="0" fontId="41" fillId="0" borderId="0" xfId="0" applyFont="1" applyBorder="1" applyAlignment="1">
      <alignment horizontal="center" vertical="center"/>
    </xf>
    <xf numFmtId="0" fontId="41" fillId="0" borderId="26" xfId="0" applyFont="1" applyBorder="1" applyAlignment="1">
      <alignment horizontal="left" vertical="center"/>
    </xf>
    <xf numFmtId="0" fontId="41" fillId="0" borderId="0" xfId="0" applyFont="1" applyFill="1" applyBorder="1" applyAlignment="1">
      <alignment horizontal="left" vertical="center"/>
    </xf>
    <xf numFmtId="0" fontId="41" fillId="0" borderId="0" xfId="0" applyFont="1" applyFill="1" applyBorder="1" applyAlignment="1">
      <alignment horizontal="center" vertical="center"/>
    </xf>
    <xf numFmtId="0" fontId="38" fillId="0" borderId="28" xfId="0" applyFont="1" applyBorder="1" applyAlignment="1">
      <alignment horizontal="left" vertical="center"/>
    </xf>
    <xf numFmtId="0" fontId="42" fillId="0" borderId="29" xfId="0" applyFont="1" applyBorder="1" applyAlignment="1">
      <alignment horizontal="left" vertical="center"/>
    </xf>
    <xf numFmtId="0" fontId="38" fillId="0" borderId="30" xfId="0" applyFont="1" applyBorder="1" applyAlignment="1">
      <alignment horizontal="left" vertical="center"/>
    </xf>
    <xf numFmtId="0" fontId="38" fillId="0" borderId="0" xfId="0" applyFont="1" applyBorder="1" applyAlignment="1">
      <alignment horizontal="left" vertical="center"/>
    </xf>
    <xf numFmtId="0" fontId="42" fillId="0" borderId="0" xfId="0" applyFont="1" applyBorder="1" applyAlignment="1">
      <alignment horizontal="left" vertical="center"/>
    </xf>
    <xf numFmtId="0" fontId="43" fillId="0" borderId="0" xfId="0" applyFont="1" applyBorder="1" applyAlignment="1">
      <alignment horizontal="left" vertical="center"/>
    </xf>
    <xf numFmtId="0" fontId="41" fillId="0" borderId="29" xfId="0" applyFont="1" applyBorder="1" applyAlignment="1">
      <alignment horizontal="left" vertical="center"/>
    </xf>
    <xf numFmtId="0" fontId="38" fillId="0" borderId="0" xfId="0" applyFont="1" applyBorder="1" applyAlignment="1">
      <alignment horizontal="left" vertical="center" wrapText="1"/>
    </xf>
    <xf numFmtId="0" fontId="41" fillId="0" borderId="0" xfId="0" applyFont="1" applyBorder="1" applyAlignment="1">
      <alignment horizontal="center" vertical="center" wrapText="1"/>
    </xf>
    <xf numFmtId="0" fontId="38" fillId="0" borderId="23" xfId="0" applyFont="1" applyBorder="1" applyAlignment="1">
      <alignment horizontal="left" vertical="center" wrapText="1"/>
    </xf>
    <xf numFmtId="0" fontId="38" fillId="0" borderId="24" xfId="0" applyFont="1" applyBorder="1" applyAlignment="1">
      <alignment horizontal="left" vertical="center" wrapText="1"/>
    </xf>
    <xf numFmtId="0" fontId="38" fillId="0" borderId="25" xfId="0" applyFont="1" applyBorder="1" applyAlignment="1">
      <alignment horizontal="left" vertical="center" wrapText="1"/>
    </xf>
    <xf numFmtId="0" fontId="38" fillId="0" borderId="26" xfId="0" applyFont="1" applyBorder="1" applyAlignment="1">
      <alignment horizontal="left" vertical="center" wrapText="1"/>
    </xf>
    <xf numFmtId="0" fontId="38"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1" fillId="0" borderId="27" xfId="0" applyFont="1" applyBorder="1" applyAlignment="1">
      <alignment horizontal="left" vertical="center"/>
    </xf>
    <xf numFmtId="0" fontId="41" fillId="0" borderId="28" xfId="0" applyFont="1" applyBorder="1" applyAlignment="1">
      <alignment horizontal="left" vertical="center" wrapText="1"/>
    </xf>
    <xf numFmtId="0" fontId="41" fillId="0" borderId="29" xfId="0" applyFont="1" applyBorder="1" applyAlignment="1">
      <alignment horizontal="left" vertical="center" wrapText="1"/>
    </xf>
    <xf numFmtId="0" fontId="41" fillId="0" borderId="30" xfId="0" applyFont="1" applyBorder="1" applyAlignment="1">
      <alignment horizontal="left" vertical="center" wrapText="1"/>
    </xf>
    <xf numFmtId="0" fontId="41" fillId="0" borderId="0" xfId="0" applyFont="1" applyBorder="1" applyAlignment="1">
      <alignment horizontal="left" vertical="top"/>
    </xf>
    <xf numFmtId="0" fontId="41" fillId="0" borderId="0" xfId="0" applyFont="1" applyBorder="1" applyAlignment="1">
      <alignment horizontal="center" vertical="top"/>
    </xf>
    <xf numFmtId="0" fontId="41" fillId="0" borderId="28" xfId="0" applyFont="1" applyBorder="1" applyAlignment="1">
      <alignment horizontal="left" vertical="center"/>
    </xf>
    <xf numFmtId="0" fontId="41" fillId="0" borderId="30" xfId="0" applyFont="1" applyBorder="1" applyAlignment="1">
      <alignment horizontal="left" vertical="center"/>
    </xf>
    <xf numFmtId="0" fontId="43" fillId="0" borderId="0" xfId="0" applyFont="1" applyAlignment="1">
      <alignment vertical="center"/>
    </xf>
    <xf numFmtId="0" fontId="40" fillId="0" borderId="0" xfId="0" applyFont="1" applyBorder="1" applyAlignment="1">
      <alignment vertical="center"/>
    </xf>
    <xf numFmtId="0" fontId="43" fillId="0" borderId="29" xfId="0" applyFont="1" applyBorder="1" applyAlignment="1">
      <alignment vertical="center"/>
    </xf>
    <xf numFmtId="0" fontId="40" fillId="0" borderId="29" xfId="0" applyFont="1" applyBorder="1" applyAlignment="1">
      <alignment vertical="center"/>
    </xf>
    <xf numFmtId="0" fontId="0" fillId="0" borderId="0" xfId="0" applyBorder="1" applyAlignment="1">
      <alignment vertical="top"/>
    </xf>
    <xf numFmtId="49" fontId="41" fillId="0" borderId="0" xfId="0" applyNumberFormat="1" applyFont="1" applyBorder="1" applyAlignment="1">
      <alignment horizontal="left" vertical="center"/>
    </xf>
    <xf numFmtId="0" fontId="0" fillId="0" borderId="29" xfId="0" applyBorder="1" applyAlignment="1">
      <alignment vertical="top"/>
    </xf>
    <xf numFmtId="0" fontId="40" fillId="0" borderId="29" xfId="0" applyFont="1" applyBorder="1" applyAlignment="1">
      <alignment horizontal="left"/>
    </xf>
    <xf numFmtId="0" fontId="43" fillId="0" borderId="29" xfId="0" applyFont="1" applyBorder="1" applyAlignment="1">
      <alignment/>
    </xf>
    <xf numFmtId="0" fontId="38" fillId="0" borderId="26" xfId="0" applyFont="1" applyBorder="1" applyAlignment="1">
      <alignment vertical="top"/>
    </xf>
    <xf numFmtId="0" fontId="38" fillId="0" borderId="27" xfId="0" applyFont="1" applyBorder="1" applyAlignment="1">
      <alignment vertical="top"/>
    </xf>
    <xf numFmtId="0" fontId="38" fillId="0" borderId="0" xfId="0" applyFont="1" applyBorder="1" applyAlignment="1">
      <alignment horizontal="center" vertical="center"/>
    </xf>
    <xf numFmtId="0" fontId="38" fillId="0" borderId="0" xfId="0" applyFont="1" applyBorder="1" applyAlignment="1">
      <alignment horizontal="left" vertical="top"/>
    </xf>
    <xf numFmtId="0" fontId="38" fillId="0" borderId="28" xfId="0" applyFont="1" applyBorder="1" applyAlignment="1">
      <alignment vertical="top"/>
    </xf>
    <xf numFmtId="0" fontId="38" fillId="0" borderId="29" xfId="0" applyFont="1" applyBorder="1" applyAlignment="1">
      <alignment vertical="top"/>
    </xf>
    <xf numFmtId="0" fontId="38" fillId="0" borderId="30" xfId="0" applyFont="1" applyBorder="1" applyAlignment="1">
      <alignment vertical="top"/>
    </xf>
    <xf numFmtId="0" fontId="16" fillId="0" borderId="0" xfId="0" applyFont="1" applyAlignment="1">
      <alignment horizontal="left" vertical="top" wrapText="1"/>
    </xf>
    <xf numFmtId="0" fontId="16" fillId="0" borderId="0" xfId="0" applyFont="1" applyAlignment="1">
      <alignment horizontal="left" vertical="center"/>
    </xf>
    <xf numFmtId="0" fontId="18"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7"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18"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0" fontId="5"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5" fillId="3" borderId="7" xfId="0" applyNumberFormat="1"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19" fillId="0" borderId="17" xfId="0" applyFont="1" applyBorder="1" applyAlignment="1">
      <alignment horizontal="center" vertical="center"/>
    </xf>
    <xf numFmtId="0" fontId="19" fillId="0" borderId="10" xfId="0" applyFont="1" applyBorder="1" applyAlignment="1">
      <alignment horizontal="left" vertical="center"/>
    </xf>
    <xf numFmtId="0" fontId="20" fillId="0" borderId="18" xfId="0" applyFont="1" applyBorder="1" applyAlignment="1">
      <alignment horizontal="left" vertical="center"/>
    </xf>
    <xf numFmtId="0" fontId="20" fillId="0" borderId="0" xfId="0" applyFont="1" applyBorder="1" applyAlignment="1">
      <alignment horizontal="left" vertical="center"/>
    </xf>
    <xf numFmtId="0" fontId="20" fillId="0" borderId="18" xfId="0" applyFont="1" applyBorder="1" applyAlignment="1" applyProtection="1">
      <alignment horizontal="left" vertical="center"/>
      <protection/>
    </xf>
    <xf numFmtId="0" fontId="20" fillId="0" borderId="0" xfId="0" applyFont="1" applyBorder="1" applyAlignment="1" applyProtection="1">
      <alignment horizontal="left" vertical="center"/>
      <protection/>
    </xf>
    <xf numFmtId="0" fontId="21" fillId="4" borderId="6" xfId="0" applyFont="1" applyFill="1" applyBorder="1" applyAlignment="1" applyProtection="1">
      <alignment horizontal="center" vertical="center"/>
      <protection/>
    </xf>
    <xf numFmtId="0" fontId="21" fillId="4" borderId="7" xfId="0" applyFont="1" applyFill="1" applyBorder="1" applyAlignment="1" applyProtection="1">
      <alignment horizontal="left" vertical="center"/>
      <protection/>
    </xf>
    <xf numFmtId="0" fontId="21" fillId="4" borderId="7" xfId="0" applyFont="1" applyFill="1" applyBorder="1" applyAlignment="1" applyProtection="1">
      <alignment horizontal="center" vertical="center"/>
      <protection/>
    </xf>
    <xf numFmtId="0" fontId="21" fillId="4" borderId="7" xfId="0" applyFont="1" applyFill="1" applyBorder="1" applyAlignment="1" applyProtection="1">
      <alignment horizontal="right" vertical="center"/>
      <protection/>
    </xf>
    <xf numFmtId="4" fontId="27" fillId="0" borderId="0" xfId="0" applyNumberFormat="1" applyFont="1" applyAlignment="1" applyProtection="1">
      <alignment vertical="center"/>
      <protection/>
    </xf>
    <xf numFmtId="0" fontId="27" fillId="0" borderId="0" xfId="0" applyFont="1" applyAlignment="1" applyProtection="1">
      <alignment vertical="center"/>
      <protection/>
    </xf>
    <xf numFmtId="0" fontId="26" fillId="0" borderId="0" xfId="0" applyFont="1" applyAlignment="1" applyProtection="1">
      <alignment horizontal="left" vertical="center" wrapText="1"/>
      <protection/>
    </xf>
    <xf numFmtId="4" fontId="23" fillId="0" borderId="0" xfId="0" applyNumberFormat="1" applyFont="1" applyAlignment="1" applyProtection="1">
      <alignment horizontal="right" vertical="center"/>
      <protection/>
    </xf>
    <xf numFmtId="4" fontId="23" fillId="0" borderId="0" xfId="0" applyNumberFormat="1" applyFont="1" applyAlignment="1" applyProtection="1">
      <alignment vertical="center"/>
      <protection/>
    </xf>
    <xf numFmtId="0" fontId="0" fillId="0" borderId="0" xfId="0"/>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xf numFmtId="0" fontId="39" fillId="0" borderId="0" xfId="0" applyFont="1" applyBorder="1" applyAlignment="1">
      <alignment horizontal="center" vertical="center"/>
    </xf>
    <xf numFmtId="0" fontId="39" fillId="0" borderId="0" xfId="0" applyFont="1" applyBorder="1" applyAlignment="1">
      <alignment horizontal="center" vertical="center" wrapText="1"/>
    </xf>
    <xf numFmtId="0" fontId="40" fillId="0" borderId="29" xfId="0" applyFont="1" applyBorder="1" applyAlignment="1">
      <alignment horizontal="left"/>
    </xf>
    <xf numFmtId="0" fontId="41" fillId="0" borderId="0" xfId="0" applyFont="1" applyBorder="1" applyAlignment="1">
      <alignment horizontal="left" vertical="center"/>
    </xf>
    <xf numFmtId="0" fontId="41" fillId="0" borderId="0" xfId="0" applyFont="1" applyBorder="1" applyAlignment="1">
      <alignment horizontal="left" vertical="top"/>
    </xf>
    <xf numFmtId="0" fontId="41" fillId="0" borderId="0" xfId="0" applyFont="1" applyBorder="1" applyAlignment="1">
      <alignment horizontal="left" vertical="center" wrapText="1"/>
    </xf>
    <xf numFmtId="0" fontId="40" fillId="0" borderId="29" xfId="0" applyFont="1" applyBorder="1" applyAlignment="1">
      <alignment horizontal="left" wrapText="1"/>
    </xf>
    <xf numFmtId="49" fontId="41" fillId="0" borderId="0" xfId="0" applyNumberFormat="1"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57"/>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6" t="s">
        <v>0</v>
      </c>
      <c r="AZ1" s="16" t="s">
        <v>1</v>
      </c>
      <c r="BA1" s="16" t="s">
        <v>2</v>
      </c>
      <c r="BB1" s="16" t="s">
        <v>3</v>
      </c>
      <c r="BT1" s="16" t="s">
        <v>4</v>
      </c>
      <c r="BU1" s="16" t="s">
        <v>4</v>
      </c>
      <c r="BV1" s="16" t="s">
        <v>5</v>
      </c>
    </row>
    <row r="2" spans="44:72" s="1" customFormat="1" ht="36.95" customHeight="1">
      <c r="AR2" s="352"/>
      <c r="AS2" s="352"/>
      <c r="AT2" s="352"/>
      <c r="AU2" s="352"/>
      <c r="AV2" s="352"/>
      <c r="AW2" s="352"/>
      <c r="AX2" s="352"/>
      <c r="AY2" s="352"/>
      <c r="AZ2" s="352"/>
      <c r="BA2" s="352"/>
      <c r="BB2" s="352"/>
      <c r="BC2" s="352"/>
      <c r="BD2" s="352"/>
      <c r="BE2" s="352"/>
      <c r="BS2" s="17" t="s">
        <v>6</v>
      </c>
      <c r="BT2" s="17" t="s">
        <v>7</v>
      </c>
    </row>
    <row r="3" spans="2:72"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s="1" customFormat="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6</v>
      </c>
    </row>
    <row r="5" spans="2:71" s="1" customFormat="1" ht="12" customHeight="1">
      <c r="B5" s="21"/>
      <c r="C5" s="22"/>
      <c r="D5" s="26" t="s">
        <v>12</v>
      </c>
      <c r="E5" s="22"/>
      <c r="F5" s="22"/>
      <c r="G5" s="22"/>
      <c r="H5" s="22"/>
      <c r="I5" s="22"/>
      <c r="J5" s="22"/>
      <c r="K5" s="316" t="s">
        <v>13</v>
      </c>
      <c r="L5" s="317"/>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7"/>
      <c r="AL5" s="317"/>
      <c r="AM5" s="317"/>
      <c r="AN5" s="317"/>
      <c r="AO5" s="317"/>
      <c r="AP5" s="22"/>
      <c r="AQ5" s="22"/>
      <c r="AR5" s="20"/>
      <c r="BE5" s="313" t="s">
        <v>14</v>
      </c>
      <c r="BS5" s="17" t="s">
        <v>6</v>
      </c>
    </row>
    <row r="6" spans="2:71" s="1" customFormat="1" ht="36.95" customHeight="1">
      <c r="B6" s="21"/>
      <c r="C6" s="22"/>
      <c r="D6" s="28" t="s">
        <v>15</v>
      </c>
      <c r="E6" s="22"/>
      <c r="F6" s="22"/>
      <c r="G6" s="22"/>
      <c r="H6" s="22"/>
      <c r="I6" s="22"/>
      <c r="J6" s="22"/>
      <c r="K6" s="318" t="s">
        <v>16</v>
      </c>
      <c r="L6" s="317"/>
      <c r="M6" s="317"/>
      <c r="N6" s="317"/>
      <c r="O6" s="317"/>
      <c r="P6" s="317"/>
      <c r="Q6" s="317"/>
      <c r="R6" s="317"/>
      <c r="S6" s="317"/>
      <c r="T6" s="317"/>
      <c r="U6" s="317"/>
      <c r="V6" s="317"/>
      <c r="W6" s="317"/>
      <c r="X6" s="317"/>
      <c r="Y6" s="317"/>
      <c r="Z6" s="317"/>
      <c r="AA6" s="317"/>
      <c r="AB6" s="317"/>
      <c r="AC6" s="317"/>
      <c r="AD6" s="317"/>
      <c r="AE6" s="317"/>
      <c r="AF6" s="317"/>
      <c r="AG6" s="317"/>
      <c r="AH6" s="317"/>
      <c r="AI6" s="317"/>
      <c r="AJ6" s="317"/>
      <c r="AK6" s="317"/>
      <c r="AL6" s="317"/>
      <c r="AM6" s="317"/>
      <c r="AN6" s="317"/>
      <c r="AO6" s="317"/>
      <c r="AP6" s="22"/>
      <c r="AQ6" s="22"/>
      <c r="AR6" s="20"/>
      <c r="BE6" s="314"/>
      <c r="BS6" s="17" t="s">
        <v>6</v>
      </c>
    </row>
    <row r="7" spans="2:71" s="1" customFormat="1" ht="12" customHeight="1">
      <c r="B7" s="21"/>
      <c r="C7" s="22"/>
      <c r="D7" s="29" t="s">
        <v>17</v>
      </c>
      <c r="E7" s="22"/>
      <c r="F7" s="22"/>
      <c r="G7" s="22"/>
      <c r="H7" s="22"/>
      <c r="I7" s="22"/>
      <c r="J7" s="22"/>
      <c r="K7" s="27" t="s">
        <v>18</v>
      </c>
      <c r="L7" s="22"/>
      <c r="M7" s="22"/>
      <c r="N7" s="22"/>
      <c r="O7" s="22"/>
      <c r="P7" s="22"/>
      <c r="Q7" s="22"/>
      <c r="R7" s="22"/>
      <c r="S7" s="22"/>
      <c r="T7" s="22"/>
      <c r="U7" s="22"/>
      <c r="V7" s="22"/>
      <c r="W7" s="22"/>
      <c r="X7" s="22"/>
      <c r="Y7" s="22"/>
      <c r="Z7" s="22"/>
      <c r="AA7" s="22"/>
      <c r="AB7" s="22"/>
      <c r="AC7" s="22"/>
      <c r="AD7" s="22"/>
      <c r="AE7" s="22"/>
      <c r="AF7" s="22"/>
      <c r="AG7" s="22"/>
      <c r="AH7" s="22"/>
      <c r="AI7" s="22"/>
      <c r="AJ7" s="22"/>
      <c r="AK7" s="29" t="s">
        <v>19</v>
      </c>
      <c r="AL7" s="22"/>
      <c r="AM7" s="22"/>
      <c r="AN7" s="27" t="s">
        <v>20</v>
      </c>
      <c r="AO7" s="22"/>
      <c r="AP7" s="22"/>
      <c r="AQ7" s="22"/>
      <c r="AR7" s="20"/>
      <c r="BE7" s="314"/>
      <c r="BS7" s="17" t="s">
        <v>6</v>
      </c>
    </row>
    <row r="8" spans="2:71" s="1" customFormat="1" ht="12" customHeight="1">
      <c r="B8" s="21"/>
      <c r="C8" s="22"/>
      <c r="D8" s="29" t="s">
        <v>21</v>
      </c>
      <c r="E8" s="22"/>
      <c r="F8" s="22"/>
      <c r="G8" s="22"/>
      <c r="H8" s="22"/>
      <c r="I8" s="22"/>
      <c r="J8" s="22"/>
      <c r="K8" s="27" t="s">
        <v>22</v>
      </c>
      <c r="L8" s="22"/>
      <c r="M8" s="22"/>
      <c r="N8" s="22"/>
      <c r="O8" s="22"/>
      <c r="P8" s="22"/>
      <c r="Q8" s="22"/>
      <c r="R8" s="22"/>
      <c r="S8" s="22"/>
      <c r="T8" s="22"/>
      <c r="U8" s="22"/>
      <c r="V8" s="22"/>
      <c r="W8" s="22"/>
      <c r="X8" s="22"/>
      <c r="Y8" s="22"/>
      <c r="Z8" s="22"/>
      <c r="AA8" s="22"/>
      <c r="AB8" s="22"/>
      <c r="AC8" s="22"/>
      <c r="AD8" s="22"/>
      <c r="AE8" s="22"/>
      <c r="AF8" s="22"/>
      <c r="AG8" s="22"/>
      <c r="AH8" s="22"/>
      <c r="AI8" s="22"/>
      <c r="AJ8" s="22"/>
      <c r="AK8" s="29" t="s">
        <v>23</v>
      </c>
      <c r="AL8" s="22"/>
      <c r="AM8" s="22"/>
      <c r="AN8" s="30" t="s">
        <v>24</v>
      </c>
      <c r="AO8" s="22"/>
      <c r="AP8" s="22"/>
      <c r="AQ8" s="22"/>
      <c r="AR8" s="20"/>
      <c r="BE8" s="314"/>
      <c r="BS8" s="17" t="s">
        <v>6</v>
      </c>
    </row>
    <row r="9" spans="2:71" s="1" customFormat="1" ht="14.45"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14"/>
      <c r="BS9" s="17" t="s">
        <v>6</v>
      </c>
    </row>
    <row r="10" spans="2:71" s="1" customFormat="1" ht="12" customHeight="1">
      <c r="B10" s="21"/>
      <c r="C10" s="22"/>
      <c r="D10" s="29" t="s">
        <v>25</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9" t="s">
        <v>26</v>
      </c>
      <c r="AL10" s="22"/>
      <c r="AM10" s="22"/>
      <c r="AN10" s="27" t="s">
        <v>20</v>
      </c>
      <c r="AO10" s="22"/>
      <c r="AP10" s="22"/>
      <c r="AQ10" s="22"/>
      <c r="AR10" s="20"/>
      <c r="BE10" s="314"/>
      <c r="BS10" s="17" t="s">
        <v>6</v>
      </c>
    </row>
    <row r="11" spans="2:71" s="1" customFormat="1" ht="18.4" customHeight="1">
      <c r="B11" s="21"/>
      <c r="C11" s="22"/>
      <c r="D11" s="22"/>
      <c r="E11" s="27" t="s">
        <v>27</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9" t="s">
        <v>28</v>
      </c>
      <c r="AL11" s="22"/>
      <c r="AM11" s="22"/>
      <c r="AN11" s="27" t="s">
        <v>20</v>
      </c>
      <c r="AO11" s="22"/>
      <c r="AP11" s="22"/>
      <c r="AQ11" s="22"/>
      <c r="AR11" s="20"/>
      <c r="BE11" s="314"/>
      <c r="BS11" s="17" t="s">
        <v>6</v>
      </c>
    </row>
    <row r="12" spans="2:71" s="1" customFormat="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4"/>
      <c r="BS12" s="17" t="s">
        <v>6</v>
      </c>
    </row>
    <row r="13" spans="2:71" s="1" customFormat="1" ht="12" customHeight="1">
      <c r="B13" s="21"/>
      <c r="C13" s="22"/>
      <c r="D13" s="29" t="s">
        <v>29</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9" t="s">
        <v>26</v>
      </c>
      <c r="AL13" s="22"/>
      <c r="AM13" s="22"/>
      <c r="AN13" s="31" t="s">
        <v>30</v>
      </c>
      <c r="AO13" s="22"/>
      <c r="AP13" s="22"/>
      <c r="AQ13" s="22"/>
      <c r="AR13" s="20"/>
      <c r="BE13" s="314"/>
      <c r="BS13" s="17" t="s">
        <v>6</v>
      </c>
    </row>
    <row r="14" spans="2:71" ht="12.75">
      <c r="B14" s="21"/>
      <c r="C14" s="22"/>
      <c r="D14" s="22"/>
      <c r="E14" s="319" t="s">
        <v>30</v>
      </c>
      <c r="F14" s="320"/>
      <c r="G14" s="320"/>
      <c r="H14" s="320"/>
      <c r="I14" s="320"/>
      <c r="J14" s="320"/>
      <c r="K14" s="320"/>
      <c r="L14" s="320"/>
      <c r="M14" s="320"/>
      <c r="N14" s="320"/>
      <c r="O14" s="320"/>
      <c r="P14" s="320"/>
      <c r="Q14" s="320"/>
      <c r="R14" s="320"/>
      <c r="S14" s="320"/>
      <c r="T14" s="320"/>
      <c r="U14" s="320"/>
      <c r="V14" s="320"/>
      <c r="W14" s="320"/>
      <c r="X14" s="320"/>
      <c r="Y14" s="320"/>
      <c r="Z14" s="320"/>
      <c r="AA14" s="320"/>
      <c r="AB14" s="320"/>
      <c r="AC14" s="320"/>
      <c r="AD14" s="320"/>
      <c r="AE14" s="320"/>
      <c r="AF14" s="320"/>
      <c r="AG14" s="320"/>
      <c r="AH14" s="320"/>
      <c r="AI14" s="320"/>
      <c r="AJ14" s="320"/>
      <c r="AK14" s="29" t="s">
        <v>28</v>
      </c>
      <c r="AL14" s="22"/>
      <c r="AM14" s="22"/>
      <c r="AN14" s="31" t="s">
        <v>30</v>
      </c>
      <c r="AO14" s="22"/>
      <c r="AP14" s="22"/>
      <c r="AQ14" s="22"/>
      <c r="AR14" s="20"/>
      <c r="BE14" s="314"/>
      <c r="BS14" s="17" t="s">
        <v>6</v>
      </c>
    </row>
    <row r="15" spans="2:71" s="1" customFormat="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4"/>
      <c r="BS15" s="17" t="s">
        <v>4</v>
      </c>
    </row>
    <row r="16" spans="2:71" s="1" customFormat="1" ht="12" customHeight="1">
      <c r="B16" s="21"/>
      <c r="C16" s="22"/>
      <c r="D16" s="29" t="s">
        <v>31</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9" t="s">
        <v>26</v>
      </c>
      <c r="AL16" s="22"/>
      <c r="AM16" s="22"/>
      <c r="AN16" s="27" t="s">
        <v>20</v>
      </c>
      <c r="AO16" s="22"/>
      <c r="AP16" s="22"/>
      <c r="AQ16" s="22"/>
      <c r="AR16" s="20"/>
      <c r="BE16" s="314"/>
      <c r="BS16" s="17" t="s">
        <v>4</v>
      </c>
    </row>
    <row r="17" spans="2:71" s="1" customFormat="1" ht="18.4" customHeight="1">
      <c r="B17" s="21"/>
      <c r="C17" s="22"/>
      <c r="D17" s="22"/>
      <c r="E17" s="27" t="s">
        <v>32</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9" t="s">
        <v>28</v>
      </c>
      <c r="AL17" s="22"/>
      <c r="AM17" s="22"/>
      <c r="AN17" s="27" t="s">
        <v>20</v>
      </c>
      <c r="AO17" s="22"/>
      <c r="AP17" s="22"/>
      <c r="AQ17" s="22"/>
      <c r="AR17" s="20"/>
      <c r="BE17" s="314"/>
      <c r="BS17" s="17" t="s">
        <v>33</v>
      </c>
    </row>
    <row r="18" spans="2:71" s="1" customFormat="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4"/>
      <c r="BS18" s="17" t="s">
        <v>6</v>
      </c>
    </row>
    <row r="19" spans="2:71" s="1" customFormat="1" ht="12" customHeight="1">
      <c r="B19" s="21"/>
      <c r="C19" s="22"/>
      <c r="D19" s="29" t="s">
        <v>34</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9" t="s">
        <v>26</v>
      </c>
      <c r="AL19" s="22"/>
      <c r="AM19" s="22"/>
      <c r="AN19" s="27" t="s">
        <v>20</v>
      </c>
      <c r="AO19" s="22"/>
      <c r="AP19" s="22"/>
      <c r="AQ19" s="22"/>
      <c r="AR19" s="20"/>
      <c r="BE19" s="314"/>
      <c r="BS19" s="17" t="s">
        <v>6</v>
      </c>
    </row>
    <row r="20" spans="2:71" s="1" customFormat="1" ht="18.4" customHeight="1">
      <c r="B20" s="21"/>
      <c r="C20" s="22"/>
      <c r="D20" s="22"/>
      <c r="E20" s="27" t="s">
        <v>35</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9" t="s">
        <v>28</v>
      </c>
      <c r="AL20" s="22"/>
      <c r="AM20" s="22"/>
      <c r="AN20" s="27" t="s">
        <v>20</v>
      </c>
      <c r="AO20" s="22"/>
      <c r="AP20" s="22"/>
      <c r="AQ20" s="22"/>
      <c r="AR20" s="20"/>
      <c r="BE20" s="314"/>
      <c r="BS20" s="17" t="s">
        <v>33</v>
      </c>
    </row>
    <row r="21" spans="2:57" s="1" customFormat="1"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4"/>
    </row>
    <row r="22" spans="2:57" s="1" customFormat="1" ht="12" customHeight="1">
      <c r="B22" s="21"/>
      <c r="C22" s="22"/>
      <c r="D22" s="29" t="s">
        <v>36</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4"/>
    </row>
    <row r="23" spans="2:57" s="1" customFormat="1" ht="47.25" customHeight="1">
      <c r="B23" s="21"/>
      <c r="C23" s="22"/>
      <c r="D23" s="22"/>
      <c r="E23" s="321" t="s">
        <v>37</v>
      </c>
      <c r="F23" s="321"/>
      <c r="G23" s="321"/>
      <c r="H23" s="321"/>
      <c r="I23" s="321"/>
      <c r="J23" s="321"/>
      <c r="K23" s="321"/>
      <c r="L23" s="321"/>
      <c r="M23" s="321"/>
      <c r="N23" s="321"/>
      <c r="O23" s="321"/>
      <c r="P23" s="321"/>
      <c r="Q23" s="321"/>
      <c r="R23" s="321"/>
      <c r="S23" s="321"/>
      <c r="T23" s="321"/>
      <c r="U23" s="321"/>
      <c r="V23" s="321"/>
      <c r="W23" s="321"/>
      <c r="X23" s="321"/>
      <c r="Y23" s="321"/>
      <c r="Z23" s="321"/>
      <c r="AA23" s="321"/>
      <c r="AB23" s="321"/>
      <c r="AC23" s="321"/>
      <c r="AD23" s="321"/>
      <c r="AE23" s="321"/>
      <c r="AF23" s="321"/>
      <c r="AG23" s="321"/>
      <c r="AH23" s="321"/>
      <c r="AI23" s="321"/>
      <c r="AJ23" s="321"/>
      <c r="AK23" s="321"/>
      <c r="AL23" s="321"/>
      <c r="AM23" s="321"/>
      <c r="AN23" s="321"/>
      <c r="AO23" s="22"/>
      <c r="AP23" s="22"/>
      <c r="AQ23" s="22"/>
      <c r="AR23" s="20"/>
      <c r="BE23" s="314"/>
    </row>
    <row r="24" spans="2:57" s="1" customFormat="1"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4"/>
    </row>
    <row r="25" spans="2:57" s="1" customFormat="1" ht="6.95" customHeight="1">
      <c r="B25" s="21"/>
      <c r="C25" s="22"/>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22"/>
      <c r="AQ25" s="22"/>
      <c r="AR25" s="20"/>
      <c r="BE25" s="314"/>
    </row>
    <row r="26" spans="1:57" s="2" customFormat="1" ht="25.9" customHeight="1">
      <c r="A26" s="34"/>
      <c r="B26" s="35"/>
      <c r="C26" s="36"/>
      <c r="D26" s="37" t="s">
        <v>38</v>
      </c>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22">
        <f>ROUND(AG54,2)</f>
        <v>0</v>
      </c>
      <c r="AL26" s="323"/>
      <c r="AM26" s="323"/>
      <c r="AN26" s="323"/>
      <c r="AO26" s="323"/>
      <c r="AP26" s="36"/>
      <c r="AQ26" s="36"/>
      <c r="AR26" s="39"/>
      <c r="BE26" s="314"/>
    </row>
    <row r="27" spans="1:57" s="2" customFormat="1" ht="6.95" customHeight="1">
      <c r="A27" s="34"/>
      <c r="B27" s="35"/>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9"/>
      <c r="BE27" s="314"/>
    </row>
    <row r="28" spans="1:57" s="2" customFormat="1" ht="12.75">
      <c r="A28" s="34"/>
      <c r="B28" s="35"/>
      <c r="C28" s="36"/>
      <c r="D28" s="36"/>
      <c r="E28" s="36"/>
      <c r="F28" s="36"/>
      <c r="G28" s="36"/>
      <c r="H28" s="36"/>
      <c r="I28" s="36"/>
      <c r="J28" s="36"/>
      <c r="K28" s="36"/>
      <c r="L28" s="324" t="s">
        <v>39</v>
      </c>
      <c r="M28" s="324"/>
      <c r="N28" s="324"/>
      <c r="O28" s="324"/>
      <c r="P28" s="324"/>
      <c r="Q28" s="36"/>
      <c r="R28" s="36"/>
      <c r="S28" s="36"/>
      <c r="T28" s="36"/>
      <c r="U28" s="36"/>
      <c r="V28" s="36"/>
      <c r="W28" s="324" t="s">
        <v>40</v>
      </c>
      <c r="X28" s="324"/>
      <c r="Y28" s="324"/>
      <c r="Z28" s="324"/>
      <c r="AA28" s="324"/>
      <c r="AB28" s="324"/>
      <c r="AC28" s="324"/>
      <c r="AD28" s="324"/>
      <c r="AE28" s="324"/>
      <c r="AF28" s="36"/>
      <c r="AG28" s="36"/>
      <c r="AH28" s="36"/>
      <c r="AI28" s="36"/>
      <c r="AJ28" s="36"/>
      <c r="AK28" s="324" t="s">
        <v>41</v>
      </c>
      <c r="AL28" s="324"/>
      <c r="AM28" s="324"/>
      <c r="AN28" s="324"/>
      <c r="AO28" s="324"/>
      <c r="AP28" s="36"/>
      <c r="AQ28" s="36"/>
      <c r="AR28" s="39"/>
      <c r="BE28" s="314"/>
    </row>
    <row r="29" spans="2:57" s="3" customFormat="1" ht="14.45" customHeight="1">
      <c r="B29" s="40"/>
      <c r="C29" s="41"/>
      <c r="D29" s="29" t="s">
        <v>42</v>
      </c>
      <c r="E29" s="41"/>
      <c r="F29" s="29" t="s">
        <v>43</v>
      </c>
      <c r="G29" s="41"/>
      <c r="H29" s="41"/>
      <c r="I29" s="41"/>
      <c r="J29" s="41"/>
      <c r="K29" s="41"/>
      <c r="L29" s="327">
        <v>0.21</v>
      </c>
      <c r="M29" s="326"/>
      <c r="N29" s="326"/>
      <c r="O29" s="326"/>
      <c r="P29" s="326"/>
      <c r="Q29" s="41"/>
      <c r="R29" s="41"/>
      <c r="S29" s="41"/>
      <c r="T29" s="41"/>
      <c r="U29" s="41"/>
      <c r="V29" s="41"/>
      <c r="W29" s="325">
        <f>ROUND(AZ54,2)</f>
        <v>0</v>
      </c>
      <c r="X29" s="326"/>
      <c r="Y29" s="326"/>
      <c r="Z29" s="326"/>
      <c r="AA29" s="326"/>
      <c r="AB29" s="326"/>
      <c r="AC29" s="326"/>
      <c r="AD29" s="326"/>
      <c r="AE29" s="326"/>
      <c r="AF29" s="41"/>
      <c r="AG29" s="41"/>
      <c r="AH29" s="41"/>
      <c r="AI29" s="41"/>
      <c r="AJ29" s="41"/>
      <c r="AK29" s="325">
        <f>ROUND(AV54,2)</f>
        <v>0</v>
      </c>
      <c r="AL29" s="326"/>
      <c r="AM29" s="326"/>
      <c r="AN29" s="326"/>
      <c r="AO29" s="326"/>
      <c r="AP29" s="41"/>
      <c r="AQ29" s="41"/>
      <c r="AR29" s="42"/>
      <c r="BE29" s="315"/>
    </row>
    <row r="30" spans="2:57" s="3" customFormat="1" ht="14.45" customHeight="1">
      <c r="B30" s="40"/>
      <c r="C30" s="41"/>
      <c r="D30" s="41"/>
      <c r="E30" s="41"/>
      <c r="F30" s="29" t="s">
        <v>44</v>
      </c>
      <c r="G30" s="41"/>
      <c r="H30" s="41"/>
      <c r="I30" s="41"/>
      <c r="J30" s="41"/>
      <c r="K30" s="41"/>
      <c r="L30" s="327">
        <v>0.15</v>
      </c>
      <c r="M30" s="326"/>
      <c r="N30" s="326"/>
      <c r="O30" s="326"/>
      <c r="P30" s="326"/>
      <c r="Q30" s="41"/>
      <c r="R30" s="41"/>
      <c r="S30" s="41"/>
      <c r="T30" s="41"/>
      <c r="U30" s="41"/>
      <c r="V30" s="41"/>
      <c r="W30" s="325">
        <f>ROUND(BA54,2)</f>
        <v>0</v>
      </c>
      <c r="X30" s="326"/>
      <c r="Y30" s="326"/>
      <c r="Z30" s="326"/>
      <c r="AA30" s="326"/>
      <c r="AB30" s="326"/>
      <c r="AC30" s="326"/>
      <c r="AD30" s="326"/>
      <c r="AE30" s="326"/>
      <c r="AF30" s="41"/>
      <c r="AG30" s="41"/>
      <c r="AH30" s="41"/>
      <c r="AI30" s="41"/>
      <c r="AJ30" s="41"/>
      <c r="AK30" s="325">
        <f>ROUND(AW54,2)</f>
        <v>0</v>
      </c>
      <c r="AL30" s="326"/>
      <c r="AM30" s="326"/>
      <c r="AN30" s="326"/>
      <c r="AO30" s="326"/>
      <c r="AP30" s="41"/>
      <c r="AQ30" s="41"/>
      <c r="AR30" s="42"/>
      <c r="BE30" s="315"/>
    </row>
    <row r="31" spans="2:57" s="3" customFormat="1" ht="14.45" customHeight="1" hidden="1">
      <c r="B31" s="40"/>
      <c r="C31" s="41"/>
      <c r="D31" s="41"/>
      <c r="E31" s="41"/>
      <c r="F31" s="29" t="s">
        <v>45</v>
      </c>
      <c r="G31" s="41"/>
      <c r="H31" s="41"/>
      <c r="I31" s="41"/>
      <c r="J31" s="41"/>
      <c r="K31" s="41"/>
      <c r="L31" s="327">
        <v>0.21</v>
      </c>
      <c r="M31" s="326"/>
      <c r="N31" s="326"/>
      <c r="O31" s="326"/>
      <c r="P31" s="326"/>
      <c r="Q31" s="41"/>
      <c r="R31" s="41"/>
      <c r="S31" s="41"/>
      <c r="T31" s="41"/>
      <c r="U31" s="41"/>
      <c r="V31" s="41"/>
      <c r="W31" s="325">
        <f>ROUND(BB54,2)</f>
        <v>0</v>
      </c>
      <c r="X31" s="326"/>
      <c r="Y31" s="326"/>
      <c r="Z31" s="326"/>
      <c r="AA31" s="326"/>
      <c r="AB31" s="326"/>
      <c r="AC31" s="326"/>
      <c r="AD31" s="326"/>
      <c r="AE31" s="326"/>
      <c r="AF31" s="41"/>
      <c r="AG31" s="41"/>
      <c r="AH31" s="41"/>
      <c r="AI31" s="41"/>
      <c r="AJ31" s="41"/>
      <c r="AK31" s="325">
        <v>0</v>
      </c>
      <c r="AL31" s="326"/>
      <c r="AM31" s="326"/>
      <c r="AN31" s="326"/>
      <c r="AO31" s="326"/>
      <c r="AP31" s="41"/>
      <c r="AQ31" s="41"/>
      <c r="AR31" s="42"/>
      <c r="BE31" s="315"/>
    </row>
    <row r="32" spans="2:57" s="3" customFormat="1" ht="14.45" customHeight="1" hidden="1">
      <c r="B32" s="40"/>
      <c r="C32" s="41"/>
      <c r="D32" s="41"/>
      <c r="E32" s="41"/>
      <c r="F32" s="29" t="s">
        <v>46</v>
      </c>
      <c r="G32" s="41"/>
      <c r="H32" s="41"/>
      <c r="I32" s="41"/>
      <c r="J32" s="41"/>
      <c r="K32" s="41"/>
      <c r="L32" s="327">
        <v>0.15</v>
      </c>
      <c r="M32" s="326"/>
      <c r="N32" s="326"/>
      <c r="O32" s="326"/>
      <c r="P32" s="326"/>
      <c r="Q32" s="41"/>
      <c r="R32" s="41"/>
      <c r="S32" s="41"/>
      <c r="T32" s="41"/>
      <c r="U32" s="41"/>
      <c r="V32" s="41"/>
      <c r="W32" s="325">
        <f>ROUND(BC54,2)</f>
        <v>0</v>
      </c>
      <c r="X32" s="326"/>
      <c r="Y32" s="326"/>
      <c r="Z32" s="326"/>
      <c r="AA32" s="326"/>
      <c r="AB32" s="326"/>
      <c r="AC32" s="326"/>
      <c r="AD32" s="326"/>
      <c r="AE32" s="326"/>
      <c r="AF32" s="41"/>
      <c r="AG32" s="41"/>
      <c r="AH32" s="41"/>
      <c r="AI32" s="41"/>
      <c r="AJ32" s="41"/>
      <c r="AK32" s="325">
        <v>0</v>
      </c>
      <c r="AL32" s="326"/>
      <c r="AM32" s="326"/>
      <c r="AN32" s="326"/>
      <c r="AO32" s="326"/>
      <c r="AP32" s="41"/>
      <c r="AQ32" s="41"/>
      <c r="AR32" s="42"/>
      <c r="BE32" s="315"/>
    </row>
    <row r="33" spans="2:44" s="3" customFormat="1" ht="14.45" customHeight="1" hidden="1">
      <c r="B33" s="40"/>
      <c r="C33" s="41"/>
      <c r="D33" s="41"/>
      <c r="E33" s="41"/>
      <c r="F33" s="29" t="s">
        <v>47</v>
      </c>
      <c r="G33" s="41"/>
      <c r="H33" s="41"/>
      <c r="I33" s="41"/>
      <c r="J33" s="41"/>
      <c r="K33" s="41"/>
      <c r="L33" s="327">
        <v>0</v>
      </c>
      <c r="M33" s="326"/>
      <c r="N33" s="326"/>
      <c r="O33" s="326"/>
      <c r="P33" s="326"/>
      <c r="Q33" s="41"/>
      <c r="R33" s="41"/>
      <c r="S33" s="41"/>
      <c r="T33" s="41"/>
      <c r="U33" s="41"/>
      <c r="V33" s="41"/>
      <c r="W33" s="325">
        <f>ROUND(BD54,2)</f>
        <v>0</v>
      </c>
      <c r="X33" s="326"/>
      <c r="Y33" s="326"/>
      <c r="Z33" s="326"/>
      <c r="AA33" s="326"/>
      <c r="AB33" s="326"/>
      <c r="AC33" s="326"/>
      <c r="AD33" s="326"/>
      <c r="AE33" s="326"/>
      <c r="AF33" s="41"/>
      <c r="AG33" s="41"/>
      <c r="AH33" s="41"/>
      <c r="AI33" s="41"/>
      <c r="AJ33" s="41"/>
      <c r="AK33" s="325">
        <v>0</v>
      </c>
      <c r="AL33" s="326"/>
      <c r="AM33" s="326"/>
      <c r="AN33" s="326"/>
      <c r="AO33" s="326"/>
      <c r="AP33" s="41"/>
      <c r="AQ33" s="41"/>
      <c r="AR33" s="42"/>
    </row>
    <row r="34" spans="1:57" s="2" customFormat="1" ht="6.95" customHeight="1">
      <c r="A34" s="34"/>
      <c r="B34" s="35"/>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9"/>
      <c r="BE34" s="34"/>
    </row>
    <row r="35" spans="1:57" s="2" customFormat="1" ht="25.9" customHeight="1">
      <c r="A35" s="34"/>
      <c r="B35" s="35"/>
      <c r="C35" s="43"/>
      <c r="D35" s="44" t="s">
        <v>48</v>
      </c>
      <c r="E35" s="45"/>
      <c r="F35" s="45"/>
      <c r="G35" s="45"/>
      <c r="H35" s="45"/>
      <c r="I35" s="45"/>
      <c r="J35" s="45"/>
      <c r="K35" s="45"/>
      <c r="L35" s="45"/>
      <c r="M35" s="45"/>
      <c r="N35" s="45"/>
      <c r="O35" s="45"/>
      <c r="P35" s="45"/>
      <c r="Q35" s="45"/>
      <c r="R35" s="45"/>
      <c r="S35" s="45"/>
      <c r="T35" s="46" t="s">
        <v>49</v>
      </c>
      <c r="U35" s="45"/>
      <c r="V35" s="45"/>
      <c r="W35" s="45"/>
      <c r="X35" s="328" t="s">
        <v>50</v>
      </c>
      <c r="Y35" s="329"/>
      <c r="Z35" s="329"/>
      <c r="AA35" s="329"/>
      <c r="AB35" s="329"/>
      <c r="AC35" s="45"/>
      <c r="AD35" s="45"/>
      <c r="AE35" s="45"/>
      <c r="AF35" s="45"/>
      <c r="AG35" s="45"/>
      <c r="AH35" s="45"/>
      <c r="AI35" s="45"/>
      <c r="AJ35" s="45"/>
      <c r="AK35" s="330">
        <f>SUM(AK26:AK33)</f>
        <v>0</v>
      </c>
      <c r="AL35" s="329"/>
      <c r="AM35" s="329"/>
      <c r="AN35" s="329"/>
      <c r="AO35" s="331"/>
      <c r="AP35" s="43"/>
      <c r="AQ35" s="43"/>
      <c r="AR35" s="39"/>
      <c r="BE35" s="34"/>
    </row>
    <row r="36" spans="1:57" s="2" customFormat="1" ht="6.95" customHeight="1">
      <c r="A36" s="34"/>
      <c r="B36" s="35"/>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9"/>
      <c r="BE36" s="34"/>
    </row>
    <row r="37" spans="1:57" s="2" customFormat="1" ht="6.95" customHeight="1">
      <c r="A37" s="34"/>
      <c r="B37" s="47"/>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39"/>
      <c r="BE37" s="34"/>
    </row>
    <row r="41" spans="1:57" s="2" customFormat="1" ht="6.95" customHeight="1">
      <c r="A41" s="34"/>
      <c r="B41" s="49"/>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39"/>
      <c r="BE41" s="34"/>
    </row>
    <row r="42" spans="1:57" s="2" customFormat="1" ht="24.95" customHeight="1">
      <c r="A42" s="34"/>
      <c r="B42" s="35"/>
      <c r="C42" s="23" t="s">
        <v>51</v>
      </c>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9"/>
      <c r="BE42" s="34"/>
    </row>
    <row r="43" spans="1:57" s="2" customFormat="1" ht="6.95" customHeight="1">
      <c r="A43" s="34"/>
      <c r="B43" s="35"/>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9"/>
      <c r="BE43" s="34"/>
    </row>
    <row r="44" spans="2:44" s="4" customFormat="1" ht="12" customHeight="1">
      <c r="B44" s="51"/>
      <c r="C44" s="29" t="s">
        <v>12</v>
      </c>
      <c r="D44" s="52"/>
      <c r="E44" s="52"/>
      <c r="F44" s="52"/>
      <c r="G44" s="52"/>
      <c r="H44" s="52"/>
      <c r="I44" s="52"/>
      <c r="J44" s="52"/>
      <c r="K44" s="52"/>
      <c r="L44" s="52" t="str">
        <f>K5</f>
        <v>MostKamenickyProvizo</v>
      </c>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3"/>
    </row>
    <row r="45" spans="2:44" s="5" customFormat="1" ht="36.95" customHeight="1">
      <c r="B45" s="54"/>
      <c r="C45" s="55" t="s">
        <v>15</v>
      </c>
      <c r="D45" s="56"/>
      <c r="E45" s="56"/>
      <c r="F45" s="56"/>
      <c r="G45" s="56"/>
      <c r="H45" s="56"/>
      <c r="I45" s="56"/>
      <c r="J45" s="56"/>
      <c r="K45" s="56"/>
      <c r="L45" s="332" t="str">
        <f>K6</f>
        <v>REKONSTRUKCE MOSTU EV. Č. 343-015 KAMENIČKY, PD</v>
      </c>
      <c r="M45" s="333"/>
      <c r="N45" s="333"/>
      <c r="O45" s="333"/>
      <c r="P45" s="333"/>
      <c r="Q45" s="333"/>
      <c r="R45" s="333"/>
      <c r="S45" s="333"/>
      <c r="T45" s="333"/>
      <c r="U45" s="333"/>
      <c r="V45" s="333"/>
      <c r="W45" s="333"/>
      <c r="X45" s="333"/>
      <c r="Y45" s="333"/>
      <c r="Z45" s="333"/>
      <c r="AA45" s="333"/>
      <c r="AB45" s="333"/>
      <c r="AC45" s="333"/>
      <c r="AD45" s="333"/>
      <c r="AE45" s="333"/>
      <c r="AF45" s="333"/>
      <c r="AG45" s="333"/>
      <c r="AH45" s="333"/>
      <c r="AI45" s="333"/>
      <c r="AJ45" s="333"/>
      <c r="AK45" s="333"/>
      <c r="AL45" s="333"/>
      <c r="AM45" s="333"/>
      <c r="AN45" s="333"/>
      <c r="AO45" s="333"/>
      <c r="AP45" s="56"/>
      <c r="AQ45" s="56"/>
      <c r="AR45" s="57"/>
    </row>
    <row r="46" spans="1:57" s="2" customFormat="1" ht="6.95" customHeight="1">
      <c r="A46" s="34"/>
      <c r="B46" s="35"/>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9"/>
      <c r="BE46" s="34"/>
    </row>
    <row r="47" spans="1:57" s="2" customFormat="1" ht="12" customHeight="1">
      <c r="A47" s="34"/>
      <c r="B47" s="35"/>
      <c r="C47" s="29" t="s">
        <v>21</v>
      </c>
      <c r="D47" s="36"/>
      <c r="E47" s="36"/>
      <c r="F47" s="36"/>
      <c r="G47" s="36"/>
      <c r="H47" s="36"/>
      <c r="I47" s="36"/>
      <c r="J47" s="36"/>
      <c r="K47" s="36"/>
      <c r="L47" s="58" t="str">
        <f>IF(K8="","",K8)</f>
        <v>Kameničky</v>
      </c>
      <c r="M47" s="36"/>
      <c r="N47" s="36"/>
      <c r="O47" s="36"/>
      <c r="P47" s="36"/>
      <c r="Q47" s="36"/>
      <c r="R47" s="36"/>
      <c r="S47" s="36"/>
      <c r="T47" s="36"/>
      <c r="U47" s="36"/>
      <c r="V47" s="36"/>
      <c r="W47" s="36"/>
      <c r="X47" s="36"/>
      <c r="Y47" s="36"/>
      <c r="Z47" s="36"/>
      <c r="AA47" s="36"/>
      <c r="AB47" s="36"/>
      <c r="AC47" s="36"/>
      <c r="AD47" s="36"/>
      <c r="AE47" s="36"/>
      <c r="AF47" s="36"/>
      <c r="AG47" s="36"/>
      <c r="AH47" s="36"/>
      <c r="AI47" s="29" t="s">
        <v>23</v>
      </c>
      <c r="AJ47" s="36"/>
      <c r="AK47" s="36"/>
      <c r="AL47" s="36"/>
      <c r="AM47" s="334" t="str">
        <f>IF(AN8="","",AN8)</f>
        <v>7. 2. 2020</v>
      </c>
      <c r="AN47" s="334"/>
      <c r="AO47" s="36"/>
      <c r="AP47" s="36"/>
      <c r="AQ47" s="36"/>
      <c r="AR47" s="39"/>
      <c r="BE47" s="34"/>
    </row>
    <row r="48" spans="1:57" s="2" customFormat="1" ht="6.95" customHeight="1">
      <c r="A48" s="34"/>
      <c r="B48" s="35"/>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9"/>
      <c r="BE48" s="34"/>
    </row>
    <row r="49" spans="1:57" s="2" customFormat="1" ht="25.7" customHeight="1">
      <c r="A49" s="34"/>
      <c r="B49" s="35"/>
      <c r="C49" s="29" t="s">
        <v>25</v>
      </c>
      <c r="D49" s="36"/>
      <c r="E49" s="36"/>
      <c r="F49" s="36"/>
      <c r="G49" s="36"/>
      <c r="H49" s="36"/>
      <c r="I49" s="36"/>
      <c r="J49" s="36"/>
      <c r="K49" s="36"/>
      <c r="L49" s="52" t="str">
        <f>IF(E11="","",E11)</f>
        <v>SPRÁVA A ÚDRŽBA SILNIC PARDUBICKÉHO KRAJE</v>
      </c>
      <c r="M49" s="36"/>
      <c r="N49" s="36"/>
      <c r="O49" s="36"/>
      <c r="P49" s="36"/>
      <c r="Q49" s="36"/>
      <c r="R49" s="36"/>
      <c r="S49" s="36"/>
      <c r="T49" s="36"/>
      <c r="U49" s="36"/>
      <c r="V49" s="36"/>
      <c r="W49" s="36"/>
      <c r="X49" s="36"/>
      <c r="Y49" s="36"/>
      <c r="Z49" s="36"/>
      <c r="AA49" s="36"/>
      <c r="AB49" s="36"/>
      <c r="AC49" s="36"/>
      <c r="AD49" s="36"/>
      <c r="AE49" s="36"/>
      <c r="AF49" s="36"/>
      <c r="AG49" s="36"/>
      <c r="AH49" s="36"/>
      <c r="AI49" s="29" t="s">
        <v>31</v>
      </c>
      <c r="AJ49" s="36"/>
      <c r="AK49" s="36"/>
      <c r="AL49" s="36"/>
      <c r="AM49" s="335" t="str">
        <f>IF(E17="","",E17)</f>
        <v>P-AQUA s.r.o., Jižní 870, 50003 Hradec Králové</v>
      </c>
      <c r="AN49" s="336"/>
      <c r="AO49" s="336"/>
      <c r="AP49" s="336"/>
      <c r="AQ49" s="36"/>
      <c r="AR49" s="39"/>
      <c r="AS49" s="337" t="s">
        <v>52</v>
      </c>
      <c r="AT49" s="338"/>
      <c r="AU49" s="60"/>
      <c r="AV49" s="60"/>
      <c r="AW49" s="60"/>
      <c r="AX49" s="60"/>
      <c r="AY49" s="60"/>
      <c r="AZ49" s="60"/>
      <c r="BA49" s="60"/>
      <c r="BB49" s="60"/>
      <c r="BC49" s="60"/>
      <c r="BD49" s="61"/>
      <c r="BE49" s="34"/>
    </row>
    <row r="50" spans="1:57" s="2" customFormat="1" ht="15.2" customHeight="1">
      <c r="A50" s="34"/>
      <c r="B50" s="35"/>
      <c r="C50" s="29" t="s">
        <v>29</v>
      </c>
      <c r="D50" s="36"/>
      <c r="E50" s="36"/>
      <c r="F50" s="36"/>
      <c r="G50" s="36"/>
      <c r="H50" s="36"/>
      <c r="I50" s="36"/>
      <c r="J50" s="36"/>
      <c r="K50" s="36"/>
      <c r="L50" s="52" t="str">
        <f>IF(E14="Vyplň údaj","",E14)</f>
        <v/>
      </c>
      <c r="M50" s="36"/>
      <c r="N50" s="36"/>
      <c r="O50" s="36"/>
      <c r="P50" s="36"/>
      <c r="Q50" s="36"/>
      <c r="R50" s="36"/>
      <c r="S50" s="36"/>
      <c r="T50" s="36"/>
      <c r="U50" s="36"/>
      <c r="V50" s="36"/>
      <c r="W50" s="36"/>
      <c r="X50" s="36"/>
      <c r="Y50" s="36"/>
      <c r="Z50" s="36"/>
      <c r="AA50" s="36"/>
      <c r="AB50" s="36"/>
      <c r="AC50" s="36"/>
      <c r="AD50" s="36"/>
      <c r="AE50" s="36"/>
      <c r="AF50" s="36"/>
      <c r="AG50" s="36"/>
      <c r="AH50" s="36"/>
      <c r="AI50" s="29" t="s">
        <v>34</v>
      </c>
      <c r="AJ50" s="36"/>
      <c r="AK50" s="36"/>
      <c r="AL50" s="36"/>
      <c r="AM50" s="335" t="str">
        <f>IF(E20="","",E20)</f>
        <v>Ing. Tomáš Růžička</v>
      </c>
      <c r="AN50" s="336"/>
      <c r="AO50" s="336"/>
      <c r="AP50" s="336"/>
      <c r="AQ50" s="36"/>
      <c r="AR50" s="39"/>
      <c r="AS50" s="339"/>
      <c r="AT50" s="340"/>
      <c r="AU50" s="62"/>
      <c r="AV50" s="62"/>
      <c r="AW50" s="62"/>
      <c r="AX50" s="62"/>
      <c r="AY50" s="62"/>
      <c r="AZ50" s="62"/>
      <c r="BA50" s="62"/>
      <c r="BB50" s="62"/>
      <c r="BC50" s="62"/>
      <c r="BD50" s="63"/>
      <c r="BE50" s="34"/>
    </row>
    <row r="51" spans="1:57" s="2" customFormat="1" ht="10.9" customHeight="1">
      <c r="A51" s="34"/>
      <c r="B51" s="35"/>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9"/>
      <c r="AS51" s="341"/>
      <c r="AT51" s="342"/>
      <c r="AU51" s="64"/>
      <c r="AV51" s="64"/>
      <c r="AW51" s="64"/>
      <c r="AX51" s="64"/>
      <c r="AY51" s="64"/>
      <c r="AZ51" s="64"/>
      <c r="BA51" s="64"/>
      <c r="BB51" s="64"/>
      <c r="BC51" s="64"/>
      <c r="BD51" s="65"/>
      <c r="BE51" s="34"/>
    </row>
    <row r="52" spans="1:57" s="2" customFormat="1" ht="29.25" customHeight="1">
      <c r="A52" s="34"/>
      <c r="B52" s="35"/>
      <c r="C52" s="343" t="s">
        <v>53</v>
      </c>
      <c r="D52" s="344"/>
      <c r="E52" s="344"/>
      <c r="F52" s="344"/>
      <c r="G52" s="344"/>
      <c r="H52" s="66"/>
      <c r="I52" s="345" t="s">
        <v>54</v>
      </c>
      <c r="J52" s="344"/>
      <c r="K52" s="344"/>
      <c r="L52" s="344"/>
      <c r="M52" s="344"/>
      <c r="N52" s="344"/>
      <c r="O52" s="344"/>
      <c r="P52" s="344"/>
      <c r="Q52" s="344"/>
      <c r="R52" s="344"/>
      <c r="S52" s="344"/>
      <c r="T52" s="344"/>
      <c r="U52" s="344"/>
      <c r="V52" s="344"/>
      <c r="W52" s="344"/>
      <c r="X52" s="344"/>
      <c r="Y52" s="344"/>
      <c r="Z52" s="344"/>
      <c r="AA52" s="344"/>
      <c r="AB52" s="344"/>
      <c r="AC52" s="344"/>
      <c r="AD52" s="344"/>
      <c r="AE52" s="344"/>
      <c r="AF52" s="344"/>
      <c r="AG52" s="346" t="s">
        <v>55</v>
      </c>
      <c r="AH52" s="344"/>
      <c r="AI52" s="344"/>
      <c r="AJ52" s="344"/>
      <c r="AK52" s="344"/>
      <c r="AL52" s="344"/>
      <c r="AM52" s="344"/>
      <c r="AN52" s="345" t="s">
        <v>56</v>
      </c>
      <c r="AO52" s="344"/>
      <c r="AP52" s="344"/>
      <c r="AQ52" s="67" t="s">
        <v>57</v>
      </c>
      <c r="AR52" s="39"/>
      <c r="AS52" s="68" t="s">
        <v>58</v>
      </c>
      <c r="AT52" s="69" t="s">
        <v>59</v>
      </c>
      <c r="AU52" s="69" t="s">
        <v>60</v>
      </c>
      <c r="AV52" s="69" t="s">
        <v>61</v>
      </c>
      <c r="AW52" s="69" t="s">
        <v>62</v>
      </c>
      <c r="AX52" s="69" t="s">
        <v>63</v>
      </c>
      <c r="AY52" s="69" t="s">
        <v>64</v>
      </c>
      <c r="AZ52" s="69" t="s">
        <v>65</v>
      </c>
      <c r="BA52" s="69" t="s">
        <v>66</v>
      </c>
      <c r="BB52" s="69" t="s">
        <v>67</v>
      </c>
      <c r="BC52" s="69" t="s">
        <v>68</v>
      </c>
      <c r="BD52" s="70" t="s">
        <v>69</v>
      </c>
      <c r="BE52" s="34"/>
    </row>
    <row r="53" spans="1:57" s="2" customFormat="1" ht="10.9" customHeight="1">
      <c r="A53" s="34"/>
      <c r="B53" s="35"/>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9"/>
      <c r="AS53" s="71"/>
      <c r="AT53" s="72"/>
      <c r="AU53" s="72"/>
      <c r="AV53" s="72"/>
      <c r="AW53" s="72"/>
      <c r="AX53" s="72"/>
      <c r="AY53" s="72"/>
      <c r="AZ53" s="72"/>
      <c r="BA53" s="72"/>
      <c r="BB53" s="72"/>
      <c r="BC53" s="72"/>
      <c r="BD53" s="73"/>
      <c r="BE53" s="34"/>
    </row>
    <row r="54" spans="2:90" s="6" customFormat="1" ht="32.45" customHeight="1">
      <c r="B54" s="74"/>
      <c r="C54" s="75" t="s">
        <v>70</v>
      </c>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350">
        <f>ROUND(AG55,2)</f>
        <v>0</v>
      </c>
      <c r="AH54" s="350"/>
      <c r="AI54" s="350"/>
      <c r="AJ54" s="350"/>
      <c r="AK54" s="350"/>
      <c r="AL54" s="350"/>
      <c r="AM54" s="350"/>
      <c r="AN54" s="351">
        <f>SUM(AG54,AT54)</f>
        <v>0</v>
      </c>
      <c r="AO54" s="351"/>
      <c r="AP54" s="351"/>
      <c r="AQ54" s="78" t="s">
        <v>20</v>
      </c>
      <c r="AR54" s="79"/>
      <c r="AS54" s="80">
        <f>ROUND(AS55,2)</f>
        <v>0</v>
      </c>
      <c r="AT54" s="81">
        <f>ROUND(SUM(AV54:AW54),2)</f>
        <v>0</v>
      </c>
      <c r="AU54" s="82">
        <f>ROUND(AU55,5)</f>
        <v>0</v>
      </c>
      <c r="AV54" s="81">
        <f>ROUND(AZ54*L29,2)</f>
        <v>0</v>
      </c>
      <c r="AW54" s="81">
        <f>ROUND(BA54*L30,2)</f>
        <v>0</v>
      </c>
      <c r="AX54" s="81">
        <f>ROUND(BB54*L29,2)</f>
        <v>0</v>
      </c>
      <c r="AY54" s="81">
        <f>ROUND(BC54*L30,2)</f>
        <v>0</v>
      </c>
      <c r="AZ54" s="81">
        <f>ROUND(AZ55,2)</f>
        <v>0</v>
      </c>
      <c r="BA54" s="81">
        <f>ROUND(BA55,2)</f>
        <v>0</v>
      </c>
      <c r="BB54" s="81">
        <f>ROUND(BB55,2)</f>
        <v>0</v>
      </c>
      <c r="BC54" s="81">
        <f>ROUND(BC55,2)</f>
        <v>0</v>
      </c>
      <c r="BD54" s="83">
        <f>ROUND(BD55,2)</f>
        <v>0</v>
      </c>
      <c r="BS54" s="84" t="s">
        <v>71</v>
      </c>
      <c r="BT54" s="84" t="s">
        <v>72</v>
      </c>
      <c r="BU54" s="85" t="s">
        <v>73</v>
      </c>
      <c r="BV54" s="84" t="s">
        <v>74</v>
      </c>
      <c r="BW54" s="84" t="s">
        <v>5</v>
      </c>
      <c r="BX54" s="84" t="s">
        <v>75</v>
      </c>
      <c r="CL54" s="84" t="s">
        <v>18</v>
      </c>
    </row>
    <row r="55" spans="1:91" s="7" customFormat="1" ht="24.75" customHeight="1">
      <c r="A55" s="86" t="s">
        <v>76</v>
      </c>
      <c r="B55" s="87"/>
      <c r="C55" s="88"/>
      <c r="D55" s="349" t="s">
        <v>77</v>
      </c>
      <c r="E55" s="349"/>
      <c r="F55" s="349"/>
      <c r="G55" s="349"/>
      <c r="H55" s="349"/>
      <c r="I55" s="89"/>
      <c r="J55" s="349" t="s">
        <v>78</v>
      </c>
      <c r="K55" s="349"/>
      <c r="L55" s="349"/>
      <c r="M55" s="349"/>
      <c r="N55" s="349"/>
      <c r="O55" s="349"/>
      <c r="P55" s="349"/>
      <c r="Q55" s="349"/>
      <c r="R55" s="349"/>
      <c r="S55" s="349"/>
      <c r="T55" s="349"/>
      <c r="U55" s="349"/>
      <c r="V55" s="349"/>
      <c r="W55" s="349"/>
      <c r="X55" s="349"/>
      <c r="Y55" s="349"/>
      <c r="Z55" s="349"/>
      <c r="AA55" s="349"/>
      <c r="AB55" s="349"/>
      <c r="AC55" s="349"/>
      <c r="AD55" s="349"/>
      <c r="AE55" s="349"/>
      <c r="AF55" s="349"/>
      <c r="AG55" s="347">
        <f>'SO 331 - SO 331 - Přeložk...'!J30</f>
        <v>0</v>
      </c>
      <c r="AH55" s="348"/>
      <c r="AI55" s="348"/>
      <c r="AJ55" s="348"/>
      <c r="AK55" s="348"/>
      <c r="AL55" s="348"/>
      <c r="AM55" s="348"/>
      <c r="AN55" s="347">
        <f>SUM(AG55,AT55)</f>
        <v>0</v>
      </c>
      <c r="AO55" s="348"/>
      <c r="AP55" s="348"/>
      <c r="AQ55" s="90" t="s">
        <v>79</v>
      </c>
      <c r="AR55" s="91"/>
      <c r="AS55" s="92">
        <v>0</v>
      </c>
      <c r="AT55" s="93">
        <f>ROUND(SUM(AV55:AW55),2)</f>
        <v>0</v>
      </c>
      <c r="AU55" s="94">
        <f>'SO 331 - SO 331 - Přeložk...'!P86</f>
        <v>0</v>
      </c>
      <c r="AV55" s="93">
        <f>'SO 331 - SO 331 - Přeložk...'!J33</f>
        <v>0</v>
      </c>
      <c r="AW55" s="93">
        <f>'SO 331 - SO 331 - Přeložk...'!J34</f>
        <v>0</v>
      </c>
      <c r="AX55" s="93">
        <f>'SO 331 - SO 331 - Přeložk...'!J35</f>
        <v>0</v>
      </c>
      <c r="AY55" s="93">
        <f>'SO 331 - SO 331 - Přeložk...'!J36</f>
        <v>0</v>
      </c>
      <c r="AZ55" s="93">
        <f>'SO 331 - SO 331 - Přeložk...'!F33</f>
        <v>0</v>
      </c>
      <c r="BA55" s="93">
        <f>'SO 331 - SO 331 - Přeložk...'!F34</f>
        <v>0</v>
      </c>
      <c r="BB55" s="93">
        <f>'SO 331 - SO 331 - Přeložk...'!F35</f>
        <v>0</v>
      </c>
      <c r="BC55" s="93">
        <f>'SO 331 - SO 331 - Přeložk...'!F36</f>
        <v>0</v>
      </c>
      <c r="BD55" s="95">
        <f>'SO 331 - SO 331 - Přeložk...'!F37</f>
        <v>0</v>
      </c>
      <c r="BT55" s="96" t="s">
        <v>80</v>
      </c>
      <c r="BV55" s="96" t="s">
        <v>74</v>
      </c>
      <c r="BW55" s="96" t="s">
        <v>81</v>
      </c>
      <c r="BX55" s="96" t="s">
        <v>5</v>
      </c>
      <c r="CL55" s="96" t="s">
        <v>18</v>
      </c>
      <c r="CM55" s="96" t="s">
        <v>82</v>
      </c>
    </row>
    <row r="56" spans="1:57" s="2" customFormat="1" ht="30" customHeight="1">
      <c r="A56" s="34"/>
      <c r="B56" s="35"/>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9"/>
      <c r="AS56" s="34"/>
      <c r="AT56" s="34"/>
      <c r="AU56" s="34"/>
      <c r="AV56" s="34"/>
      <c r="AW56" s="34"/>
      <c r="AX56" s="34"/>
      <c r="AY56" s="34"/>
      <c r="AZ56" s="34"/>
      <c r="BA56" s="34"/>
      <c r="BB56" s="34"/>
      <c r="BC56" s="34"/>
      <c r="BD56" s="34"/>
      <c r="BE56" s="34"/>
    </row>
    <row r="57" spans="1:57" s="2" customFormat="1" ht="6.95" customHeight="1">
      <c r="A57" s="34"/>
      <c r="B57" s="47"/>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39"/>
      <c r="AS57" s="34"/>
      <c r="AT57" s="34"/>
      <c r="AU57" s="34"/>
      <c r="AV57" s="34"/>
      <c r="AW57" s="34"/>
      <c r="AX57" s="34"/>
      <c r="AY57" s="34"/>
      <c r="AZ57" s="34"/>
      <c r="BA57" s="34"/>
      <c r="BB57" s="34"/>
      <c r="BC57" s="34"/>
      <c r="BD57" s="34"/>
      <c r="BE57" s="34"/>
    </row>
  </sheetData>
  <sheetProtection algorithmName="SHA-512" hashValue="nU0V62map7diDli6aPH4SO/2f4k0MUnL8pyGM4mOqxns2n2vXUk1JO2MBzOsyMc2fG1C71lK7jO83KLW3SVDCQ==" saltValue="uIjfadm9vfyuTpXYS06FsjUPmLIb71nyXwV0ep1wqehwTEmSxKsUEX2Z19qJW3Rl9JgnI9twppn7uviMp8NNpQ==" spinCount="100000" sheet="1" objects="1" scenarios="1" formatColumns="0" formatRows="0"/>
  <mergeCells count="42">
    <mergeCell ref="AR2:BE2"/>
    <mergeCell ref="C52:G52"/>
    <mergeCell ref="I52:AF52"/>
    <mergeCell ref="AG52:AM52"/>
    <mergeCell ref="AN52:AP52"/>
    <mergeCell ref="AN55:AP55"/>
    <mergeCell ref="AG55:AM55"/>
    <mergeCell ref="D55:H55"/>
    <mergeCell ref="J55:AF55"/>
    <mergeCell ref="AG54:AM54"/>
    <mergeCell ref="AN54:AP54"/>
    <mergeCell ref="L45:AO45"/>
    <mergeCell ref="AM47:AN47"/>
    <mergeCell ref="AM49:AP49"/>
    <mergeCell ref="AS49:AT51"/>
    <mergeCell ref="AM50:AP50"/>
    <mergeCell ref="W33:AE33"/>
    <mergeCell ref="AK33:AO33"/>
    <mergeCell ref="L33:P33"/>
    <mergeCell ref="X35:AB35"/>
    <mergeCell ref="AK35:AO35"/>
    <mergeCell ref="AK31:AO31"/>
    <mergeCell ref="L31:P31"/>
    <mergeCell ref="W32:AE32"/>
    <mergeCell ref="AK32:AO32"/>
    <mergeCell ref="L32:P32"/>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s>
  <hyperlinks>
    <hyperlink ref="A55" location="'SO 331 - SO 331 - Přeložk...'!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257"/>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97"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97"/>
      <c r="L2" s="352"/>
      <c r="M2" s="352"/>
      <c r="N2" s="352"/>
      <c r="O2" s="352"/>
      <c r="P2" s="352"/>
      <c r="Q2" s="352"/>
      <c r="R2" s="352"/>
      <c r="S2" s="352"/>
      <c r="T2" s="352"/>
      <c r="U2" s="352"/>
      <c r="V2" s="352"/>
      <c r="AT2" s="17" t="s">
        <v>81</v>
      </c>
    </row>
    <row r="3" spans="2:46" s="1" customFormat="1" ht="6.95" customHeight="1">
      <c r="B3" s="98"/>
      <c r="C3" s="99"/>
      <c r="D3" s="99"/>
      <c r="E3" s="99"/>
      <c r="F3" s="99"/>
      <c r="G3" s="99"/>
      <c r="H3" s="99"/>
      <c r="I3" s="100"/>
      <c r="J3" s="99"/>
      <c r="K3" s="99"/>
      <c r="L3" s="20"/>
      <c r="AT3" s="17" t="s">
        <v>82</v>
      </c>
    </row>
    <row r="4" spans="2:46" s="1" customFormat="1" ht="24.95" customHeight="1">
      <c r="B4" s="20"/>
      <c r="D4" s="101" t="s">
        <v>83</v>
      </c>
      <c r="I4" s="97"/>
      <c r="L4" s="20"/>
      <c r="M4" s="102" t="s">
        <v>10</v>
      </c>
      <c r="AT4" s="17" t="s">
        <v>4</v>
      </c>
    </row>
    <row r="5" spans="2:12" s="1" customFormat="1" ht="6.95" customHeight="1">
      <c r="B5" s="20"/>
      <c r="I5" s="97"/>
      <c r="L5" s="20"/>
    </row>
    <row r="6" spans="2:12" s="1" customFormat="1" ht="12" customHeight="1">
      <c r="B6" s="20"/>
      <c r="D6" s="103" t="s">
        <v>15</v>
      </c>
      <c r="I6" s="97"/>
      <c r="L6" s="20"/>
    </row>
    <row r="7" spans="2:12" s="1" customFormat="1" ht="16.5" customHeight="1">
      <c r="B7" s="20"/>
      <c r="E7" s="353" t="str">
        <f>'Rekapitulace stavby'!K6</f>
        <v>REKONSTRUKCE MOSTU EV. Č. 343-015 KAMENIČKY, PD</v>
      </c>
      <c r="F7" s="354"/>
      <c r="G7" s="354"/>
      <c r="H7" s="354"/>
      <c r="I7" s="97"/>
      <c r="L7" s="20"/>
    </row>
    <row r="8" spans="1:31" s="2" customFormat="1" ht="12" customHeight="1">
      <c r="A8" s="34"/>
      <c r="B8" s="39"/>
      <c r="C8" s="34"/>
      <c r="D8" s="103" t="s">
        <v>84</v>
      </c>
      <c r="E8" s="34"/>
      <c r="F8" s="34"/>
      <c r="G8" s="34"/>
      <c r="H8" s="34"/>
      <c r="I8" s="104"/>
      <c r="J8" s="34"/>
      <c r="K8" s="34"/>
      <c r="L8" s="105"/>
      <c r="S8" s="34"/>
      <c r="T8" s="34"/>
      <c r="U8" s="34"/>
      <c r="V8" s="34"/>
      <c r="W8" s="34"/>
      <c r="X8" s="34"/>
      <c r="Y8" s="34"/>
      <c r="Z8" s="34"/>
      <c r="AA8" s="34"/>
      <c r="AB8" s="34"/>
      <c r="AC8" s="34"/>
      <c r="AD8" s="34"/>
      <c r="AE8" s="34"/>
    </row>
    <row r="9" spans="1:31" s="2" customFormat="1" ht="16.5" customHeight="1">
      <c r="A9" s="34"/>
      <c r="B9" s="39"/>
      <c r="C9" s="34"/>
      <c r="D9" s="34"/>
      <c r="E9" s="355" t="s">
        <v>85</v>
      </c>
      <c r="F9" s="356"/>
      <c r="G9" s="356"/>
      <c r="H9" s="356"/>
      <c r="I9" s="104"/>
      <c r="J9" s="34"/>
      <c r="K9" s="34"/>
      <c r="L9" s="105"/>
      <c r="S9" s="34"/>
      <c r="T9" s="34"/>
      <c r="U9" s="34"/>
      <c r="V9" s="34"/>
      <c r="W9" s="34"/>
      <c r="X9" s="34"/>
      <c r="Y9" s="34"/>
      <c r="Z9" s="34"/>
      <c r="AA9" s="34"/>
      <c r="AB9" s="34"/>
      <c r="AC9" s="34"/>
      <c r="AD9" s="34"/>
      <c r="AE9" s="34"/>
    </row>
    <row r="10" spans="1:31" s="2" customFormat="1" ht="11.25">
      <c r="A10" s="34"/>
      <c r="B10" s="39"/>
      <c r="C10" s="34"/>
      <c r="D10" s="34"/>
      <c r="E10" s="34"/>
      <c r="F10" s="34"/>
      <c r="G10" s="34"/>
      <c r="H10" s="34"/>
      <c r="I10" s="104"/>
      <c r="J10" s="34"/>
      <c r="K10" s="34"/>
      <c r="L10" s="105"/>
      <c r="S10" s="34"/>
      <c r="T10" s="34"/>
      <c r="U10" s="34"/>
      <c r="V10" s="34"/>
      <c r="W10" s="34"/>
      <c r="X10" s="34"/>
      <c r="Y10" s="34"/>
      <c r="Z10" s="34"/>
      <c r="AA10" s="34"/>
      <c r="AB10" s="34"/>
      <c r="AC10" s="34"/>
      <c r="AD10" s="34"/>
      <c r="AE10" s="34"/>
    </row>
    <row r="11" spans="1:31" s="2" customFormat="1" ht="12" customHeight="1">
      <c r="A11" s="34"/>
      <c r="B11" s="39"/>
      <c r="C11" s="34"/>
      <c r="D11" s="103" t="s">
        <v>17</v>
      </c>
      <c r="E11" s="34"/>
      <c r="F11" s="106" t="s">
        <v>18</v>
      </c>
      <c r="G11" s="34"/>
      <c r="H11" s="34"/>
      <c r="I11" s="107" t="s">
        <v>19</v>
      </c>
      <c r="J11" s="106" t="s">
        <v>20</v>
      </c>
      <c r="K11" s="34"/>
      <c r="L11" s="105"/>
      <c r="S11" s="34"/>
      <c r="T11" s="34"/>
      <c r="U11" s="34"/>
      <c r="V11" s="34"/>
      <c r="W11" s="34"/>
      <c r="X11" s="34"/>
      <c r="Y11" s="34"/>
      <c r="Z11" s="34"/>
      <c r="AA11" s="34"/>
      <c r="AB11" s="34"/>
      <c r="AC11" s="34"/>
      <c r="AD11" s="34"/>
      <c r="AE11" s="34"/>
    </row>
    <row r="12" spans="1:31" s="2" customFormat="1" ht="12" customHeight="1">
      <c r="A12" s="34"/>
      <c r="B12" s="39"/>
      <c r="C12" s="34"/>
      <c r="D12" s="103" t="s">
        <v>21</v>
      </c>
      <c r="E12" s="34"/>
      <c r="F12" s="106" t="s">
        <v>22</v>
      </c>
      <c r="G12" s="34"/>
      <c r="H12" s="34"/>
      <c r="I12" s="107" t="s">
        <v>23</v>
      </c>
      <c r="J12" s="108" t="str">
        <f>'Rekapitulace stavby'!AN8</f>
        <v>7. 2. 2020</v>
      </c>
      <c r="K12" s="34"/>
      <c r="L12" s="105"/>
      <c r="S12" s="34"/>
      <c r="T12" s="34"/>
      <c r="U12" s="34"/>
      <c r="V12" s="34"/>
      <c r="W12" s="34"/>
      <c r="X12" s="34"/>
      <c r="Y12" s="34"/>
      <c r="Z12" s="34"/>
      <c r="AA12" s="34"/>
      <c r="AB12" s="34"/>
      <c r="AC12" s="34"/>
      <c r="AD12" s="34"/>
      <c r="AE12" s="34"/>
    </row>
    <row r="13" spans="1:31" s="2" customFormat="1" ht="10.9" customHeight="1">
      <c r="A13" s="34"/>
      <c r="B13" s="39"/>
      <c r="C13" s="34"/>
      <c r="D13" s="34"/>
      <c r="E13" s="34"/>
      <c r="F13" s="34"/>
      <c r="G13" s="34"/>
      <c r="H13" s="34"/>
      <c r="I13" s="104"/>
      <c r="J13" s="34"/>
      <c r="K13" s="34"/>
      <c r="L13" s="105"/>
      <c r="S13" s="34"/>
      <c r="T13" s="34"/>
      <c r="U13" s="34"/>
      <c r="V13" s="34"/>
      <c r="W13" s="34"/>
      <c r="X13" s="34"/>
      <c r="Y13" s="34"/>
      <c r="Z13" s="34"/>
      <c r="AA13" s="34"/>
      <c r="AB13" s="34"/>
      <c r="AC13" s="34"/>
      <c r="AD13" s="34"/>
      <c r="AE13" s="34"/>
    </row>
    <row r="14" spans="1:31" s="2" customFormat="1" ht="12" customHeight="1">
      <c r="A14" s="34"/>
      <c r="B14" s="39"/>
      <c r="C14" s="34"/>
      <c r="D14" s="103" t="s">
        <v>25</v>
      </c>
      <c r="E14" s="34"/>
      <c r="F14" s="34"/>
      <c r="G14" s="34"/>
      <c r="H14" s="34"/>
      <c r="I14" s="107" t="s">
        <v>26</v>
      </c>
      <c r="J14" s="106" t="s">
        <v>20</v>
      </c>
      <c r="K14" s="34"/>
      <c r="L14" s="105"/>
      <c r="S14" s="34"/>
      <c r="T14" s="34"/>
      <c r="U14" s="34"/>
      <c r="V14" s="34"/>
      <c r="W14" s="34"/>
      <c r="X14" s="34"/>
      <c r="Y14" s="34"/>
      <c r="Z14" s="34"/>
      <c r="AA14" s="34"/>
      <c r="AB14" s="34"/>
      <c r="AC14" s="34"/>
      <c r="AD14" s="34"/>
      <c r="AE14" s="34"/>
    </row>
    <row r="15" spans="1:31" s="2" customFormat="1" ht="18" customHeight="1">
      <c r="A15" s="34"/>
      <c r="B15" s="39"/>
      <c r="C15" s="34"/>
      <c r="D15" s="34"/>
      <c r="E15" s="106" t="s">
        <v>27</v>
      </c>
      <c r="F15" s="34"/>
      <c r="G15" s="34"/>
      <c r="H15" s="34"/>
      <c r="I15" s="107" t="s">
        <v>28</v>
      </c>
      <c r="J15" s="106" t="s">
        <v>20</v>
      </c>
      <c r="K15" s="34"/>
      <c r="L15" s="105"/>
      <c r="S15" s="34"/>
      <c r="T15" s="34"/>
      <c r="U15" s="34"/>
      <c r="V15" s="34"/>
      <c r="W15" s="34"/>
      <c r="X15" s="34"/>
      <c r="Y15" s="34"/>
      <c r="Z15" s="34"/>
      <c r="AA15" s="34"/>
      <c r="AB15" s="34"/>
      <c r="AC15" s="34"/>
      <c r="AD15" s="34"/>
      <c r="AE15" s="34"/>
    </row>
    <row r="16" spans="1:31" s="2" customFormat="1" ht="6.95" customHeight="1">
      <c r="A16" s="34"/>
      <c r="B16" s="39"/>
      <c r="C16" s="34"/>
      <c r="D16" s="34"/>
      <c r="E16" s="34"/>
      <c r="F16" s="34"/>
      <c r="G16" s="34"/>
      <c r="H16" s="34"/>
      <c r="I16" s="104"/>
      <c r="J16" s="34"/>
      <c r="K16" s="34"/>
      <c r="L16" s="105"/>
      <c r="S16" s="34"/>
      <c r="T16" s="34"/>
      <c r="U16" s="34"/>
      <c r="V16" s="34"/>
      <c r="W16" s="34"/>
      <c r="X16" s="34"/>
      <c r="Y16" s="34"/>
      <c r="Z16" s="34"/>
      <c r="AA16" s="34"/>
      <c r="AB16" s="34"/>
      <c r="AC16" s="34"/>
      <c r="AD16" s="34"/>
      <c r="AE16" s="34"/>
    </row>
    <row r="17" spans="1:31" s="2" customFormat="1" ht="12" customHeight="1">
      <c r="A17" s="34"/>
      <c r="B17" s="39"/>
      <c r="C17" s="34"/>
      <c r="D17" s="103" t="s">
        <v>29</v>
      </c>
      <c r="E17" s="34"/>
      <c r="F17" s="34"/>
      <c r="G17" s="34"/>
      <c r="H17" s="34"/>
      <c r="I17" s="107" t="s">
        <v>26</v>
      </c>
      <c r="J17" s="30" t="str">
        <f>'Rekapitulace stavby'!AN13</f>
        <v>Vyplň údaj</v>
      </c>
      <c r="K17" s="34"/>
      <c r="L17" s="105"/>
      <c r="S17" s="34"/>
      <c r="T17" s="34"/>
      <c r="U17" s="34"/>
      <c r="V17" s="34"/>
      <c r="W17" s="34"/>
      <c r="X17" s="34"/>
      <c r="Y17" s="34"/>
      <c r="Z17" s="34"/>
      <c r="AA17" s="34"/>
      <c r="AB17" s="34"/>
      <c r="AC17" s="34"/>
      <c r="AD17" s="34"/>
      <c r="AE17" s="34"/>
    </row>
    <row r="18" spans="1:31" s="2" customFormat="1" ht="18" customHeight="1">
      <c r="A18" s="34"/>
      <c r="B18" s="39"/>
      <c r="C18" s="34"/>
      <c r="D18" s="34"/>
      <c r="E18" s="357" t="str">
        <f>'Rekapitulace stavby'!E14</f>
        <v>Vyplň údaj</v>
      </c>
      <c r="F18" s="358"/>
      <c r="G18" s="358"/>
      <c r="H18" s="358"/>
      <c r="I18" s="107" t="s">
        <v>28</v>
      </c>
      <c r="J18" s="30" t="str">
        <f>'Rekapitulace stavby'!AN14</f>
        <v>Vyplň údaj</v>
      </c>
      <c r="K18" s="34"/>
      <c r="L18" s="105"/>
      <c r="S18" s="34"/>
      <c r="T18" s="34"/>
      <c r="U18" s="34"/>
      <c r="V18" s="34"/>
      <c r="W18" s="34"/>
      <c r="X18" s="34"/>
      <c r="Y18" s="34"/>
      <c r="Z18" s="34"/>
      <c r="AA18" s="34"/>
      <c r="AB18" s="34"/>
      <c r="AC18" s="34"/>
      <c r="AD18" s="34"/>
      <c r="AE18" s="34"/>
    </row>
    <row r="19" spans="1:31" s="2" customFormat="1" ht="6.95" customHeight="1">
      <c r="A19" s="34"/>
      <c r="B19" s="39"/>
      <c r="C19" s="34"/>
      <c r="D19" s="34"/>
      <c r="E19" s="34"/>
      <c r="F19" s="34"/>
      <c r="G19" s="34"/>
      <c r="H19" s="34"/>
      <c r="I19" s="104"/>
      <c r="J19" s="34"/>
      <c r="K19" s="34"/>
      <c r="L19" s="105"/>
      <c r="S19" s="34"/>
      <c r="T19" s="34"/>
      <c r="U19" s="34"/>
      <c r="V19" s="34"/>
      <c r="W19" s="34"/>
      <c r="X19" s="34"/>
      <c r="Y19" s="34"/>
      <c r="Z19" s="34"/>
      <c r="AA19" s="34"/>
      <c r="AB19" s="34"/>
      <c r="AC19" s="34"/>
      <c r="AD19" s="34"/>
      <c r="AE19" s="34"/>
    </row>
    <row r="20" spans="1:31" s="2" customFormat="1" ht="12" customHeight="1">
      <c r="A20" s="34"/>
      <c r="B20" s="39"/>
      <c r="C20" s="34"/>
      <c r="D20" s="103" t="s">
        <v>31</v>
      </c>
      <c r="E20" s="34"/>
      <c r="F20" s="34"/>
      <c r="G20" s="34"/>
      <c r="H20" s="34"/>
      <c r="I20" s="107" t="s">
        <v>26</v>
      </c>
      <c r="J20" s="106" t="s">
        <v>20</v>
      </c>
      <c r="K20" s="34"/>
      <c r="L20" s="105"/>
      <c r="S20" s="34"/>
      <c r="T20" s="34"/>
      <c r="U20" s="34"/>
      <c r="V20" s="34"/>
      <c r="W20" s="34"/>
      <c r="X20" s="34"/>
      <c r="Y20" s="34"/>
      <c r="Z20" s="34"/>
      <c r="AA20" s="34"/>
      <c r="AB20" s="34"/>
      <c r="AC20" s="34"/>
      <c r="AD20" s="34"/>
      <c r="AE20" s="34"/>
    </row>
    <row r="21" spans="1:31" s="2" customFormat="1" ht="18" customHeight="1">
      <c r="A21" s="34"/>
      <c r="B21" s="39"/>
      <c r="C21" s="34"/>
      <c r="D21" s="34"/>
      <c r="E21" s="106" t="s">
        <v>32</v>
      </c>
      <c r="F21" s="34"/>
      <c r="G21" s="34"/>
      <c r="H21" s="34"/>
      <c r="I21" s="107" t="s">
        <v>28</v>
      </c>
      <c r="J21" s="106" t="s">
        <v>20</v>
      </c>
      <c r="K21" s="34"/>
      <c r="L21" s="105"/>
      <c r="S21" s="34"/>
      <c r="T21" s="34"/>
      <c r="U21" s="34"/>
      <c r="V21" s="34"/>
      <c r="W21" s="34"/>
      <c r="X21" s="34"/>
      <c r="Y21" s="34"/>
      <c r="Z21" s="34"/>
      <c r="AA21" s="34"/>
      <c r="AB21" s="34"/>
      <c r="AC21" s="34"/>
      <c r="AD21" s="34"/>
      <c r="AE21" s="34"/>
    </row>
    <row r="22" spans="1:31" s="2" customFormat="1" ht="6.95" customHeight="1">
      <c r="A22" s="34"/>
      <c r="B22" s="39"/>
      <c r="C22" s="34"/>
      <c r="D22" s="34"/>
      <c r="E22" s="34"/>
      <c r="F22" s="34"/>
      <c r="G22" s="34"/>
      <c r="H22" s="34"/>
      <c r="I22" s="104"/>
      <c r="J22" s="34"/>
      <c r="K22" s="34"/>
      <c r="L22" s="105"/>
      <c r="S22" s="34"/>
      <c r="T22" s="34"/>
      <c r="U22" s="34"/>
      <c r="V22" s="34"/>
      <c r="W22" s="34"/>
      <c r="X22" s="34"/>
      <c r="Y22" s="34"/>
      <c r="Z22" s="34"/>
      <c r="AA22" s="34"/>
      <c r="AB22" s="34"/>
      <c r="AC22" s="34"/>
      <c r="AD22" s="34"/>
      <c r="AE22" s="34"/>
    </row>
    <row r="23" spans="1:31" s="2" customFormat="1" ht="12" customHeight="1">
      <c r="A23" s="34"/>
      <c r="B23" s="39"/>
      <c r="C23" s="34"/>
      <c r="D23" s="103" t="s">
        <v>34</v>
      </c>
      <c r="E23" s="34"/>
      <c r="F23" s="34"/>
      <c r="G23" s="34"/>
      <c r="H23" s="34"/>
      <c r="I23" s="107" t="s">
        <v>26</v>
      </c>
      <c r="J23" s="106" t="s">
        <v>20</v>
      </c>
      <c r="K23" s="34"/>
      <c r="L23" s="105"/>
      <c r="S23" s="34"/>
      <c r="T23" s="34"/>
      <c r="U23" s="34"/>
      <c r="V23" s="34"/>
      <c r="W23" s="34"/>
      <c r="X23" s="34"/>
      <c r="Y23" s="34"/>
      <c r="Z23" s="34"/>
      <c r="AA23" s="34"/>
      <c r="AB23" s="34"/>
      <c r="AC23" s="34"/>
      <c r="AD23" s="34"/>
      <c r="AE23" s="34"/>
    </row>
    <row r="24" spans="1:31" s="2" customFormat="1" ht="18" customHeight="1">
      <c r="A24" s="34"/>
      <c r="B24" s="39"/>
      <c r="C24" s="34"/>
      <c r="D24" s="34"/>
      <c r="E24" s="106" t="s">
        <v>35</v>
      </c>
      <c r="F24" s="34"/>
      <c r="G24" s="34"/>
      <c r="H24" s="34"/>
      <c r="I24" s="107" t="s">
        <v>28</v>
      </c>
      <c r="J24" s="106" t="s">
        <v>20</v>
      </c>
      <c r="K24" s="34"/>
      <c r="L24" s="105"/>
      <c r="S24" s="34"/>
      <c r="T24" s="34"/>
      <c r="U24" s="34"/>
      <c r="V24" s="34"/>
      <c r="W24" s="34"/>
      <c r="X24" s="34"/>
      <c r="Y24" s="34"/>
      <c r="Z24" s="34"/>
      <c r="AA24" s="34"/>
      <c r="AB24" s="34"/>
      <c r="AC24" s="34"/>
      <c r="AD24" s="34"/>
      <c r="AE24" s="34"/>
    </row>
    <row r="25" spans="1:31" s="2" customFormat="1" ht="6.95" customHeight="1">
      <c r="A25" s="34"/>
      <c r="B25" s="39"/>
      <c r="C25" s="34"/>
      <c r="D25" s="34"/>
      <c r="E25" s="34"/>
      <c r="F25" s="34"/>
      <c r="G25" s="34"/>
      <c r="H25" s="34"/>
      <c r="I25" s="104"/>
      <c r="J25" s="34"/>
      <c r="K25" s="34"/>
      <c r="L25" s="105"/>
      <c r="S25" s="34"/>
      <c r="T25" s="34"/>
      <c r="U25" s="34"/>
      <c r="V25" s="34"/>
      <c r="W25" s="34"/>
      <c r="X25" s="34"/>
      <c r="Y25" s="34"/>
      <c r="Z25" s="34"/>
      <c r="AA25" s="34"/>
      <c r="AB25" s="34"/>
      <c r="AC25" s="34"/>
      <c r="AD25" s="34"/>
      <c r="AE25" s="34"/>
    </row>
    <row r="26" spans="1:31" s="2" customFormat="1" ht="12" customHeight="1">
      <c r="A26" s="34"/>
      <c r="B26" s="39"/>
      <c r="C26" s="34"/>
      <c r="D26" s="103" t="s">
        <v>36</v>
      </c>
      <c r="E26" s="34"/>
      <c r="F26" s="34"/>
      <c r="G26" s="34"/>
      <c r="H26" s="34"/>
      <c r="I26" s="104"/>
      <c r="J26" s="34"/>
      <c r="K26" s="34"/>
      <c r="L26" s="105"/>
      <c r="S26" s="34"/>
      <c r="T26" s="34"/>
      <c r="U26" s="34"/>
      <c r="V26" s="34"/>
      <c r="W26" s="34"/>
      <c r="X26" s="34"/>
      <c r="Y26" s="34"/>
      <c r="Z26" s="34"/>
      <c r="AA26" s="34"/>
      <c r="AB26" s="34"/>
      <c r="AC26" s="34"/>
      <c r="AD26" s="34"/>
      <c r="AE26" s="34"/>
    </row>
    <row r="27" spans="1:31" s="8" customFormat="1" ht="16.5" customHeight="1">
      <c r="A27" s="109"/>
      <c r="B27" s="110"/>
      <c r="C27" s="109"/>
      <c r="D27" s="109"/>
      <c r="E27" s="359" t="s">
        <v>20</v>
      </c>
      <c r="F27" s="359"/>
      <c r="G27" s="359"/>
      <c r="H27" s="359"/>
      <c r="I27" s="111"/>
      <c r="J27" s="109"/>
      <c r="K27" s="109"/>
      <c r="L27" s="112"/>
      <c r="S27" s="109"/>
      <c r="T27" s="109"/>
      <c r="U27" s="109"/>
      <c r="V27" s="109"/>
      <c r="W27" s="109"/>
      <c r="X27" s="109"/>
      <c r="Y27" s="109"/>
      <c r="Z27" s="109"/>
      <c r="AA27" s="109"/>
      <c r="AB27" s="109"/>
      <c r="AC27" s="109"/>
      <c r="AD27" s="109"/>
      <c r="AE27" s="109"/>
    </row>
    <row r="28" spans="1:31" s="2" customFormat="1" ht="6.95" customHeight="1">
      <c r="A28" s="34"/>
      <c r="B28" s="39"/>
      <c r="C28" s="34"/>
      <c r="D28" s="34"/>
      <c r="E28" s="34"/>
      <c r="F28" s="34"/>
      <c r="G28" s="34"/>
      <c r="H28" s="34"/>
      <c r="I28" s="104"/>
      <c r="J28" s="34"/>
      <c r="K28" s="34"/>
      <c r="L28" s="105"/>
      <c r="S28" s="34"/>
      <c r="T28" s="34"/>
      <c r="U28" s="34"/>
      <c r="V28" s="34"/>
      <c r="W28" s="34"/>
      <c r="X28" s="34"/>
      <c r="Y28" s="34"/>
      <c r="Z28" s="34"/>
      <c r="AA28" s="34"/>
      <c r="AB28" s="34"/>
      <c r="AC28" s="34"/>
      <c r="AD28" s="34"/>
      <c r="AE28" s="34"/>
    </row>
    <row r="29" spans="1:31" s="2" customFormat="1" ht="6.95" customHeight="1">
      <c r="A29" s="34"/>
      <c r="B29" s="39"/>
      <c r="C29" s="34"/>
      <c r="D29" s="113"/>
      <c r="E29" s="113"/>
      <c r="F29" s="113"/>
      <c r="G29" s="113"/>
      <c r="H29" s="113"/>
      <c r="I29" s="114"/>
      <c r="J29" s="113"/>
      <c r="K29" s="113"/>
      <c r="L29" s="105"/>
      <c r="S29" s="34"/>
      <c r="T29" s="34"/>
      <c r="U29" s="34"/>
      <c r="V29" s="34"/>
      <c r="W29" s="34"/>
      <c r="X29" s="34"/>
      <c r="Y29" s="34"/>
      <c r="Z29" s="34"/>
      <c r="AA29" s="34"/>
      <c r="AB29" s="34"/>
      <c r="AC29" s="34"/>
      <c r="AD29" s="34"/>
      <c r="AE29" s="34"/>
    </row>
    <row r="30" spans="1:31" s="2" customFormat="1" ht="25.35" customHeight="1">
      <c r="A30" s="34"/>
      <c r="B30" s="39"/>
      <c r="C30" s="34"/>
      <c r="D30" s="115" t="s">
        <v>38</v>
      </c>
      <c r="E30" s="34"/>
      <c r="F30" s="34"/>
      <c r="G30" s="34"/>
      <c r="H30" s="34"/>
      <c r="I30" s="104"/>
      <c r="J30" s="116">
        <f>ROUND(J86,2)</f>
        <v>0</v>
      </c>
      <c r="K30" s="34"/>
      <c r="L30" s="105"/>
      <c r="S30" s="34"/>
      <c r="T30" s="34"/>
      <c r="U30" s="34"/>
      <c r="V30" s="34"/>
      <c r="W30" s="34"/>
      <c r="X30" s="34"/>
      <c r="Y30" s="34"/>
      <c r="Z30" s="34"/>
      <c r="AA30" s="34"/>
      <c r="AB30" s="34"/>
      <c r="AC30" s="34"/>
      <c r="AD30" s="34"/>
      <c r="AE30" s="34"/>
    </row>
    <row r="31" spans="1:31" s="2" customFormat="1" ht="6.95" customHeight="1">
      <c r="A31" s="34"/>
      <c r="B31" s="39"/>
      <c r="C31" s="34"/>
      <c r="D31" s="113"/>
      <c r="E31" s="113"/>
      <c r="F31" s="113"/>
      <c r="G31" s="113"/>
      <c r="H31" s="113"/>
      <c r="I31" s="114"/>
      <c r="J31" s="113"/>
      <c r="K31" s="113"/>
      <c r="L31" s="105"/>
      <c r="S31" s="34"/>
      <c r="T31" s="34"/>
      <c r="U31" s="34"/>
      <c r="V31" s="34"/>
      <c r="W31" s="34"/>
      <c r="X31" s="34"/>
      <c r="Y31" s="34"/>
      <c r="Z31" s="34"/>
      <c r="AA31" s="34"/>
      <c r="AB31" s="34"/>
      <c r="AC31" s="34"/>
      <c r="AD31" s="34"/>
      <c r="AE31" s="34"/>
    </row>
    <row r="32" spans="1:31" s="2" customFormat="1" ht="14.45" customHeight="1">
      <c r="A32" s="34"/>
      <c r="B32" s="39"/>
      <c r="C32" s="34"/>
      <c r="D32" s="34"/>
      <c r="E32" s="34"/>
      <c r="F32" s="117" t="s">
        <v>40</v>
      </c>
      <c r="G32" s="34"/>
      <c r="H32" s="34"/>
      <c r="I32" s="118" t="s">
        <v>39</v>
      </c>
      <c r="J32" s="117" t="s">
        <v>41</v>
      </c>
      <c r="K32" s="34"/>
      <c r="L32" s="105"/>
      <c r="S32" s="34"/>
      <c r="T32" s="34"/>
      <c r="U32" s="34"/>
      <c r="V32" s="34"/>
      <c r="W32" s="34"/>
      <c r="X32" s="34"/>
      <c r="Y32" s="34"/>
      <c r="Z32" s="34"/>
      <c r="AA32" s="34"/>
      <c r="AB32" s="34"/>
      <c r="AC32" s="34"/>
      <c r="AD32" s="34"/>
      <c r="AE32" s="34"/>
    </row>
    <row r="33" spans="1:31" s="2" customFormat="1" ht="14.45" customHeight="1">
      <c r="A33" s="34"/>
      <c r="B33" s="39"/>
      <c r="C33" s="34"/>
      <c r="D33" s="119" t="s">
        <v>42</v>
      </c>
      <c r="E33" s="103" t="s">
        <v>43</v>
      </c>
      <c r="F33" s="120">
        <f>ROUND((SUM(BE86:BE256)),2)</f>
        <v>0</v>
      </c>
      <c r="G33" s="34"/>
      <c r="H33" s="34"/>
      <c r="I33" s="121">
        <v>0.21</v>
      </c>
      <c r="J33" s="120">
        <f>ROUND(((SUM(BE86:BE256))*I33),2)</f>
        <v>0</v>
      </c>
      <c r="K33" s="34"/>
      <c r="L33" s="105"/>
      <c r="S33" s="34"/>
      <c r="T33" s="34"/>
      <c r="U33" s="34"/>
      <c r="V33" s="34"/>
      <c r="W33" s="34"/>
      <c r="X33" s="34"/>
      <c r="Y33" s="34"/>
      <c r="Z33" s="34"/>
      <c r="AA33" s="34"/>
      <c r="AB33" s="34"/>
      <c r="AC33" s="34"/>
      <c r="AD33" s="34"/>
      <c r="AE33" s="34"/>
    </row>
    <row r="34" spans="1:31" s="2" customFormat="1" ht="14.45" customHeight="1">
      <c r="A34" s="34"/>
      <c r="B34" s="39"/>
      <c r="C34" s="34"/>
      <c r="D34" s="34"/>
      <c r="E34" s="103" t="s">
        <v>44</v>
      </c>
      <c r="F34" s="120">
        <f>ROUND((SUM(BF86:BF256)),2)</f>
        <v>0</v>
      </c>
      <c r="G34" s="34"/>
      <c r="H34" s="34"/>
      <c r="I34" s="121">
        <v>0.15</v>
      </c>
      <c r="J34" s="120">
        <f>ROUND(((SUM(BF86:BF256))*I34),2)</f>
        <v>0</v>
      </c>
      <c r="K34" s="34"/>
      <c r="L34" s="105"/>
      <c r="S34" s="34"/>
      <c r="T34" s="34"/>
      <c r="U34" s="34"/>
      <c r="V34" s="34"/>
      <c r="W34" s="34"/>
      <c r="X34" s="34"/>
      <c r="Y34" s="34"/>
      <c r="Z34" s="34"/>
      <c r="AA34" s="34"/>
      <c r="AB34" s="34"/>
      <c r="AC34" s="34"/>
      <c r="AD34" s="34"/>
      <c r="AE34" s="34"/>
    </row>
    <row r="35" spans="1:31" s="2" customFormat="1" ht="14.45" customHeight="1" hidden="1">
      <c r="A35" s="34"/>
      <c r="B35" s="39"/>
      <c r="C35" s="34"/>
      <c r="D35" s="34"/>
      <c r="E35" s="103" t="s">
        <v>45</v>
      </c>
      <c r="F35" s="120">
        <f>ROUND((SUM(BG86:BG256)),2)</f>
        <v>0</v>
      </c>
      <c r="G35" s="34"/>
      <c r="H35" s="34"/>
      <c r="I35" s="121">
        <v>0.21</v>
      </c>
      <c r="J35" s="120">
        <f>0</f>
        <v>0</v>
      </c>
      <c r="K35" s="34"/>
      <c r="L35" s="105"/>
      <c r="S35" s="34"/>
      <c r="T35" s="34"/>
      <c r="U35" s="34"/>
      <c r="V35" s="34"/>
      <c r="W35" s="34"/>
      <c r="X35" s="34"/>
      <c r="Y35" s="34"/>
      <c r="Z35" s="34"/>
      <c r="AA35" s="34"/>
      <c r="AB35" s="34"/>
      <c r="AC35" s="34"/>
      <c r="AD35" s="34"/>
      <c r="AE35" s="34"/>
    </row>
    <row r="36" spans="1:31" s="2" customFormat="1" ht="14.45" customHeight="1" hidden="1">
      <c r="A36" s="34"/>
      <c r="B36" s="39"/>
      <c r="C36" s="34"/>
      <c r="D36" s="34"/>
      <c r="E36" s="103" t="s">
        <v>46</v>
      </c>
      <c r="F36" s="120">
        <f>ROUND((SUM(BH86:BH256)),2)</f>
        <v>0</v>
      </c>
      <c r="G36" s="34"/>
      <c r="H36" s="34"/>
      <c r="I36" s="121">
        <v>0.15</v>
      </c>
      <c r="J36" s="120">
        <f>0</f>
        <v>0</v>
      </c>
      <c r="K36" s="34"/>
      <c r="L36" s="105"/>
      <c r="S36" s="34"/>
      <c r="T36" s="34"/>
      <c r="U36" s="34"/>
      <c r="V36" s="34"/>
      <c r="W36" s="34"/>
      <c r="X36" s="34"/>
      <c r="Y36" s="34"/>
      <c r="Z36" s="34"/>
      <c r="AA36" s="34"/>
      <c r="AB36" s="34"/>
      <c r="AC36" s="34"/>
      <c r="AD36" s="34"/>
      <c r="AE36" s="34"/>
    </row>
    <row r="37" spans="1:31" s="2" customFormat="1" ht="14.45" customHeight="1" hidden="1">
      <c r="A37" s="34"/>
      <c r="B37" s="39"/>
      <c r="C37" s="34"/>
      <c r="D37" s="34"/>
      <c r="E37" s="103" t="s">
        <v>47</v>
      </c>
      <c r="F37" s="120">
        <f>ROUND((SUM(BI86:BI256)),2)</f>
        <v>0</v>
      </c>
      <c r="G37" s="34"/>
      <c r="H37" s="34"/>
      <c r="I37" s="121">
        <v>0</v>
      </c>
      <c r="J37" s="120">
        <f>0</f>
        <v>0</v>
      </c>
      <c r="K37" s="34"/>
      <c r="L37" s="105"/>
      <c r="S37" s="34"/>
      <c r="T37" s="34"/>
      <c r="U37" s="34"/>
      <c r="V37" s="34"/>
      <c r="W37" s="34"/>
      <c r="X37" s="34"/>
      <c r="Y37" s="34"/>
      <c r="Z37" s="34"/>
      <c r="AA37" s="34"/>
      <c r="AB37" s="34"/>
      <c r="AC37" s="34"/>
      <c r="AD37" s="34"/>
      <c r="AE37" s="34"/>
    </row>
    <row r="38" spans="1:31" s="2" customFormat="1" ht="6.95" customHeight="1">
      <c r="A38" s="34"/>
      <c r="B38" s="39"/>
      <c r="C38" s="34"/>
      <c r="D38" s="34"/>
      <c r="E38" s="34"/>
      <c r="F38" s="34"/>
      <c r="G38" s="34"/>
      <c r="H38" s="34"/>
      <c r="I38" s="104"/>
      <c r="J38" s="34"/>
      <c r="K38" s="34"/>
      <c r="L38" s="105"/>
      <c r="S38" s="34"/>
      <c r="T38" s="34"/>
      <c r="U38" s="34"/>
      <c r="V38" s="34"/>
      <c r="W38" s="34"/>
      <c r="X38" s="34"/>
      <c r="Y38" s="34"/>
      <c r="Z38" s="34"/>
      <c r="AA38" s="34"/>
      <c r="AB38" s="34"/>
      <c r="AC38" s="34"/>
      <c r="AD38" s="34"/>
      <c r="AE38" s="34"/>
    </row>
    <row r="39" spans="1:31" s="2" customFormat="1" ht="25.35" customHeight="1">
      <c r="A39" s="34"/>
      <c r="B39" s="39"/>
      <c r="C39" s="122"/>
      <c r="D39" s="123" t="s">
        <v>48</v>
      </c>
      <c r="E39" s="124"/>
      <c r="F39" s="124"/>
      <c r="G39" s="125" t="s">
        <v>49</v>
      </c>
      <c r="H39" s="126" t="s">
        <v>50</v>
      </c>
      <c r="I39" s="127"/>
      <c r="J39" s="128">
        <f>SUM(J30:J37)</f>
        <v>0</v>
      </c>
      <c r="K39" s="129"/>
      <c r="L39" s="105"/>
      <c r="S39" s="34"/>
      <c r="T39" s="34"/>
      <c r="U39" s="34"/>
      <c r="V39" s="34"/>
      <c r="W39" s="34"/>
      <c r="X39" s="34"/>
      <c r="Y39" s="34"/>
      <c r="Z39" s="34"/>
      <c r="AA39" s="34"/>
      <c r="AB39" s="34"/>
      <c r="AC39" s="34"/>
      <c r="AD39" s="34"/>
      <c r="AE39" s="34"/>
    </row>
    <row r="40" spans="1:31" s="2" customFormat="1" ht="14.45" customHeight="1">
      <c r="A40" s="34"/>
      <c r="B40" s="130"/>
      <c r="C40" s="131"/>
      <c r="D40" s="131"/>
      <c r="E40" s="131"/>
      <c r="F40" s="131"/>
      <c r="G40" s="131"/>
      <c r="H40" s="131"/>
      <c r="I40" s="132"/>
      <c r="J40" s="131"/>
      <c r="K40" s="131"/>
      <c r="L40" s="105"/>
      <c r="S40" s="34"/>
      <c r="T40" s="34"/>
      <c r="U40" s="34"/>
      <c r="V40" s="34"/>
      <c r="W40" s="34"/>
      <c r="X40" s="34"/>
      <c r="Y40" s="34"/>
      <c r="Z40" s="34"/>
      <c r="AA40" s="34"/>
      <c r="AB40" s="34"/>
      <c r="AC40" s="34"/>
      <c r="AD40" s="34"/>
      <c r="AE40" s="34"/>
    </row>
    <row r="44" spans="1:31" s="2" customFormat="1" ht="6.95" customHeight="1">
      <c r="A44" s="34"/>
      <c r="B44" s="133"/>
      <c r="C44" s="134"/>
      <c r="D44" s="134"/>
      <c r="E44" s="134"/>
      <c r="F44" s="134"/>
      <c r="G44" s="134"/>
      <c r="H44" s="134"/>
      <c r="I44" s="135"/>
      <c r="J44" s="134"/>
      <c r="K44" s="134"/>
      <c r="L44" s="105"/>
      <c r="S44" s="34"/>
      <c r="T44" s="34"/>
      <c r="U44" s="34"/>
      <c r="V44" s="34"/>
      <c r="W44" s="34"/>
      <c r="X44" s="34"/>
      <c r="Y44" s="34"/>
      <c r="Z44" s="34"/>
      <c r="AA44" s="34"/>
      <c r="AB44" s="34"/>
      <c r="AC44" s="34"/>
      <c r="AD44" s="34"/>
      <c r="AE44" s="34"/>
    </row>
    <row r="45" spans="1:31" s="2" customFormat="1" ht="24.95" customHeight="1">
      <c r="A45" s="34"/>
      <c r="B45" s="35"/>
      <c r="C45" s="23" t="s">
        <v>86</v>
      </c>
      <c r="D45" s="36"/>
      <c r="E45" s="36"/>
      <c r="F45" s="36"/>
      <c r="G45" s="36"/>
      <c r="H45" s="36"/>
      <c r="I45" s="104"/>
      <c r="J45" s="36"/>
      <c r="K45" s="36"/>
      <c r="L45" s="105"/>
      <c r="S45" s="34"/>
      <c r="T45" s="34"/>
      <c r="U45" s="34"/>
      <c r="V45" s="34"/>
      <c r="W45" s="34"/>
      <c r="X45" s="34"/>
      <c r="Y45" s="34"/>
      <c r="Z45" s="34"/>
      <c r="AA45" s="34"/>
      <c r="AB45" s="34"/>
      <c r="AC45" s="34"/>
      <c r="AD45" s="34"/>
      <c r="AE45" s="34"/>
    </row>
    <row r="46" spans="1:31" s="2" customFormat="1" ht="6.95" customHeight="1">
      <c r="A46" s="34"/>
      <c r="B46" s="35"/>
      <c r="C46" s="36"/>
      <c r="D46" s="36"/>
      <c r="E46" s="36"/>
      <c r="F46" s="36"/>
      <c r="G46" s="36"/>
      <c r="H46" s="36"/>
      <c r="I46" s="104"/>
      <c r="J46" s="36"/>
      <c r="K46" s="36"/>
      <c r="L46" s="105"/>
      <c r="S46" s="34"/>
      <c r="T46" s="34"/>
      <c r="U46" s="34"/>
      <c r="V46" s="34"/>
      <c r="W46" s="34"/>
      <c r="X46" s="34"/>
      <c r="Y46" s="34"/>
      <c r="Z46" s="34"/>
      <c r="AA46" s="34"/>
      <c r="AB46" s="34"/>
      <c r="AC46" s="34"/>
      <c r="AD46" s="34"/>
      <c r="AE46" s="34"/>
    </row>
    <row r="47" spans="1:31" s="2" customFormat="1" ht="12" customHeight="1">
      <c r="A47" s="34"/>
      <c r="B47" s="35"/>
      <c r="C47" s="29" t="s">
        <v>15</v>
      </c>
      <c r="D47" s="36"/>
      <c r="E47" s="36"/>
      <c r="F47" s="36"/>
      <c r="G47" s="36"/>
      <c r="H47" s="36"/>
      <c r="I47" s="104"/>
      <c r="J47" s="36"/>
      <c r="K47" s="36"/>
      <c r="L47" s="105"/>
      <c r="S47" s="34"/>
      <c r="T47" s="34"/>
      <c r="U47" s="34"/>
      <c r="V47" s="34"/>
      <c r="W47" s="34"/>
      <c r="X47" s="34"/>
      <c r="Y47" s="34"/>
      <c r="Z47" s="34"/>
      <c r="AA47" s="34"/>
      <c r="AB47" s="34"/>
      <c r="AC47" s="34"/>
      <c r="AD47" s="34"/>
      <c r="AE47" s="34"/>
    </row>
    <row r="48" spans="1:31" s="2" customFormat="1" ht="16.5" customHeight="1">
      <c r="A48" s="34"/>
      <c r="B48" s="35"/>
      <c r="C48" s="36"/>
      <c r="D48" s="36"/>
      <c r="E48" s="360" t="str">
        <f>E7</f>
        <v>REKONSTRUKCE MOSTU EV. Č. 343-015 KAMENIČKY, PD</v>
      </c>
      <c r="F48" s="361"/>
      <c r="G48" s="361"/>
      <c r="H48" s="361"/>
      <c r="I48" s="104"/>
      <c r="J48" s="36"/>
      <c r="K48" s="36"/>
      <c r="L48" s="105"/>
      <c r="S48" s="34"/>
      <c r="T48" s="34"/>
      <c r="U48" s="34"/>
      <c r="V48" s="34"/>
      <c r="W48" s="34"/>
      <c r="X48" s="34"/>
      <c r="Y48" s="34"/>
      <c r="Z48" s="34"/>
      <c r="AA48" s="34"/>
      <c r="AB48" s="34"/>
      <c r="AC48" s="34"/>
      <c r="AD48" s="34"/>
      <c r="AE48" s="34"/>
    </row>
    <row r="49" spans="1:31" s="2" customFormat="1" ht="12" customHeight="1">
      <c r="A49" s="34"/>
      <c r="B49" s="35"/>
      <c r="C49" s="29" t="s">
        <v>84</v>
      </c>
      <c r="D49" s="36"/>
      <c r="E49" s="36"/>
      <c r="F49" s="36"/>
      <c r="G49" s="36"/>
      <c r="H49" s="36"/>
      <c r="I49" s="104"/>
      <c r="J49" s="36"/>
      <c r="K49" s="36"/>
      <c r="L49" s="105"/>
      <c r="S49" s="34"/>
      <c r="T49" s="34"/>
      <c r="U49" s="34"/>
      <c r="V49" s="34"/>
      <c r="W49" s="34"/>
      <c r="X49" s="34"/>
      <c r="Y49" s="34"/>
      <c r="Z49" s="34"/>
      <c r="AA49" s="34"/>
      <c r="AB49" s="34"/>
      <c r="AC49" s="34"/>
      <c r="AD49" s="34"/>
      <c r="AE49" s="34"/>
    </row>
    <row r="50" spans="1:31" s="2" customFormat="1" ht="16.5" customHeight="1">
      <c r="A50" s="34"/>
      <c r="B50" s="35"/>
      <c r="C50" s="36"/>
      <c r="D50" s="36"/>
      <c r="E50" s="332" t="str">
        <f>E9</f>
        <v>SO 331 - SO 331 - Přeložka kanalizace - Provizorní</v>
      </c>
      <c r="F50" s="362"/>
      <c r="G50" s="362"/>
      <c r="H50" s="362"/>
      <c r="I50" s="104"/>
      <c r="J50" s="36"/>
      <c r="K50" s="36"/>
      <c r="L50" s="105"/>
      <c r="S50" s="34"/>
      <c r="T50" s="34"/>
      <c r="U50" s="34"/>
      <c r="V50" s="34"/>
      <c r="W50" s="34"/>
      <c r="X50" s="34"/>
      <c r="Y50" s="34"/>
      <c r="Z50" s="34"/>
      <c r="AA50" s="34"/>
      <c r="AB50" s="34"/>
      <c r="AC50" s="34"/>
      <c r="AD50" s="34"/>
      <c r="AE50" s="34"/>
    </row>
    <row r="51" spans="1:31" s="2" customFormat="1" ht="6.95" customHeight="1">
      <c r="A51" s="34"/>
      <c r="B51" s="35"/>
      <c r="C51" s="36"/>
      <c r="D51" s="36"/>
      <c r="E51" s="36"/>
      <c r="F51" s="36"/>
      <c r="G51" s="36"/>
      <c r="H51" s="36"/>
      <c r="I51" s="104"/>
      <c r="J51" s="36"/>
      <c r="K51" s="36"/>
      <c r="L51" s="105"/>
      <c r="S51" s="34"/>
      <c r="T51" s="34"/>
      <c r="U51" s="34"/>
      <c r="V51" s="34"/>
      <c r="W51" s="34"/>
      <c r="X51" s="34"/>
      <c r="Y51" s="34"/>
      <c r="Z51" s="34"/>
      <c r="AA51" s="34"/>
      <c r="AB51" s="34"/>
      <c r="AC51" s="34"/>
      <c r="AD51" s="34"/>
      <c r="AE51" s="34"/>
    </row>
    <row r="52" spans="1:31" s="2" customFormat="1" ht="12" customHeight="1">
      <c r="A52" s="34"/>
      <c r="B52" s="35"/>
      <c r="C52" s="29" t="s">
        <v>21</v>
      </c>
      <c r="D52" s="36"/>
      <c r="E52" s="36"/>
      <c r="F52" s="27" t="str">
        <f>F12</f>
        <v>Kameničky</v>
      </c>
      <c r="G52" s="36"/>
      <c r="H52" s="36"/>
      <c r="I52" s="107" t="s">
        <v>23</v>
      </c>
      <c r="J52" s="59" t="str">
        <f>IF(J12="","",J12)</f>
        <v>7. 2. 2020</v>
      </c>
      <c r="K52" s="36"/>
      <c r="L52" s="105"/>
      <c r="S52" s="34"/>
      <c r="T52" s="34"/>
      <c r="U52" s="34"/>
      <c r="V52" s="34"/>
      <c r="W52" s="34"/>
      <c r="X52" s="34"/>
      <c r="Y52" s="34"/>
      <c r="Z52" s="34"/>
      <c r="AA52" s="34"/>
      <c r="AB52" s="34"/>
      <c r="AC52" s="34"/>
      <c r="AD52" s="34"/>
      <c r="AE52" s="34"/>
    </row>
    <row r="53" spans="1:31" s="2" customFormat="1" ht="6.95" customHeight="1">
      <c r="A53" s="34"/>
      <c r="B53" s="35"/>
      <c r="C53" s="36"/>
      <c r="D53" s="36"/>
      <c r="E53" s="36"/>
      <c r="F53" s="36"/>
      <c r="G53" s="36"/>
      <c r="H53" s="36"/>
      <c r="I53" s="104"/>
      <c r="J53" s="36"/>
      <c r="K53" s="36"/>
      <c r="L53" s="105"/>
      <c r="S53" s="34"/>
      <c r="T53" s="34"/>
      <c r="U53" s="34"/>
      <c r="V53" s="34"/>
      <c r="W53" s="34"/>
      <c r="X53" s="34"/>
      <c r="Y53" s="34"/>
      <c r="Z53" s="34"/>
      <c r="AA53" s="34"/>
      <c r="AB53" s="34"/>
      <c r="AC53" s="34"/>
      <c r="AD53" s="34"/>
      <c r="AE53" s="34"/>
    </row>
    <row r="54" spans="1:31" s="2" customFormat="1" ht="40.15" customHeight="1">
      <c r="A54" s="34"/>
      <c r="B54" s="35"/>
      <c r="C54" s="29" t="s">
        <v>25</v>
      </c>
      <c r="D54" s="36"/>
      <c r="E54" s="36"/>
      <c r="F54" s="27" t="str">
        <f>E15</f>
        <v>SPRÁVA A ÚDRŽBA SILNIC PARDUBICKÉHO KRAJE</v>
      </c>
      <c r="G54" s="36"/>
      <c r="H54" s="36"/>
      <c r="I54" s="107" t="s">
        <v>31</v>
      </c>
      <c r="J54" s="32" t="str">
        <f>E21</f>
        <v>P-AQUA s.r.o., Jižní 870, 50003 Hradec Králové</v>
      </c>
      <c r="K54" s="36"/>
      <c r="L54" s="105"/>
      <c r="S54" s="34"/>
      <c r="T54" s="34"/>
      <c r="U54" s="34"/>
      <c r="V54" s="34"/>
      <c r="W54" s="34"/>
      <c r="X54" s="34"/>
      <c r="Y54" s="34"/>
      <c r="Z54" s="34"/>
      <c r="AA54" s="34"/>
      <c r="AB54" s="34"/>
      <c r="AC54" s="34"/>
      <c r="AD54" s="34"/>
      <c r="AE54" s="34"/>
    </row>
    <row r="55" spans="1:31" s="2" customFormat="1" ht="15.2" customHeight="1">
      <c r="A55" s="34"/>
      <c r="B55" s="35"/>
      <c r="C55" s="29" t="s">
        <v>29</v>
      </c>
      <c r="D55" s="36"/>
      <c r="E55" s="36"/>
      <c r="F55" s="27" t="str">
        <f>IF(E18="","",E18)</f>
        <v>Vyplň údaj</v>
      </c>
      <c r="G55" s="36"/>
      <c r="H55" s="36"/>
      <c r="I55" s="107" t="s">
        <v>34</v>
      </c>
      <c r="J55" s="32" t="str">
        <f>E24</f>
        <v>Ing. Tomáš Růžička</v>
      </c>
      <c r="K55" s="36"/>
      <c r="L55" s="105"/>
      <c r="S55" s="34"/>
      <c r="T55" s="34"/>
      <c r="U55" s="34"/>
      <c r="V55" s="34"/>
      <c r="W55" s="34"/>
      <c r="X55" s="34"/>
      <c r="Y55" s="34"/>
      <c r="Z55" s="34"/>
      <c r="AA55" s="34"/>
      <c r="AB55" s="34"/>
      <c r="AC55" s="34"/>
      <c r="AD55" s="34"/>
      <c r="AE55" s="34"/>
    </row>
    <row r="56" spans="1:31" s="2" customFormat="1" ht="10.35" customHeight="1">
      <c r="A56" s="34"/>
      <c r="B56" s="35"/>
      <c r="C56" s="36"/>
      <c r="D56" s="36"/>
      <c r="E56" s="36"/>
      <c r="F56" s="36"/>
      <c r="G56" s="36"/>
      <c r="H56" s="36"/>
      <c r="I56" s="104"/>
      <c r="J56" s="36"/>
      <c r="K56" s="36"/>
      <c r="L56" s="105"/>
      <c r="S56" s="34"/>
      <c r="T56" s="34"/>
      <c r="U56" s="34"/>
      <c r="V56" s="34"/>
      <c r="W56" s="34"/>
      <c r="X56" s="34"/>
      <c r="Y56" s="34"/>
      <c r="Z56" s="34"/>
      <c r="AA56" s="34"/>
      <c r="AB56" s="34"/>
      <c r="AC56" s="34"/>
      <c r="AD56" s="34"/>
      <c r="AE56" s="34"/>
    </row>
    <row r="57" spans="1:31" s="2" customFormat="1" ht="29.25" customHeight="1">
      <c r="A57" s="34"/>
      <c r="B57" s="35"/>
      <c r="C57" s="136" t="s">
        <v>87</v>
      </c>
      <c r="D57" s="137"/>
      <c r="E57" s="137"/>
      <c r="F57" s="137"/>
      <c r="G57" s="137"/>
      <c r="H57" s="137"/>
      <c r="I57" s="138"/>
      <c r="J57" s="139" t="s">
        <v>88</v>
      </c>
      <c r="K57" s="137"/>
      <c r="L57" s="105"/>
      <c r="S57" s="34"/>
      <c r="T57" s="34"/>
      <c r="U57" s="34"/>
      <c r="V57" s="34"/>
      <c r="W57" s="34"/>
      <c r="X57" s="34"/>
      <c r="Y57" s="34"/>
      <c r="Z57" s="34"/>
      <c r="AA57" s="34"/>
      <c r="AB57" s="34"/>
      <c r="AC57" s="34"/>
      <c r="AD57" s="34"/>
      <c r="AE57" s="34"/>
    </row>
    <row r="58" spans="1:31" s="2" customFormat="1" ht="10.35" customHeight="1">
      <c r="A58" s="34"/>
      <c r="B58" s="35"/>
      <c r="C58" s="36"/>
      <c r="D58" s="36"/>
      <c r="E58" s="36"/>
      <c r="F58" s="36"/>
      <c r="G58" s="36"/>
      <c r="H58" s="36"/>
      <c r="I58" s="104"/>
      <c r="J58" s="36"/>
      <c r="K58" s="36"/>
      <c r="L58" s="105"/>
      <c r="S58" s="34"/>
      <c r="T58" s="34"/>
      <c r="U58" s="34"/>
      <c r="V58" s="34"/>
      <c r="W58" s="34"/>
      <c r="X58" s="34"/>
      <c r="Y58" s="34"/>
      <c r="Z58" s="34"/>
      <c r="AA58" s="34"/>
      <c r="AB58" s="34"/>
      <c r="AC58" s="34"/>
      <c r="AD58" s="34"/>
      <c r="AE58" s="34"/>
    </row>
    <row r="59" spans="1:47" s="2" customFormat="1" ht="22.9" customHeight="1">
      <c r="A59" s="34"/>
      <c r="B59" s="35"/>
      <c r="C59" s="140" t="s">
        <v>70</v>
      </c>
      <c r="D59" s="36"/>
      <c r="E59" s="36"/>
      <c r="F59" s="36"/>
      <c r="G59" s="36"/>
      <c r="H59" s="36"/>
      <c r="I59" s="104"/>
      <c r="J59" s="77">
        <f>J86</f>
        <v>0</v>
      </c>
      <c r="K59" s="36"/>
      <c r="L59" s="105"/>
      <c r="S59" s="34"/>
      <c r="T59" s="34"/>
      <c r="U59" s="34"/>
      <c r="V59" s="34"/>
      <c r="W59" s="34"/>
      <c r="X59" s="34"/>
      <c r="Y59" s="34"/>
      <c r="Z59" s="34"/>
      <c r="AA59" s="34"/>
      <c r="AB59" s="34"/>
      <c r="AC59" s="34"/>
      <c r="AD59" s="34"/>
      <c r="AE59" s="34"/>
      <c r="AU59" s="17" t="s">
        <v>89</v>
      </c>
    </row>
    <row r="60" spans="2:12" s="9" customFormat="1" ht="24.95" customHeight="1">
      <c r="B60" s="141"/>
      <c r="C60" s="142"/>
      <c r="D60" s="143" t="s">
        <v>90</v>
      </c>
      <c r="E60" s="144"/>
      <c r="F60" s="144"/>
      <c r="G60" s="144"/>
      <c r="H60" s="144"/>
      <c r="I60" s="145"/>
      <c r="J60" s="146">
        <f>J87</f>
        <v>0</v>
      </c>
      <c r="K60" s="142"/>
      <c r="L60" s="147"/>
    </row>
    <row r="61" spans="2:12" s="10" customFormat="1" ht="19.9" customHeight="1">
      <c r="B61" s="148"/>
      <c r="C61" s="149"/>
      <c r="D61" s="150" t="s">
        <v>91</v>
      </c>
      <c r="E61" s="151"/>
      <c r="F61" s="151"/>
      <c r="G61" s="151"/>
      <c r="H61" s="151"/>
      <c r="I61" s="152"/>
      <c r="J61" s="153">
        <f>J88</f>
        <v>0</v>
      </c>
      <c r="K61" s="149"/>
      <c r="L61" s="154"/>
    </row>
    <row r="62" spans="2:12" s="10" customFormat="1" ht="19.9" customHeight="1">
      <c r="B62" s="148"/>
      <c r="C62" s="149"/>
      <c r="D62" s="150" t="s">
        <v>92</v>
      </c>
      <c r="E62" s="151"/>
      <c r="F62" s="151"/>
      <c r="G62" s="151"/>
      <c r="H62" s="151"/>
      <c r="I62" s="152"/>
      <c r="J62" s="153">
        <f>J186</f>
        <v>0</v>
      </c>
      <c r="K62" s="149"/>
      <c r="L62" s="154"/>
    </row>
    <row r="63" spans="2:12" s="10" customFormat="1" ht="19.9" customHeight="1">
      <c r="B63" s="148"/>
      <c r="C63" s="149"/>
      <c r="D63" s="150" t="s">
        <v>93</v>
      </c>
      <c r="E63" s="151"/>
      <c r="F63" s="151"/>
      <c r="G63" s="151"/>
      <c r="H63" s="151"/>
      <c r="I63" s="152"/>
      <c r="J63" s="153">
        <f>J206</f>
        <v>0</v>
      </c>
      <c r="K63" s="149"/>
      <c r="L63" s="154"/>
    </row>
    <row r="64" spans="2:12" s="10" customFormat="1" ht="19.9" customHeight="1">
      <c r="B64" s="148"/>
      <c r="C64" s="149"/>
      <c r="D64" s="150" t="s">
        <v>94</v>
      </c>
      <c r="E64" s="151"/>
      <c r="F64" s="151"/>
      <c r="G64" s="151"/>
      <c r="H64" s="151"/>
      <c r="I64" s="152"/>
      <c r="J64" s="153">
        <f>J243</f>
        <v>0</v>
      </c>
      <c r="K64" s="149"/>
      <c r="L64" s="154"/>
    </row>
    <row r="65" spans="2:12" s="9" customFormat="1" ht="24.95" customHeight="1">
      <c r="B65" s="141"/>
      <c r="C65" s="142"/>
      <c r="D65" s="143" t="s">
        <v>95</v>
      </c>
      <c r="E65" s="144"/>
      <c r="F65" s="144"/>
      <c r="G65" s="144"/>
      <c r="H65" s="144"/>
      <c r="I65" s="145"/>
      <c r="J65" s="146">
        <f>J247</f>
        <v>0</v>
      </c>
      <c r="K65" s="142"/>
      <c r="L65" s="147"/>
    </row>
    <row r="66" spans="2:12" s="10" customFormat="1" ht="19.9" customHeight="1">
      <c r="B66" s="148"/>
      <c r="C66" s="149"/>
      <c r="D66" s="150" t="s">
        <v>96</v>
      </c>
      <c r="E66" s="151"/>
      <c r="F66" s="151"/>
      <c r="G66" s="151"/>
      <c r="H66" s="151"/>
      <c r="I66" s="152"/>
      <c r="J66" s="153">
        <f>J248</f>
        <v>0</v>
      </c>
      <c r="K66" s="149"/>
      <c r="L66" s="154"/>
    </row>
    <row r="67" spans="1:31" s="2" customFormat="1" ht="21.75" customHeight="1">
      <c r="A67" s="34"/>
      <c r="B67" s="35"/>
      <c r="C67" s="36"/>
      <c r="D67" s="36"/>
      <c r="E67" s="36"/>
      <c r="F67" s="36"/>
      <c r="G67" s="36"/>
      <c r="H67" s="36"/>
      <c r="I67" s="104"/>
      <c r="J67" s="36"/>
      <c r="K67" s="36"/>
      <c r="L67" s="105"/>
      <c r="S67" s="34"/>
      <c r="T67" s="34"/>
      <c r="U67" s="34"/>
      <c r="V67" s="34"/>
      <c r="W67" s="34"/>
      <c r="X67" s="34"/>
      <c r="Y67" s="34"/>
      <c r="Z67" s="34"/>
      <c r="AA67" s="34"/>
      <c r="AB67" s="34"/>
      <c r="AC67" s="34"/>
      <c r="AD67" s="34"/>
      <c r="AE67" s="34"/>
    </row>
    <row r="68" spans="1:31" s="2" customFormat="1" ht="6.95" customHeight="1">
      <c r="A68" s="34"/>
      <c r="B68" s="47"/>
      <c r="C68" s="48"/>
      <c r="D68" s="48"/>
      <c r="E68" s="48"/>
      <c r="F68" s="48"/>
      <c r="G68" s="48"/>
      <c r="H68" s="48"/>
      <c r="I68" s="132"/>
      <c r="J68" s="48"/>
      <c r="K68" s="48"/>
      <c r="L68" s="105"/>
      <c r="S68" s="34"/>
      <c r="T68" s="34"/>
      <c r="U68" s="34"/>
      <c r="V68" s="34"/>
      <c r="W68" s="34"/>
      <c r="X68" s="34"/>
      <c r="Y68" s="34"/>
      <c r="Z68" s="34"/>
      <c r="AA68" s="34"/>
      <c r="AB68" s="34"/>
      <c r="AC68" s="34"/>
      <c r="AD68" s="34"/>
      <c r="AE68" s="34"/>
    </row>
    <row r="72" spans="1:31" s="2" customFormat="1" ht="6.95" customHeight="1">
      <c r="A72" s="34"/>
      <c r="B72" s="49"/>
      <c r="C72" s="50"/>
      <c r="D72" s="50"/>
      <c r="E72" s="50"/>
      <c r="F72" s="50"/>
      <c r="G72" s="50"/>
      <c r="H72" s="50"/>
      <c r="I72" s="135"/>
      <c r="J72" s="50"/>
      <c r="K72" s="50"/>
      <c r="L72" s="105"/>
      <c r="S72" s="34"/>
      <c r="T72" s="34"/>
      <c r="U72" s="34"/>
      <c r="V72" s="34"/>
      <c r="W72" s="34"/>
      <c r="X72" s="34"/>
      <c r="Y72" s="34"/>
      <c r="Z72" s="34"/>
      <c r="AA72" s="34"/>
      <c r="AB72" s="34"/>
      <c r="AC72" s="34"/>
      <c r="AD72" s="34"/>
      <c r="AE72" s="34"/>
    </row>
    <row r="73" spans="1:31" s="2" customFormat="1" ht="24.95" customHeight="1">
      <c r="A73" s="34"/>
      <c r="B73" s="35"/>
      <c r="C73" s="23" t="s">
        <v>97</v>
      </c>
      <c r="D73" s="36"/>
      <c r="E73" s="36"/>
      <c r="F73" s="36"/>
      <c r="G73" s="36"/>
      <c r="H73" s="36"/>
      <c r="I73" s="104"/>
      <c r="J73" s="36"/>
      <c r="K73" s="36"/>
      <c r="L73" s="105"/>
      <c r="S73" s="34"/>
      <c r="T73" s="34"/>
      <c r="U73" s="34"/>
      <c r="V73" s="34"/>
      <c r="W73" s="34"/>
      <c r="X73" s="34"/>
      <c r="Y73" s="34"/>
      <c r="Z73" s="34"/>
      <c r="AA73" s="34"/>
      <c r="AB73" s="34"/>
      <c r="AC73" s="34"/>
      <c r="AD73" s="34"/>
      <c r="AE73" s="34"/>
    </row>
    <row r="74" spans="1:31" s="2" customFormat="1" ht="6.95" customHeight="1">
      <c r="A74" s="34"/>
      <c r="B74" s="35"/>
      <c r="C74" s="36"/>
      <c r="D74" s="36"/>
      <c r="E74" s="36"/>
      <c r="F74" s="36"/>
      <c r="G74" s="36"/>
      <c r="H74" s="36"/>
      <c r="I74" s="104"/>
      <c r="J74" s="36"/>
      <c r="K74" s="36"/>
      <c r="L74" s="105"/>
      <c r="S74" s="34"/>
      <c r="T74" s="34"/>
      <c r="U74" s="34"/>
      <c r="V74" s="34"/>
      <c r="W74" s="34"/>
      <c r="X74" s="34"/>
      <c r="Y74" s="34"/>
      <c r="Z74" s="34"/>
      <c r="AA74" s="34"/>
      <c r="AB74" s="34"/>
      <c r="AC74" s="34"/>
      <c r="AD74" s="34"/>
      <c r="AE74" s="34"/>
    </row>
    <row r="75" spans="1:31" s="2" customFormat="1" ht="12" customHeight="1">
      <c r="A75" s="34"/>
      <c r="B75" s="35"/>
      <c r="C75" s="29" t="s">
        <v>15</v>
      </c>
      <c r="D75" s="36"/>
      <c r="E75" s="36"/>
      <c r="F75" s="36"/>
      <c r="G75" s="36"/>
      <c r="H75" s="36"/>
      <c r="I75" s="104"/>
      <c r="J75" s="36"/>
      <c r="K75" s="36"/>
      <c r="L75" s="105"/>
      <c r="S75" s="34"/>
      <c r="T75" s="34"/>
      <c r="U75" s="34"/>
      <c r="V75" s="34"/>
      <c r="W75" s="34"/>
      <c r="X75" s="34"/>
      <c r="Y75" s="34"/>
      <c r="Z75" s="34"/>
      <c r="AA75" s="34"/>
      <c r="AB75" s="34"/>
      <c r="AC75" s="34"/>
      <c r="AD75" s="34"/>
      <c r="AE75" s="34"/>
    </row>
    <row r="76" spans="1:31" s="2" customFormat="1" ht="16.5" customHeight="1">
      <c r="A76" s="34"/>
      <c r="B76" s="35"/>
      <c r="C76" s="36"/>
      <c r="D76" s="36"/>
      <c r="E76" s="360" t="str">
        <f>E7</f>
        <v>REKONSTRUKCE MOSTU EV. Č. 343-015 KAMENIČKY, PD</v>
      </c>
      <c r="F76" s="361"/>
      <c r="G76" s="361"/>
      <c r="H76" s="361"/>
      <c r="I76" s="104"/>
      <c r="J76" s="36"/>
      <c r="K76" s="36"/>
      <c r="L76" s="105"/>
      <c r="S76" s="34"/>
      <c r="T76" s="34"/>
      <c r="U76" s="34"/>
      <c r="V76" s="34"/>
      <c r="W76" s="34"/>
      <c r="X76" s="34"/>
      <c r="Y76" s="34"/>
      <c r="Z76" s="34"/>
      <c r="AA76" s="34"/>
      <c r="AB76" s="34"/>
      <c r="AC76" s="34"/>
      <c r="AD76" s="34"/>
      <c r="AE76" s="34"/>
    </row>
    <row r="77" spans="1:31" s="2" customFormat="1" ht="12" customHeight="1">
      <c r="A77" s="34"/>
      <c r="B77" s="35"/>
      <c r="C77" s="29" t="s">
        <v>84</v>
      </c>
      <c r="D77" s="36"/>
      <c r="E77" s="36"/>
      <c r="F77" s="36"/>
      <c r="G77" s="36"/>
      <c r="H77" s="36"/>
      <c r="I77" s="104"/>
      <c r="J77" s="36"/>
      <c r="K77" s="36"/>
      <c r="L77" s="105"/>
      <c r="S77" s="34"/>
      <c r="T77" s="34"/>
      <c r="U77" s="34"/>
      <c r="V77" s="34"/>
      <c r="W77" s="34"/>
      <c r="X77" s="34"/>
      <c r="Y77" s="34"/>
      <c r="Z77" s="34"/>
      <c r="AA77" s="34"/>
      <c r="AB77" s="34"/>
      <c r="AC77" s="34"/>
      <c r="AD77" s="34"/>
      <c r="AE77" s="34"/>
    </row>
    <row r="78" spans="1:31" s="2" customFormat="1" ht="16.5" customHeight="1">
      <c r="A78" s="34"/>
      <c r="B78" s="35"/>
      <c r="C78" s="36"/>
      <c r="D78" s="36"/>
      <c r="E78" s="332" t="str">
        <f>E9</f>
        <v>SO 331 - SO 331 - Přeložka kanalizace - Provizorní</v>
      </c>
      <c r="F78" s="362"/>
      <c r="G78" s="362"/>
      <c r="H78" s="362"/>
      <c r="I78" s="104"/>
      <c r="J78" s="36"/>
      <c r="K78" s="36"/>
      <c r="L78" s="105"/>
      <c r="S78" s="34"/>
      <c r="T78" s="34"/>
      <c r="U78" s="34"/>
      <c r="V78" s="34"/>
      <c r="W78" s="34"/>
      <c r="X78" s="34"/>
      <c r="Y78" s="34"/>
      <c r="Z78" s="34"/>
      <c r="AA78" s="34"/>
      <c r="AB78" s="34"/>
      <c r="AC78" s="34"/>
      <c r="AD78" s="34"/>
      <c r="AE78" s="34"/>
    </row>
    <row r="79" spans="1:31" s="2" customFormat="1" ht="6.95" customHeight="1">
      <c r="A79" s="34"/>
      <c r="B79" s="35"/>
      <c r="C79" s="36"/>
      <c r="D79" s="36"/>
      <c r="E79" s="36"/>
      <c r="F79" s="36"/>
      <c r="G79" s="36"/>
      <c r="H79" s="36"/>
      <c r="I79" s="104"/>
      <c r="J79" s="36"/>
      <c r="K79" s="36"/>
      <c r="L79" s="105"/>
      <c r="S79" s="34"/>
      <c r="T79" s="34"/>
      <c r="U79" s="34"/>
      <c r="V79" s="34"/>
      <c r="W79" s="34"/>
      <c r="X79" s="34"/>
      <c r="Y79" s="34"/>
      <c r="Z79" s="34"/>
      <c r="AA79" s="34"/>
      <c r="AB79" s="34"/>
      <c r="AC79" s="34"/>
      <c r="AD79" s="34"/>
      <c r="AE79" s="34"/>
    </row>
    <row r="80" spans="1:31" s="2" customFormat="1" ht="12" customHeight="1">
      <c r="A80" s="34"/>
      <c r="B80" s="35"/>
      <c r="C80" s="29" t="s">
        <v>21</v>
      </c>
      <c r="D80" s="36"/>
      <c r="E80" s="36"/>
      <c r="F80" s="27" t="str">
        <f>F12</f>
        <v>Kameničky</v>
      </c>
      <c r="G80" s="36"/>
      <c r="H80" s="36"/>
      <c r="I80" s="107" t="s">
        <v>23</v>
      </c>
      <c r="J80" s="59" t="str">
        <f>IF(J12="","",J12)</f>
        <v>7. 2. 2020</v>
      </c>
      <c r="K80" s="36"/>
      <c r="L80" s="105"/>
      <c r="S80" s="34"/>
      <c r="T80" s="34"/>
      <c r="U80" s="34"/>
      <c r="V80" s="34"/>
      <c r="W80" s="34"/>
      <c r="X80" s="34"/>
      <c r="Y80" s="34"/>
      <c r="Z80" s="34"/>
      <c r="AA80" s="34"/>
      <c r="AB80" s="34"/>
      <c r="AC80" s="34"/>
      <c r="AD80" s="34"/>
      <c r="AE80" s="34"/>
    </row>
    <row r="81" spans="1:31" s="2" customFormat="1" ht="6.95" customHeight="1">
      <c r="A81" s="34"/>
      <c r="B81" s="35"/>
      <c r="C81" s="36"/>
      <c r="D81" s="36"/>
      <c r="E81" s="36"/>
      <c r="F81" s="36"/>
      <c r="G81" s="36"/>
      <c r="H81" s="36"/>
      <c r="I81" s="104"/>
      <c r="J81" s="36"/>
      <c r="K81" s="36"/>
      <c r="L81" s="105"/>
      <c r="S81" s="34"/>
      <c r="T81" s="34"/>
      <c r="U81" s="34"/>
      <c r="V81" s="34"/>
      <c r="W81" s="34"/>
      <c r="X81" s="34"/>
      <c r="Y81" s="34"/>
      <c r="Z81" s="34"/>
      <c r="AA81" s="34"/>
      <c r="AB81" s="34"/>
      <c r="AC81" s="34"/>
      <c r="AD81" s="34"/>
      <c r="AE81" s="34"/>
    </row>
    <row r="82" spans="1:31" s="2" customFormat="1" ht="40.15" customHeight="1">
      <c r="A82" s="34"/>
      <c r="B82" s="35"/>
      <c r="C82" s="29" t="s">
        <v>25</v>
      </c>
      <c r="D82" s="36"/>
      <c r="E82" s="36"/>
      <c r="F82" s="27" t="str">
        <f>E15</f>
        <v>SPRÁVA A ÚDRŽBA SILNIC PARDUBICKÉHO KRAJE</v>
      </c>
      <c r="G82" s="36"/>
      <c r="H82" s="36"/>
      <c r="I82" s="107" t="s">
        <v>31</v>
      </c>
      <c r="J82" s="32" t="str">
        <f>E21</f>
        <v>P-AQUA s.r.o., Jižní 870, 50003 Hradec Králové</v>
      </c>
      <c r="K82" s="36"/>
      <c r="L82" s="105"/>
      <c r="S82" s="34"/>
      <c r="T82" s="34"/>
      <c r="U82" s="34"/>
      <c r="V82" s="34"/>
      <c r="W82" s="34"/>
      <c r="X82" s="34"/>
      <c r="Y82" s="34"/>
      <c r="Z82" s="34"/>
      <c r="AA82" s="34"/>
      <c r="AB82" s="34"/>
      <c r="AC82" s="34"/>
      <c r="AD82" s="34"/>
      <c r="AE82" s="34"/>
    </row>
    <row r="83" spans="1:31" s="2" customFormat="1" ht="15.2" customHeight="1">
      <c r="A83" s="34"/>
      <c r="B83" s="35"/>
      <c r="C83" s="29" t="s">
        <v>29</v>
      </c>
      <c r="D83" s="36"/>
      <c r="E83" s="36"/>
      <c r="F83" s="27" t="str">
        <f>IF(E18="","",E18)</f>
        <v>Vyplň údaj</v>
      </c>
      <c r="G83" s="36"/>
      <c r="H83" s="36"/>
      <c r="I83" s="107" t="s">
        <v>34</v>
      </c>
      <c r="J83" s="32" t="str">
        <f>E24</f>
        <v>Ing. Tomáš Růžička</v>
      </c>
      <c r="K83" s="36"/>
      <c r="L83" s="105"/>
      <c r="S83" s="34"/>
      <c r="T83" s="34"/>
      <c r="U83" s="34"/>
      <c r="V83" s="34"/>
      <c r="W83" s="34"/>
      <c r="X83" s="34"/>
      <c r="Y83" s="34"/>
      <c r="Z83" s="34"/>
      <c r="AA83" s="34"/>
      <c r="AB83" s="34"/>
      <c r="AC83" s="34"/>
      <c r="AD83" s="34"/>
      <c r="AE83" s="34"/>
    </row>
    <row r="84" spans="1:31" s="2" customFormat="1" ht="10.35" customHeight="1">
      <c r="A84" s="34"/>
      <c r="B84" s="35"/>
      <c r="C84" s="36"/>
      <c r="D84" s="36"/>
      <c r="E84" s="36"/>
      <c r="F84" s="36"/>
      <c r="G84" s="36"/>
      <c r="H84" s="36"/>
      <c r="I84" s="104"/>
      <c r="J84" s="36"/>
      <c r="K84" s="36"/>
      <c r="L84" s="105"/>
      <c r="S84" s="34"/>
      <c r="T84" s="34"/>
      <c r="U84" s="34"/>
      <c r="V84" s="34"/>
      <c r="W84" s="34"/>
      <c r="X84" s="34"/>
      <c r="Y84" s="34"/>
      <c r="Z84" s="34"/>
      <c r="AA84" s="34"/>
      <c r="AB84" s="34"/>
      <c r="AC84" s="34"/>
      <c r="AD84" s="34"/>
      <c r="AE84" s="34"/>
    </row>
    <row r="85" spans="1:31" s="11" customFormat="1" ht="29.25" customHeight="1">
      <c r="A85" s="155"/>
      <c r="B85" s="156"/>
      <c r="C85" s="157" t="s">
        <v>98</v>
      </c>
      <c r="D85" s="158" t="s">
        <v>57</v>
      </c>
      <c r="E85" s="158" t="s">
        <v>53</v>
      </c>
      <c r="F85" s="158" t="s">
        <v>54</v>
      </c>
      <c r="G85" s="158" t="s">
        <v>99</v>
      </c>
      <c r="H85" s="158" t="s">
        <v>100</v>
      </c>
      <c r="I85" s="159" t="s">
        <v>101</v>
      </c>
      <c r="J85" s="158" t="s">
        <v>88</v>
      </c>
      <c r="K85" s="160" t="s">
        <v>102</v>
      </c>
      <c r="L85" s="161"/>
      <c r="M85" s="68" t="s">
        <v>20</v>
      </c>
      <c r="N85" s="69" t="s">
        <v>42</v>
      </c>
      <c r="O85" s="69" t="s">
        <v>103</v>
      </c>
      <c r="P85" s="69" t="s">
        <v>104</v>
      </c>
      <c r="Q85" s="69" t="s">
        <v>105</v>
      </c>
      <c r="R85" s="69" t="s">
        <v>106</v>
      </c>
      <c r="S85" s="69" t="s">
        <v>107</v>
      </c>
      <c r="T85" s="70" t="s">
        <v>108</v>
      </c>
      <c r="U85" s="155"/>
      <c r="V85" s="155"/>
      <c r="W85" s="155"/>
      <c r="X85" s="155"/>
      <c r="Y85" s="155"/>
      <c r="Z85" s="155"/>
      <c r="AA85" s="155"/>
      <c r="AB85" s="155"/>
      <c r="AC85" s="155"/>
      <c r="AD85" s="155"/>
      <c r="AE85" s="155"/>
    </row>
    <row r="86" spans="1:63" s="2" customFormat="1" ht="22.9" customHeight="1">
      <c r="A86" s="34"/>
      <c r="B86" s="35"/>
      <c r="C86" s="75" t="s">
        <v>109</v>
      </c>
      <c r="D86" s="36"/>
      <c r="E86" s="36"/>
      <c r="F86" s="36"/>
      <c r="G86" s="36"/>
      <c r="H86" s="36"/>
      <c r="I86" s="104"/>
      <c r="J86" s="162">
        <f>BK86</f>
        <v>0</v>
      </c>
      <c r="K86" s="36"/>
      <c r="L86" s="39"/>
      <c r="M86" s="71"/>
      <c r="N86" s="163"/>
      <c r="O86" s="72"/>
      <c r="P86" s="164">
        <f>P87+P247</f>
        <v>0</v>
      </c>
      <c r="Q86" s="72"/>
      <c r="R86" s="164">
        <f>R87+R247</f>
        <v>95.20790560000002</v>
      </c>
      <c r="S86" s="72"/>
      <c r="T86" s="165">
        <f>T87+T247</f>
        <v>0</v>
      </c>
      <c r="U86" s="34"/>
      <c r="V86" s="34"/>
      <c r="W86" s="34"/>
      <c r="X86" s="34"/>
      <c r="Y86" s="34"/>
      <c r="Z86" s="34"/>
      <c r="AA86" s="34"/>
      <c r="AB86" s="34"/>
      <c r="AC86" s="34"/>
      <c r="AD86" s="34"/>
      <c r="AE86" s="34"/>
      <c r="AT86" s="17" t="s">
        <v>71</v>
      </c>
      <c r="AU86" s="17" t="s">
        <v>89</v>
      </c>
      <c r="BK86" s="166">
        <f>BK87+BK247</f>
        <v>0</v>
      </c>
    </row>
    <row r="87" spans="2:63" s="12" customFormat="1" ht="25.9" customHeight="1">
      <c r="B87" s="167"/>
      <c r="C87" s="168"/>
      <c r="D87" s="169" t="s">
        <v>71</v>
      </c>
      <c r="E87" s="170" t="s">
        <v>110</v>
      </c>
      <c r="F87" s="170" t="s">
        <v>111</v>
      </c>
      <c r="G87" s="168"/>
      <c r="H87" s="168"/>
      <c r="I87" s="171"/>
      <c r="J87" s="172">
        <f>BK87</f>
        <v>0</v>
      </c>
      <c r="K87" s="168"/>
      <c r="L87" s="173"/>
      <c r="M87" s="174"/>
      <c r="N87" s="175"/>
      <c r="O87" s="175"/>
      <c r="P87" s="176">
        <f>P88+P186+P206+P243</f>
        <v>0</v>
      </c>
      <c r="Q87" s="175"/>
      <c r="R87" s="176">
        <f>R88+R186+R206+R243</f>
        <v>95.20790560000002</v>
      </c>
      <c r="S87" s="175"/>
      <c r="T87" s="177">
        <f>T88+T186+T206+T243</f>
        <v>0</v>
      </c>
      <c r="AR87" s="178" t="s">
        <v>80</v>
      </c>
      <c r="AT87" s="179" t="s">
        <v>71</v>
      </c>
      <c r="AU87" s="179" t="s">
        <v>72</v>
      </c>
      <c r="AY87" s="178" t="s">
        <v>112</v>
      </c>
      <c r="BK87" s="180">
        <f>BK88+BK186+BK206+BK243</f>
        <v>0</v>
      </c>
    </row>
    <row r="88" spans="2:63" s="12" customFormat="1" ht="22.9" customHeight="1">
      <c r="B88" s="167"/>
      <c r="C88" s="168"/>
      <c r="D88" s="169" t="s">
        <v>71</v>
      </c>
      <c r="E88" s="181" t="s">
        <v>80</v>
      </c>
      <c r="F88" s="181" t="s">
        <v>113</v>
      </c>
      <c r="G88" s="168"/>
      <c r="H88" s="168"/>
      <c r="I88" s="171"/>
      <c r="J88" s="182">
        <f>BK88</f>
        <v>0</v>
      </c>
      <c r="K88" s="168"/>
      <c r="L88" s="173"/>
      <c r="M88" s="174"/>
      <c r="N88" s="175"/>
      <c r="O88" s="175"/>
      <c r="P88" s="176">
        <f>SUM(P89:P185)</f>
        <v>0</v>
      </c>
      <c r="Q88" s="175"/>
      <c r="R88" s="176">
        <f>SUM(R89:R185)</f>
        <v>94.15595590000001</v>
      </c>
      <c r="S88" s="175"/>
      <c r="T88" s="177">
        <f>SUM(T89:T185)</f>
        <v>0</v>
      </c>
      <c r="AR88" s="178" t="s">
        <v>80</v>
      </c>
      <c r="AT88" s="179" t="s">
        <v>71</v>
      </c>
      <c r="AU88" s="179" t="s">
        <v>80</v>
      </c>
      <c r="AY88" s="178" t="s">
        <v>112</v>
      </c>
      <c r="BK88" s="180">
        <f>SUM(BK89:BK185)</f>
        <v>0</v>
      </c>
    </row>
    <row r="89" spans="1:65" s="2" customFormat="1" ht="16.5" customHeight="1">
      <c r="A89" s="34"/>
      <c r="B89" s="35"/>
      <c r="C89" s="183" t="s">
        <v>80</v>
      </c>
      <c r="D89" s="183" t="s">
        <v>114</v>
      </c>
      <c r="E89" s="184" t="s">
        <v>115</v>
      </c>
      <c r="F89" s="185" t="s">
        <v>116</v>
      </c>
      <c r="G89" s="186" t="s">
        <v>117</v>
      </c>
      <c r="H89" s="187">
        <v>4</v>
      </c>
      <c r="I89" s="188"/>
      <c r="J89" s="187">
        <f>ROUND(I89*H89,2)</f>
        <v>0</v>
      </c>
      <c r="K89" s="185" t="s">
        <v>118</v>
      </c>
      <c r="L89" s="39"/>
      <c r="M89" s="189" t="s">
        <v>20</v>
      </c>
      <c r="N89" s="190" t="s">
        <v>43</v>
      </c>
      <c r="O89" s="64"/>
      <c r="P89" s="191">
        <f>O89*H89</f>
        <v>0</v>
      </c>
      <c r="Q89" s="191">
        <v>0.0369</v>
      </c>
      <c r="R89" s="191">
        <f>Q89*H89</f>
        <v>0.1476</v>
      </c>
      <c r="S89" s="191">
        <v>0</v>
      </c>
      <c r="T89" s="192">
        <f>S89*H89</f>
        <v>0</v>
      </c>
      <c r="U89" s="34"/>
      <c r="V89" s="34"/>
      <c r="W89" s="34"/>
      <c r="X89" s="34"/>
      <c r="Y89" s="34"/>
      <c r="Z89" s="34"/>
      <c r="AA89" s="34"/>
      <c r="AB89" s="34"/>
      <c r="AC89" s="34"/>
      <c r="AD89" s="34"/>
      <c r="AE89" s="34"/>
      <c r="AR89" s="193" t="s">
        <v>119</v>
      </c>
      <c r="AT89" s="193" t="s">
        <v>114</v>
      </c>
      <c r="AU89" s="193" t="s">
        <v>82</v>
      </c>
      <c r="AY89" s="17" t="s">
        <v>112</v>
      </c>
      <c r="BE89" s="194">
        <f>IF(N89="základní",J89,0)</f>
        <v>0</v>
      </c>
      <c r="BF89" s="194">
        <f>IF(N89="snížená",J89,0)</f>
        <v>0</v>
      </c>
      <c r="BG89" s="194">
        <f>IF(N89="zákl. přenesená",J89,0)</f>
        <v>0</v>
      </c>
      <c r="BH89" s="194">
        <f>IF(N89="sníž. přenesená",J89,0)</f>
        <v>0</v>
      </c>
      <c r="BI89" s="194">
        <f>IF(N89="nulová",J89,0)</f>
        <v>0</v>
      </c>
      <c r="BJ89" s="17" t="s">
        <v>80</v>
      </c>
      <c r="BK89" s="194">
        <f>ROUND(I89*H89,2)</f>
        <v>0</v>
      </c>
      <c r="BL89" s="17" t="s">
        <v>119</v>
      </c>
      <c r="BM89" s="193" t="s">
        <v>120</v>
      </c>
    </row>
    <row r="90" spans="1:47" s="2" customFormat="1" ht="29.25">
      <c r="A90" s="34"/>
      <c r="B90" s="35"/>
      <c r="C90" s="36"/>
      <c r="D90" s="195" t="s">
        <v>121</v>
      </c>
      <c r="E90" s="36"/>
      <c r="F90" s="196" t="s">
        <v>122</v>
      </c>
      <c r="G90" s="36"/>
      <c r="H90" s="36"/>
      <c r="I90" s="104"/>
      <c r="J90" s="36"/>
      <c r="K90" s="36"/>
      <c r="L90" s="39"/>
      <c r="M90" s="197"/>
      <c r="N90" s="198"/>
      <c r="O90" s="64"/>
      <c r="P90" s="64"/>
      <c r="Q90" s="64"/>
      <c r="R90" s="64"/>
      <c r="S90" s="64"/>
      <c r="T90" s="65"/>
      <c r="U90" s="34"/>
      <c r="V90" s="34"/>
      <c r="W90" s="34"/>
      <c r="X90" s="34"/>
      <c r="Y90" s="34"/>
      <c r="Z90" s="34"/>
      <c r="AA90" s="34"/>
      <c r="AB90" s="34"/>
      <c r="AC90" s="34"/>
      <c r="AD90" s="34"/>
      <c r="AE90" s="34"/>
      <c r="AT90" s="17" t="s">
        <v>121</v>
      </c>
      <c r="AU90" s="17" t="s">
        <v>82</v>
      </c>
    </row>
    <row r="91" spans="1:47" s="2" customFormat="1" ht="58.5">
      <c r="A91" s="34"/>
      <c r="B91" s="35"/>
      <c r="C91" s="36"/>
      <c r="D91" s="195" t="s">
        <v>123</v>
      </c>
      <c r="E91" s="36"/>
      <c r="F91" s="199" t="s">
        <v>124</v>
      </c>
      <c r="G91" s="36"/>
      <c r="H91" s="36"/>
      <c r="I91" s="104"/>
      <c r="J91" s="36"/>
      <c r="K91" s="36"/>
      <c r="L91" s="39"/>
      <c r="M91" s="197"/>
      <c r="N91" s="198"/>
      <c r="O91" s="64"/>
      <c r="P91" s="64"/>
      <c r="Q91" s="64"/>
      <c r="R91" s="64"/>
      <c r="S91" s="64"/>
      <c r="T91" s="65"/>
      <c r="U91" s="34"/>
      <c r="V91" s="34"/>
      <c r="W91" s="34"/>
      <c r="X91" s="34"/>
      <c r="Y91" s="34"/>
      <c r="Z91" s="34"/>
      <c r="AA91" s="34"/>
      <c r="AB91" s="34"/>
      <c r="AC91" s="34"/>
      <c r="AD91" s="34"/>
      <c r="AE91" s="34"/>
      <c r="AT91" s="17" t="s">
        <v>123</v>
      </c>
      <c r="AU91" s="17" t="s">
        <v>82</v>
      </c>
    </row>
    <row r="92" spans="2:51" s="13" customFormat="1" ht="11.25">
      <c r="B92" s="200"/>
      <c r="C92" s="201"/>
      <c r="D92" s="195" t="s">
        <v>125</v>
      </c>
      <c r="E92" s="202" t="s">
        <v>20</v>
      </c>
      <c r="F92" s="203" t="s">
        <v>126</v>
      </c>
      <c r="G92" s="201"/>
      <c r="H92" s="204">
        <v>4</v>
      </c>
      <c r="I92" s="205"/>
      <c r="J92" s="201"/>
      <c r="K92" s="201"/>
      <c r="L92" s="206"/>
      <c r="M92" s="207"/>
      <c r="N92" s="208"/>
      <c r="O92" s="208"/>
      <c r="P92" s="208"/>
      <c r="Q92" s="208"/>
      <c r="R92" s="208"/>
      <c r="S92" s="208"/>
      <c r="T92" s="209"/>
      <c r="AT92" s="210" t="s">
        <v>125</v>
      </c>
      <c r="AU92" s="210" t="s">
        <v>82</v>
      </c>
      <c r="AV92" s="13" t="s">
        <v>82</v>
      </c>
      <c r="AW92" s="13" t="s">
        <v>33</v>
      </c>
      <c r="AX92" s="13" t="s">
        <v>80</v>
      </c>
      <c r="AY92" s="210" t="s">
        <v>112</v>
      </c>
    </row>
    <row r="93" spans="1:65" s="2" customFormat="1" ht="16.5" customHeight="1">
      <c r="A93" s="34"/>
      <c r="B93" s="35"/>
      <c r="C93" s="183" t="s">
        <v>82</v>
      </c>
      <c r="D93" s="183" t="s">
        <v>114</v>
      </c>
      <c r="E93" s="184" t="s">
        <v>127</v>
      </c>
      <c r="F93" s="185" t="s">
        <v>128</v>
      </c>
      <c r="G93" s="186" t="s">
        <v>129</v>
      </c>
      <c r="H93" s="187">
        <v>25.1</v>
      </c>
      <c r="I93" s="188"/>
      <c r="J93" s="187">
        <f>ROUND(I93*H93,2)</f>
        <v>0</v>
      </c>
      <c r="K93" s="185" t="s">
        <v>118</v>
      </c>
      <c r="L93" s="39"/>
      <c r="M93" s="189" t="s">
        <v>20</v>
      </c>
      <c r="N93" s="190" t="s">
        <v>43</v>
      </c>
      <c r="O93" s="64"/>
      <c r="P93" s="191">
        <f>O93*H93</f>
        <v>0</v>
      </c>
      <c r="Q93" s="191">
        <v>0</v>
      </c>
      <c r="R93" s="191">
        <f>Q93*H93</f>
        <v>0</v>
      </c>
      <c r="S93" s="191">
        <v>0</v>
      </c>
      <c r="T93" s="192">
        <f>S93*H93</f>
        <v>0</v>
      </c>
      <c r="U93" s="34"/>
      <c r="V93" s="34"/>
      <c r="W93" s="34"/>
      <c r="X93" s="34"/>
      <c r="Y93" s="34"/>
      <c r="Z93" s="34"/>
      <c r="AA93" s="34"/>
      <c r="AB93" s="34"/>
      <c r="AC93" s="34"/>
      <c r="AD93" s="34"/>
      <c r="AE93" s="34"/>
      <c r="AR93" s="193" t="s">
        <v>119</v>
      </c>
      <c r="AT93" s="193" t="s">
        <v>114</v>
      </c>
      <c r="AU93" s="193" t="s">
        <v>82</v>
      </c>
      <c r="AY93" s="17" t="s">
        <v>112</v>
      </c>
      <c r="BE93" s="194">
        <f>IF(N93="základní",J93,0)</f>
        <v>0</v>
      </c>
      <c r="BF93" s="194">
        <f>IF(N93="snížená",J93,0)</f>
        <v>0</v>
      </c>
      <c r="BG93" s="194">
        <f>IF(N93="zákl. přenesená",J93,0)</f>
        <v>0</v>
      </c>
      <c r="BH93" s="194">
        <f>IF(N93="sníž. přenesená",J93,0)</f>
        <v>0</v>
      </c>
      <c r="BI93" s="194">
        <f>IF(N93="nulová",J93,0)</f>
        <v>0</v>
      </c>
      <c r="BJ93" s="17" t="s">
        <v>80</v>
      </c>
      <c r="BK93" s="194">
        <f>ROUND(I93*H93,2)</f>
        <v>0</v>
      </c>
      <c r="BL93" s="17" t="s">
        <v>119</v>
      </c>
      <c r="BM93" s="193" t="s">
        <v>130</v>
      </c>
    </row>
    <row r="94" spans="1:47" s="2" customFormat="1" ht="19.5">
      <c r="A94" s="34"/>
      <c r="B94" s="35"/>
      <c r="C94" s="36"/>
      <c r="D94" s="195" t="s">
        <v>121</v>
      </c>
      <c r="E94" s="36"/>
      <c r="F94" s="196" t="s">
        <v>131</v>
      </c>
      <c r="G94" s="36"/>
      <c r="H94" s="36"/>
      <c r="I94" s="104"/>
      <c r="J94" s="36"/>
      <c r="K94" s="36"/>
      <c r="L94" s="39"/>
      <c r="M94" s="197"/>
      <c r="N94" s="198"/>
      <c r="O94" s="64"/>
      <c r="P94" s="64"/>
      <c r="Q94" s="64"/>
      <c r="R94" s="64"/>
      <c r="S94" s="64"/>
      <c r="T94" s="65"/>
      <c r="U94" s="34"/>
      <c r="V94" s="34"/>
      <c r="W94" s="34"/>
      <c r="X94" s="34"/>
      <c r="Y94" s="34"/>
      <c r="Z94" s="34"/>
      <c r="AA94" s="34"/>
      <c r="AB94" s="34"/>
      <c r="AC94" s="34"/>
      <c r="AD94" s="34"/>
      <c r="AE94" s="34"/>
      <c r="AT94" s="17" t="s">
        <v>121</v>
      </c>
      <c r="AU94" s="17" t="s">
        <v>82</v>
      </c>
    </row>
    <row r="95" spans="1:47" s="2" customFormat="1" ht="39">
      <c r="A95" s="34"/>
      <c r="B95" s="35"/>
      <c r="C95" s="36"/>
      <c r="D95" s="195" t="s">
        <v>123</v>
      </c>
      <c r="E95" s="36"/>
      <c r="F95" s="199" t="s">
        <v>132</v>
      </c>
      <c r="G95" s="36"/>
      <c r="H95" s="36"/>
      <c r="I95" s="104"/>
      <c r="J95" s="36"/>
      <c r="K95" s="36"/>
      <c r="L95" s="39"/>
      <c r="M95" s="197"/>
      <c r="N95" s="198"/>
      <c r="O95" s="64"/>
      <c r="P95" s="64"/>
      <c r="Q95" s="64"/>
      <c r="R95" s="64"/>
      <c r="S95" s="64"/>
      <c r="T95" s="65"/>
      <c r="U95" s="34"/>
      <c r="V95" s="34"/>
      <c r="W95" s="34"/>
      <c r="X95" s="34"/>
      <c r="Y95" s="34"/>
      <c r="Z95" s="34"/>
      <c r="AA95" s="34"/>
      <c r="AB95" s="34"/>
      <c r="AC95" s="34"/>
      <c r="AD95" s="34"/>
      <c r="AE95" s="34"/>
      <c r="AT95" s="17" t="s">
        <v>123</v>
      </c>
      <c r="AU95" s="17" t="s">
        <v>82</v>
      </c>
    </row>
    <row r="96" spans="2:51" s="13" customFormat="1" ht="11.25">
      <c r="B96" s="200"/>
      <c r="C96" s="201"/>
      <c r="D96" s="195" t="s">
        <v>125</v>
      </c>
      <c r="E96" s="202" t="s">
        <v>20</v>
      </c>
      <c r="F96" s="203" t="s">
        <v>133</v>
      </c>
      <c r="G96" s="201"/>
      <c r="H96" s="204">
        <v>8.1</v>
      </c>
      <c r="I96" s="205"/>
      <c r="J96" s="201"/>
      <c r="K96" s="201"/>
      <c r="L96" s="206"/>
      <c r="M96" s="207"/>
      <c r="N96" s="208"/>
      <c r="O96" s="208"/>
      <c r="P96" s="208"/>
      <c r="Q96" s="208"/>
      <c r="R96" s="208"/>
      <c r="S96" s="208"/>
      <c r="T96" s="209"/>
      <c r="AT96" s="210" t="s">
        <v>125</v>
      </c>
      <c r="AU96" s="210" t="s">
        <v>82</v>
      </c>
      <c r="AV96" s="13" t="s">
        <v>82</v>
      </c>
      <c r="AW96" s="13" t="s">
        <v>33</v>
      </c>
      <c r="AX96" s="13" t="s">
        <v>72</v>
      </c>
      <c r="AY96" s="210" t="s">
        <v>112</v>
      </c>
    </row>
    <row r="97" spans="2:51" s="13" customFormat="1" ht="11.25">
      <c r="B97" s="200"/>
      <c r="C97" s="201"/>
      <c r="D97" s="195" t="s">
        <v>125</v>
      </c>
      <c r="E97" s="202" t="s">
        <v>20</v>
      </c>
      <c r="F97" s="203" t="s">
        <v>134</v>
      </c>
      <c r="G97" s="201"/>
      <c r="H97" s="204">
        <v>0.89</v>
      </c>
      <c r="I97" s="205"/>
      <c r="J97" s="201"/>
      <c r="K97" s="201"/>
      <c r="L97" s="206"/>
      <c r="M97" s="207"/>
      <c r="N97" s="208"/>
      <c r="O97" s="208"/>
      <c r="P97" s="208"/>
      <c r="Q97" s="208"/>
      <c r="R97" s="208"/>
      <c r="S97" s="208"/>
      <c r="T97" s="209"/>
      <c r="AT97" s="210" t="s">
        <v>125</v>
      </c>
      <c r="AU97" s="210" t="s">
        <v>82</v>
      </c>
      <c r="AV97" s="13" t="s">
        <v>82</v>
      </c>
      <c r="AW97" s="13" t="s">
        <v>33</v>
      </c>
      <c r="AX97" s="13" t="s">
        <v>72</v>
      </c>
      <c r="AY97" s="210" t="s">
        <v>112</v>
      </c>
    </row>
    <row r="98" spans="2:51" s="13" customFormat="1" ht="11.25">
      <c r="B98" s="200"/>
      <c r="C98" s="201"/>
      <c r="D98" s="195" t="s">
        <v>125</v>
      </c>
      <c r="E98" s="202" t="s">
        <v>20</v>
      </c>
      <c r="F98" s="203" t="s">
        <v>135</v>
      </c>
      <c r="G98" s="201"/>
      <c r="H98" s="204">
        <v>3.98</v>
      </c>
      <c r="I98" s="205"/>
      <c r="J98" s="201"/>
      <c r="K98" s="201"/>
      <c r="L98" s="206"/>
      <c r="M98" s="207"/>
      <c r="N98" s="208"/>
      <c r="O98" s="208"/>
      <c r="P98" s="208"/>
      <c r="Q98" s="208"/>
      <c r="R98" s="208"/>
      <c r="S98" s="208"/>
      <c r="T98" s="209"/>
      <c r="AT98" s="210" t="s">
        <v>125</v>
      </c>
      <c r="AU98" s="210" t="s">
        <v>82</v>
      </c>
      <c r="AV98" s="13" t="s">
        <v>82</v>
      </c>
      <c r="AW98" s="13" t="s">
        <v>33</v>
      </c>
      <c r="AX98" s="13" t="s">
        <v>72</v>
      </c>
      <c r="AY98" s="210" t="s">
        <v>112</v>
      </c>
    </row>
    <row r="99" spans="2:51" s="13" customFormat="1" ht="11.25">
      <c r="B99" s="200"/>
      <c r="C99" s="201"/>
      <c r="D99" s="195" t="s">
        <v>125</v>
      </c>
      <c r="E99" s="202" t="s">
        <v>20</v>
      </c>
      <c r="F99" s="203" t="s">
        <v>136</v>
      </c>
      <c r="G99" s="201"/>
      <c r="H99" s="204">
        <v>4.39</v>
      </c>
      <c r="I99" s="205"/>
      <c r="J99" s="201"/>
      <c r="K99" s="201"/>
      <c r="L99" s="206"/>
      <c r="M99" s="207"/>
      <c r="N99" s="208"/>
      <c r="O99" s="208"/>
      <c r="P99" s="208"/>
      <c r="Q99" s="208"/>
      <c r="R99" s="208"/>
      <c r="S99" s="208"/>
      <c r="T99" s="209"/>
      <c r="AT99" s="210" t="s">
        <v>125</v>
      </c>
      <c r="AU99" s="210" t="s">
        <v>82</v>
      </c>
      <c r="AV99" s="13" t="s">
        <v>82</v>
      </c>
      <c r="AW99" s="13" t="s">
        <v>33</v>
      </c>
      <c r="AX99" s="13" t="s">
        <v>72</v>
      </c>
      <c r="AY99" s="210" t="s">
        <v>112</v>
      </c>
    </row>
    <row r="100" spans="2:51" s="13" customFormat="1" ht="11.25">
      <c r="B100" s="200"/>
      <c r="C100" s="201"/>
      <c r="D100" s="195" t="s">
        <v>125</v>
      </c>
      <c r="E100" s="202" t="s">
        <v>20</v>
      </c>
      <c r="F100" s="203" t="s">
        <v>137</v>
      </c>
      <c r="G100" s="201"/>
      <c r="H100" s="204">
        <v>1.23</v>
      </c>
      <c r="I100" s="205"/>
      <c r="J100" s="201"/>
      <c r="K100" s="201"/>
      <c r="L100" s="206"/>
      <c r="M100" s="207"/>
      <c r="N100" s="208"/>
      <c r="O100" s="208"/>
      <c r="P100" s="208"/>
      <c r="Q100" s="208"/>
      <c r="R100" s="208"/>
      <c r="S100" s="208"/>
      <c r="T100" s="209"/>
      <c r="AT100" s="210" t="s">
        <v>125</v>
      </c>
      <c r="AU100" s="210" t="s">
        <v>82</v>
      </c>
      <c r="AV100" s="13" t="s">
        <v>82</v>
      </c>
      <c r="AW100" s="13" t="s">
        <v>33</v>
      </c>
      <c r="AX100" s="13" t="s">
        <v>72</v>
      </c>
      <c r="AY100" s="210" t="s">
        <v>112</v>
      </c>
    </row>
    <row r="101" spans="2:51" s="13" customFormat="1" ht="11.25">
      <c r="B101" s="200"/>
      <c r="C101" s="201"/>
      <c r="D101" s="195" t="s">
        <v>125</v>
      </c>
      <c r="E101" s="202" t="s">
        <v>20</v>
      </c>
      <c r="F101" s="203" t="s">
        <v>138</v>
      </c>
      <c r="G101" s="201"/>
      <c r="H101" s="204">
        <v>1.28</v>
      </c>
      <c r="I101" s="205"/>
      <c r="J101" s="201"/>
      <c r="K101" s="201"/>
      <c r="L101" s="206"/>
      <c r="M101" s="207"/>
      <c r="N101" s="208"/>
      <c r="O101" s="208"/>
      <c r="P101" s="208"/>
      <c r="Q101" s="208"/>
      <c r="R101" s="208"/>
      <c r="S101" s="208"/>
      <c r="T101" s="209"/>
      <c r="AT101" s="210" t="s">
        <v>125</v>
      </c>
      <c r="AU101" s="210" t="s">
        <v>82</v>
      </c>
      <c r="AV101" s="13" t="s">
        <v>82</v>
      </c>
      <c r="AW101" s="13" t="s">
        <v>33</v>
      </c>
      <c r="AX101" s="13" t="s">
        <v>72</v>
      </c>
      <c r="AY101" s="210" t="s">
        <v>112</v>
      </c>
    </row>
    <row r="102" spans="2:51" s="13" customFormat="1" ht="11.25">
      <c r="B102" s="200"/>
      <c r="C102" s="201"/>
      <c r="D102" s="195" t="s">
        <v>125</v>
      </c>
      <c r="E102" s="202" t="s">
        <v>20</v>
      </c>
      <c r="F102" s="203" t="s">
        <v>139</v>
      </c>
      <c r="G102" s="201"/>
      <c r="H102" s="204">
        <v>5.23</v>
      </c>
      <c r="I102" s="205"/>
      <c r="J102" s="201"/>
      <c r="K102" s="201"/>
      <c r="L102" s="206"/>
      <c r="M102" s="207"/>
      <c r="N102" s="208"/>
      <c r="O102" s="208"/>
      <c r="P102" s="208"/>
      <c r="Q102" s="208"/>
      <c r="R102" s="208"/>
      <c r="S102" s="208"/>
      <c r="T102" s="209"/>
      <c r="AT102" s="210" t="s">
        <v>125</v>
      </c>
      <c r="AU102" s="210" t="s">
        <v>82</v>
      </c>
      <c r="AV102" s="13" t="s">
        <v>82</v>
      </c>
      <c r="AW102" s="13" t="s">
        <v>33</v>
      </c>
      <c r="AX102" s="13" t="s">
        <v>72</v>
      </c>
      <c r="AY102" s="210" t="s">
        <v>112</v>
      </c>
    </row>
    <row r="103" spans="2:51" s="14" customFormat="1" ht="11.25">
      <c r="B103" s="211"/>
      <c r="C103" s="212"/>
      <c r="D103" s="195" t="s">
        <v>125</v>
      </c>
      <c r="E103" s="213" t="s">
        <v>20</v>
      </c>
      <c r="F103" s="214" t="s">
        <v>140</v>
      </c>
      <c r="G103" s="212"/>
      <c r="H103" s="215">
        <v>25.1</v>
      </c>
      <c r="I103" s="216"/>
      <c r="J103" s="212"/>
      <c r="K103" s="212"/>
      <c r="L103" s="217"/>
      <c r="M103" s="218"/>
      <c r="N103" s="219"/>
      <c r="O103" s="219"/>
      <c r="P103" s="219"/>
      <c r="Q103" s="219"/>
      <c r="R103" s="219"/>
      <c r="S103" s="219"/>
      <c r="T103" s="220"/>
      <c r="AT103" s="221" t="s">
        <v>125</v>
      </c>
      <c r="AU103" s="221" t="s">
        <v>82</v>
      </c>
      <c r="AV103" s="14" t="s">
        <v>119</v>
      </c>
      <c r="AW103" s="14" t="s">
        <v>33</v>
      </c>
      <c r="AX103" s="14" t="s">
        <v>80</v>
      </c>
      <c r="AY103" s="221" t="s">
        <v>112</v>
      </c>
    </row>
    <row r="104" spans="1:65" s="2" customFormat="1" ht="16.5" customHeight="1">
      <c r="A104" s="34"/>
      <c r="B104" s="35"/>
      <c r="C104" s="183" t="s">
        <v>141</v>
      </c>
      <c r="D104" s="183" t="s">
        <v>114</v>
      </c>
      <c r="E104" s="184" t="s">
        <v>142</v>
      </c>
      <c r="F104" s="185" t="s">
        <v>143</v>
      </c>
      <c r="G104" s="186" t="s">
        <v>129</v>
      </c>
      <c r="H104" s="187">
        <v>22.03</v>
      </c>
      <c r="I104" s="188"/>
      <c r="J104" s="187">
        <f>ROUND(I104*H104,2)</f>
        <v>0</v>
      </c>
      <c r="K104" s="185" t="s">
        <v>118</v>
      </c>
      <c r="L104" s="39"/>
      <c r="M104" s="189" t="s">
        <v>20</v>
      </c>
      <c r="N104" s="190" t="s">
        <v>43</v>
      </c>
      <c r="O104" s="64"/>
      <c r="P104" s="191">
        <f>O104*H104</f>
        <v>0</v>
      </c>
      <c r="Q104" s="191">
        <v>0</v>
      </c>
      <c r="R104" s="191">
        <f>Q104*H104</f>
        <v>0</v>
      </c>
      <c r="S104" s="191">
        <v>0</v>
      </c>
      <c r="T104" s="192">
        <f>S104*H104</f>
        <v>0</v>
      </c>
      <c r="U104" s="34"/>
      <c r="V104" s="34"/>
      <c r="W104" s="34"/>
      <c r="X104" s="34"/>
      <c r="Y104" s="34"/>
      <c r="Z104" s="34"/>
      <c r="AA104" s="34"/>
      <c r="AB104" s="34"/>
      <c r="AC104" s="34"/>
      <c r="AD104" s="34"/>
      <c r="AE104" s="34"/>
      <c r="AR104" s="193" t="s">
        <v>119</v>
      </c>
      <c r="AT104" s="193" t="s">
        <v>114</v>
      </c>
      <c r="AU104" s="193" t="s">
        <v>82</v>
      </c>
      <c r="AY104" s="17" t="s">
        <v>112</v>
      </c>
      <c r="BE104" s="194">
        <f>IF(N104="základní",J104,0)</f>
        <v>0</v>
      </c>
      <c r="BF104" s="194">
        <f>IF(N104="snížená",J104,0)</f>
        <v>0</v>
      </c>
      <c r="BG104" s="194">
        <f>IF(N104="zákl. přenesená",J104,0)</f>
        <v>0</v>
      </c>
      <c r="BH104" s="194">
        <f>IF(N104="sníž. přenesená",J104,0)</f>
        <v>0</v>
      </c>
      <c r="BI104" s="194">
        <f>IF(N104="nulová",J104,0)</f>
        <v>0</v>
      </c>
      <c r="BJ104" s="17" t="s">
        <v>80</v>
      </c>
      <c r="BK104" s="194">
        <f>ROUND(I104*H104,2)</f>
        <v>0</v>
      </c>
      <c r="BL104" s="17" t="s">
        <v>119</v>
      </c>
      <c r="BM104" s="193" t="s">
        <v>144</v>
      </c>
    </row>
    <row r="105" spans="1:47" s="2" customFormat="1" ht="11.25">
      <c r="A105" s="34"/>
      <c r="B105" s="35"/>
      <c r="C105" s="36"/>
      <c r="D105" s="195" t="s">
        <v>121</v>
      </c>
      <c r="E105" s="36"/>
      <c r="F105" s="196" t="s">
        <v>145</v>
      </c>
      <c r="G105" s="36"/>
      <c r="H105" s="36"/>
      <c r="I105" s="104"/>
      <c r="J105" s="36"/>
      <c r="K105" s="36"/>
      <c r="L105" s="39"/>
      <c r="M105" s="197"/>
      <c r="N105" s="198"/>
      <c r="O105" s="64"/>
      <c r="P105" s="64"/>
      <c r="Q105" s="64"/>
      <c r="R105" s="64"/>
      <c r="S105" s="64"/>
      <c r="T105" s="65"/>
      <c r="U105" s="34"/>
      <c r="V105" s="34"/>
      <c r="W105" s="34"/>
      <c r="X105" s="34"/>
      <c r="Y105" s="34"/>
      <c r="Z105" s="34"/>
      <c r="AA105" s="34"/>
      <c r="AB105" s="34"/>
      <c r="AC105" s="34"/>
      <c r="AD105" s="34"/>
      <c r="AE105" s="34"/>
      <c r="AT105" s="17" t="s">
        <v>121</v>
      </c>
      <c r="AU105" s="17" t="s">
        <v>82</v>
      </c>
    </row>
    <row r="106" spans="1:47" s="2" customFormat="1" ht="68.25">
      <c r="A106" s="34"/>
      <c r="B106" s="35"/>
      <c r="C106" s="36"/>
      <c r="D106" s="195" t="s">
        <v>123</v>
      </c>
      <c r="E106" s="36"/>
      <c r="F106" s="199" t="s">
        <v>146</v>
      </c>
      <c r="G106" s="36"/>
      <c r="H106" s="36"/>
      <c r="I106" s="104"/>
      <c r="J106" s="36"/>
      <c r="K106" s="36"/>
      <c r="L106" s="39"/>
      <c r="M106" s="197"/>
      <c r="N106" s="198"/>
      <c r="O106" s="64"/>
      <c r="P106" s="64"/>
      <c r="Q106" s="64"/>
      <c r="R106" s="64"/>
      <c r="S106" s="64"/>
      <c r="T106" s="65"/>
      <c r="U106" s="34"/>
      <c r="V106" s="34"/>
      <c r="W106" s="34"/>
      <c r="X106" s="34"/>
      <c r="Y106" s="34"/>
      <c r="Z106" s="34"/>
      <c r="AA106" s="34"/>
      <c r="AB106" s="34"/>
      <c r="AC106" s="34"/>
      <c r="AD106" s="34"/>
      <c r="AE106" s="34"/>
      <c r="AT106" s="17" t="s">
        <v>123</v>
      </c>
      <c r="AU106" s="17" t="s">
        <v>82</v>
      </c>
    </row>
    <row r="107" spans="2:51" s="13" customFormat="1" ht="11.25">
      <c r="B107" s="200"/>
      <c r="C107" s="201"/>
      <c r="D107" s="195" t="s">
        <v>125</v>
      </c>
      <c r="E107" s="202" t="s">
        <v>20</v>
      </c>
      <c r="F107" s="203" t="s">
        <v>147</v>
      </c>
      <c r="G107" s="201"/>
      <c r="H107" s="204">
        <v>22.03</v>
      </c>
      <c r="I107" s="205"/>
      <c r="J107" s="201"/>
      <c r="K107" s="201"/>
      <c r="L107" s="206"/>
      <c r="M107" s="207"/>
      <c r="N107" s="208"/>
      <c r="O107" s="208"/>
      <c r="P107" s="208"/>
      <c r="Q107" s="208"/>
      <c r="R107" s="208"/>
      <c r="S107" s="208"/>
      <c r="T107" s="209"/>
      <c r="AT107" s="210" t="s">
        <v>125</v>
      </c>
      <c r="AU107" s="210" t="s">
        <v>82</v>
      </c>
      <c r="AV107" s="13" t="s">
        <v>82</v>
      </c>
      <c r="AW107" s="13" t="s">
        <v>33</v>
      </c>
      <c r="AX107" s="13" t="s">
        <v>80</v>
      </c>
      <c r="AY107" s="210" t="s">
        <v>112</v>
      </c>
    </row>
    <row r="108" spans="1:65" s="2" customFormat="1" ht="16.5" customHeight="1">
      <c r="A108" s="34"/>
      <c r="B108" s="35"/>
      <c r="C108" s="183" t="s">
        <v>119</v>
      </c>
      <c r="D108" s="183" t="s">
        <v>114</v>
      </c>
      <c r="E108" s="184" t="s">
        <v>148</v>
      </c>
      <c r="F108" s="185" t="s">
        <v>149</v>
      </c>
      <c r="G108" s="186" t="s">
        <v>129</v>
      </c>
      <c r="H108" s="187">
        <v>8.04</v>
      </c>
      <c r="I108" s="188"/>
      <c r="J108" s="187">
        <f>ROUND(I108*H108,2)</f>
        <v>0</v>
      </c>
      <c r="K108" s="185" t="s">
        <v>118</v>
      </c>
      <c r="L108" s="39"/>
      <c r="M108" s="189" t="s">
        <v>20</v>
      </c>
      <c r="N108" s="190" t="s">
        <v>43</v>
      </c>
      <c r="O108" s="64"/>
      <c r="P108" s="191">
        <f>O108*H108</f>
        <v>0</v>
      </c>
      <c r="Q108" s="191">
        <v>0</v>
      </c>
      <c r="R108" s="191">
        <f>Q108*H108</f>
        <v>0</v>
      </c>
      <c r="S108" s="191">
        <v>0</v>
      </c>
      <c r="T108" s="192">
        <f>S108*H108</f>
        <v>0</v>
      </c>
      <c r="U108" s="34"/>
      <c r="V108" s="34"/>
      <c r="W108" s="34"/>
      <c r="X108" s="34"/>
      <c r="Y108" s="34"/>
      <c r="Z108" s="34"/>
      <c r="AA108" s="34"/>
      <c r="AB108" s="34"/>
      <c r="AC108" s="34"/>
      <c r="AD108" s="34"/>
      <c r="AE108" s="34"/>
      <c r="AR108" s="193" t="s">
        <v>119</v>
      </c>
      <c r="AT108" s="193" t="s">
        <v>114</v>
      </c>
      <c r="AU108" s="193" t="s">
        <v>82</v>
      </c>
      <c r="AY108" s="17" t="s">
        <v>112</v>
      </c>
      <c r="BE108" s="194">
        <f>IF(N108="základní",J108,0)</f>
        <v>0</v>
      </c>
      <c r="BF108" s="194">
        <f>IF(N108="snížená",J108,0)</f>
        <v>0</v>
      </c>
      <c r="BG108" s="194">
        <f>IF(N108="zákl. přenesená",J108,0)</f>
        <v>0</v>
      </c>
      <c r="BH108" s="194">
        <f>IF(N108="sníž. přenesená",J108,0)</f>
        <v>0</v>
      </c>
      <c r="BI108" s="194">
        <f>IF(N108="nulová",J108,0)</f>
        <v>0</v>
      </c>
      <c r="BJ108" s="17" t="s">
        <v>80</v>
      </c>
      <c r="BK108" s="194">
        <f>ROUND(I108*H108,2)</f>
        <v>0</v>
      </c>
      <c r="BL108" s="17" t="s">
        <v>119</v>
      </c>
      <c r="BM108" s="193" t="s">
        <v>150</v>
      </c>
    </row>
    <row r="109" spans="1:47" s="2" customFormat="1" ht="19.5">
      <c r="A109" s="34"/>
      <c r="B109" s="35"/>
      <c r="C109" s="36"/>
      <c r="D109" s="195" t="s">
        <v>121</v>
      </c>
      <c r="E109" s="36"/>
      <c r="F109" s="196" t="s">
        <v>151</v>
      </c>
      <c r="G109" s="36"/>
      <c r="H109" s="36"/>
      <c r="I109" s="104"/>
      <c r="J109" s="36"/>
      <c r="K109" s="36"/>
      <c r="L109" s="39"/>
      <c r="M109" s="197"/>
      <c r="N109" s="198"/>
      <c r="O109" s="64"/>
      <c r="P109" s="64"/>
      <c r="Q109" s="64"/>
      <c r="R109" s="64"/>
      <c r="S109" s="64"/>
      <c r="T109" s="65"/>
      <c r="U109" s="34"/>
      <c r="V109" s="34"/>
      <c r="W109" s="34"/>
      <c r="X109" s="34"/>
      <c r="Y109" s="34"/>
      <c r="Z109" s="34"/>
      <c r="AA109" s="34"/>
      <c r="AB109" s="34"/>
      <c r="AC109" s="34"/>
      <c r="AD109" s="34"/>
      <c r="AE109" s="34"/>
      <c r="AT109" s="17" t="s">
        <v>121</v>
      </c>
      <c r="AU109" s="17" t="s">
        <v>82</v>
      </c>
    </row>
    <row r="110" spans="1:47" s="2" customFormat="1" ht="243.75">
      <c r="A110" s="34"/>
      <c r="B110" s="35"/>
      <c r="C110" s="36"/>
      <c r="D110" s="195" t="s">
        <v>123</v>
      </c>
      <c r="E110" s="36"/>
      <c r="F110" s="199" t="s">
        <v>152</v>
      </c>
      <c r="G110" s="36"/>
      <c r="H110" s="36"/>
      <c r="I110" s="104"/>
      <c r="J110" s="36"/>
      <c r="K110" s="36"/>
      <c r="L110" s="39"/>
      <c r="M110" s="197"/>
      <c r="N110" s="198"/>
      <c r="O110" s="64"/>
      <c r="P110" s="64"/>
      <c r="Q110" s="64"/>
      <c r="R110" s="64"/>
      <c r="S110" s="64"/>
      <c r="T110" s="65"/>
      <c r="U110" s="34"/>
      <c r="V110" s="34"/>
      <c r="W110" s="34"/>
      <c r="X110" s="34"/>
      <c r="Y110" s="34"/>
      <c r="Z110" s="34"/>
      <c r="AA110" s="34"/>
      <c r="AB110" s="34"/>
      <c r="AC110" s="34"/>
      <c r="AD110" s="34"/>
      <c r="AE110" s="34"/>
      <c r="AT110" s="17" t="s">
        <v>123</v>
      </c>
      <c r="AU110" s="17" t="s">
        <v>82</v>
      </c>
    </row>
    <row r="111" spans="2:51" s="13" customFormat="1" ht="11.25">
      <c r="B111" s="200"/>
      <c r="C111" s="201"/>
      <c r="D111" s="195" t="s">
        <v>125</v>
      </c>
      <c r="E111" s="202" t="s">
        <v>20</v>
      </c>
      <c r="F111" s="203" t="s">
        <v>153</v>
      </c>
      <c r="G111" s="201"/>
      <c r="H111" s="204">
        <v>7.04</v>
      </c>
      <c r="I111" s="205"/>
      <c r="J111" s="201"/>
      <c r="K111" s="201"/>
      <c r="L111" s="206"/>
      <c r="M111" s="207"/>
      <c r="N111" s="208"/>
      <c r="O111" s="208"/>
      <c r="P111" s="208"/>
      <c r="Q111" s="208"/>
      <c r="R111" s="208"/>
      <c r="S111" s="208"/>
      <c r="T111" s="209"/>
      <c r="AT111" s="210" t="s">
        <v>125</v>
      </c>
      <c r="AU111" s="210" t="s">
        <v>82</v>
      </c>
      <c r="AV111" s="13" t="s">
        <v>82</v>
      </c>
      <c r="AW111" s="13" t="s">
        <v>33</v>
      </c>
      <c r="AX111" s="13" t="s">
        <v>72</v>
      </c>
      <c r="AY111" s="210" t="s">
        <v>112</v>
      </c>
    </row>
    <row r="112" spans="2:51" s="13" customFormat="1" ht="11.25">
      <c r="B112" s="200"/>
      <c r="C112" s="201"/>
      <c r="D112" s="195" t="s">
        <v>125</v>
      </c>
      <c r="E112" s="202" t="s">
        <v>20</v>
      </c>
      <c r="F112" s="203" t="s">
        <v>154</v>
      </c>
      <c r="G112" s="201"/>
      <c r="H112" s="204">
        <v>1</v>
      </c>
      <c r="I112" s="205"/>
      <c r="J112" s="201"/>
      <c r="K112" s="201"/>
      <c r="L112" s="206"/>
      <c r="M112" s="207"/>
      <c r="N112" s="208"/>
      <c r="O112" s="208"/>
      <c r="P112" s="208"/>
      <c r="Q112" s="208"/>
      <c r="R112" s="208"/>
      <c r="S112" s="208"/>
      <c r="T112" s="209"/>
      <c r="AT112" s="210" t="s">
        <v>125</v>
      </c>
      <c r="AU112" s="210" t="s">
        <v>82</v>
      </c>
      <c r="AV112" s="13" t="s">
        <v>82</v>
      </c>
      <c r="AW112" s="13" t="s">
        <v>33</v>
      </c>
      <c r="AX112" s="13" t="s">
        <v>72</v>
      </c>
      <c r="AY112" s="210" t="s">
        <v>112</v>
      </c>
    </row>
    <row r="113" spans="2:51" s="14" customFormat="1" ht="11.25">
      <c r="B113" s="211"/>
      <c r="C113" s="212"/>
      <c r="D113" s="195" t="s">
        <v>125</v>
      </c>
      <c r="E113" s="213" t="s">
        <v>20</v>
      </c>
      <c r="F113" s="214" t="s">
        <v>140</v>
      </c>
      <c r="G113" s="212"/>
      <c r="H113" s="215">
        <v>8.04</v>
      </c>
      <c r="I113" s="216"/>
      <c r="J113" s="212"/>
      <c r="K113" s="212"/>
      <c r="L113" s="217"/>
      <c r="M113" s="218"/>
      <c r="N113" s="219"/>
      <c r="O113" s="219"/>
      <c r="P113" s="219"/>
      <c r="Q113" s="219"/>
      <c r="R113" s="219"/>
      <c r="S113" s="219"/>
      <c r="T113" s="220"/>
      <c r="AT113" s="221" t="s">
        <v>125</v>
      </c>
      <c r="AU113" s="221" t="s">
        <v>82</v>
      </c>
      <c r="AV113" s="14" t="s">
        <v>119</v>
      </c>
      <c r="AW113" s="14" t="s">
        <v>33</v>
      </c>
      <c r="AX113" s="14" t="s">
        <v>80</v>
      </c>
      <c r="AY113" s="221" t="s">
        <v>112</v>
      </c>
    </row>
    <row r="114" spans="1:65" s="2" customFormat="1" ht="16.5" customHeight="1">
      <c r="A114" s="34"/>
      <c r="B114" s="35"/>
      <c r="C114" s="183" t="s">
        <v>155</v>
      </c>
      <c r="D114" s="183" t="s">
        <v>114</v>
      </c>
      <c r="E114" s="184" t="s">
        <v>156</v>
      </c>
      <c r="F114" s="185" t="s">
        <v>157</v>
      </c>
      <c r="G114" s="186" t="s">
        <v>158</v>
      </c>
      <c r="H114" s="187">
        <v>46.66</v>
      </c>
      <c r="I114" s="188"/>
      <c r="J114" s="187">
        <f>ROUND(I114*H114,2)</f>
        <v>0</v>
      </c>
      <c r="K114" s="185" t="s">
        <v>118</v>
      </c>
      <c r="L114" s="39"/>
      <c r="M114" s="189" t="s">
        <v>20</v>
      </c>
      <c r="N114" s="190" t="s">
        <v>43</v>
      </c>
      <c r="O114" s="64"/>
      <c r="P114" s="191">
        <f>O114*H114</f>
        <v>0</v>
      </c>
      <c r="Q114" s="191">
        <v>0.00199</v>
      </c>
      <c r="R114" s="191">
        <f>Q114*H114</f>
        <v>0.09285339999999999</v>
      </c>
      <c r="S114" s="191">
        <v>0</v>
      </c>
      <c r="T114" s="192">
        <f>S114*H114</f>
        <v>0</v>
      </c>
      <c r="U114" s="34"/>
      <c r="V114" s="34"/>
      <c r="W114" s="34"/>
      <c r="X114" s="34"/>
      <c r="Y114" s="34"/>
      <c r="Z114" s="34"/>
      <c r="AA114" s="34"/>
      <c r="AB114" s="34"/>
      <c r="AC114" s="34"/>
      <c r="AD114" s="34"/>
      <c r="AE114" s="34"/>
      <c r="AR114" s="193" t="s">
        <v>119</v>
      </c>
      <c r="AT114" s="193" t="s">
        <v>114</v>
      </c>
      <c r="AU114" s="193" t="s">
        <v>82</v>
      </c>
      <c r="AY114" s="17" t="s">
        <v>112</v>
      </c>
      <c r="BE114" s="194">
        <f>IF(N114="základní",J114,0)</f>
        <v>0</v>
      </c>
      <c r="BF114" s="194">
        <f>IF(N114="snížená",J114,0)</f>
        <v>0</v>
      </c>
      <c r="BG114" s="194">
        <f>IF(N114="zákl. přenesená",J114,0)</f>
        <v>0</v>
      </c>
      <c r="BH114" s="194">
        <f>IF(N114="sníž. přenesená",J114,0)</f>
        <v>0</v>
      </c>
      <c r="BI114" s="194">
        <f>IF(N114="nulová",J114,0)</f>
        <v>0</v>
      </c>
      <c r="BJ114" s="17" t="s">
        <v>80</v>
      </c>
      <c r="BK114" s="194">
        <f>ROUND(I114*H114,2)</f>
        <v>0</v>
      </c>
      <c r="BL114" s="17" t="s">
        <v>119</v>
      </c>
      <c r="BM114" s="193" t="s">
        <v>159</v>
      </c>
    </row>
    <row r="115" spans="1:47" s="2" customFormat="1" ht="11.25">
      <c r="A115" s="34"/>
      <c r="B115" s="35"/>
      <c r="C115" s="36"/>
      <c r="D115" s="195" t="s">
        <v>121</v>
      </c>
      <c r="E115" s="36"/>
      <c r="F115" s="196" t="s">
        <v>160</v>
      </c>
      <c r="G115" s="36"/>
      <c r="H115" s="36"/>
      <c r="I115" s="104"/>
      <c r="J115" s="36"/>
      <c r="K115" s="36"/>
      <c r="L115" s="39"/>
      <c r="M115" s="197"/>
      <c r="N115" s="198"/>
      <c r="O115" s="64"/>
      <c r="P115" s="64"/>
      <c r="Q115" s="64"/>
      <c r="R115" s="64"/>
      <c r="S115" s="64"/>
      <c r="T115" s="65"/>
      <c r="U115" s="34"/>
      <c r="V115" s="34"/>
      <c r="W115" s="34"/>
      <c r="X115" s="34"/>
      <c r="Y115" s="34"/>
      <c r="Z115" s="34"/>
      <c r="AA115" s="34"/>
      <c r="AB115" s="34"/>
      <c r="AC115" s="34"/>
      <c r="AD115" s="34"/>
      <c r="AE115" s="34"/>
      <c r="AT115" s="17" t="s">
        <v>121</v>
      </c>
      <c r="AU115" s="17" t="s">
        <v>82</v>
      </c>
    </row>
    <row r="116" spans="1:47" s="2" customFormat="1" ht="117">
      <c r="A116" s="34"/>
      <c r="B116" s="35"/>
      <c r="C116" s="36"/>
      <c r="D116" s="195" t="s">
        <v>123</v>
      </c>
      <c r="E116" s="36"/>
      <c r="F116" s="199" t="s">
        <v>161</v>
      </c>
      <c r="G116" s="36"/>
      <c r="H116" s="36"/>
      <c r="I116" s="104"/>
      <c r="J116" s="36"/>
      <c r="K116" s="36"/>
      <c r="L116" s="39"/>
      <c r="M116" s="197"/>
      <c r="N116" s="198"/>
      <c r="O116" s="64"/>
      <c r="P116" s="64"/>
      <c r="Q116" s="64"/>
      <c r="R116" s="64"/>
      <c r="S116" s="64"/>
      <c r="T116" s="65"/>
      <c r="U116" s="34"/>
      <c r="V116" s="34"/>
      <c r="W116" s="34"/>
      <c r="X116" s="34"/>
      <c r="Y116" s="34"/>
      <c r="Z116" s="34"/>
      <c r="AA116" s="34"/>
      <c r="AB116" s="34"/>
      <c r="AC116" s="34"/>
      <c r="AD116" s="34"/>
      <c r="AE116" s="34"/>
      <c r="AT116" s="17" t="s">
        <v>123</v>
      </c>
      <c r="AU116" s="17" t="s">
        <v>82</v>
      </c>
    </row>
    <row r="117" spans="2:51" s="13" customFormat="1" ht="11.25">
      <c r="B117" s="200"/>
      <c r="C117" s="201"/>
      <c r="D117" s="195" t="s">
        <v>125</v>
      </c>
      <c r="E117" s="202" t="s">
        <v>20</v>
      </c>
      <c r="F117" s="203" t="s">
        <v>162</v>
      </c>
      <c r="G117" s="201"/>
      <c r="H117" s="204">
        <v>16.2</v>
      </c>
      <c r="I117" s="205"/>
      <c r="J117" s="201"/>
      <c r="K117" s="201"/>
      <c r="L117" s="206"/>
      <c r="M117" s="207"/>
      <c r="N117" s="208"/>
      <c r="O117" s="208"/>
      <c r="P117" s="208"/>
      <c r="Q117" s="208"/>
      <c r="R117" s="208"/>
      <c r="S117" s="208"/>
      <c r="T117" s="209"/>
      <c r="AT117" s="210" t="s">
        <v>125</v>
      </c>
      <c r="AU117" s="210" t="s">
        <v>82</v>
      </c>
      <c r="AV117" s="13" t="s">
        <v>82</v>
      </c>
      <c r="AW117" s="13" t="s">
        <v>33</v>
      </c>
      <c r="AX117" s="13" t="s">
        <v>72</v>
      </c>
      <c r="AY117" s="210" t="s">
        <v>112</v>
      </c>
    </row>
    <row r="118" spans="2:51" s="13" customFormat="1" ht="11.25">
      <c r="B118" s="200"/>
      <c r="C118" s="201"/>
      <c r="D118" s="195" t="s">
        <v>125</v>
      </c>
      <c r="E118" s="202" t="s">
        <v>20</v>
      </c>
      <c r="F118" s="203" t="s">
        <v>163</v>
      </c>
      <c r="G118" s="201"/>
      <c r="H118" s="204">
        <v>1.78</v>
      </c>
      <c r="I118" s="205"/>
      <c r="J118" s="201"/>
      <c r="K118" s="201"/>
      <c r="L118" s="206"/>
      <c r="M118" s="207"/>
      <c r="N118" s="208"/>
      <c r="O118" s="208"/>
      <c r="P118" s="208"/>
      <c r="Q118" s="208"/>
      <c r="R118" s="208"/>
      <c r="S118" s="208"/>
      <c r="T118" s="209"/>
      <c r="AT118" s="210" t="s">
        <v>125</v>
      </c>
      <c r="AU118" s="210" t="s">
        <v>82</v>
      </c>
      <c r="AV118" s="13" t="s">
        <v>82</v>
      </c>
      <c r="AW118" s="13" t="s">
        <v>33</v>
      </c>
      <c r="AX118" s="13" t="s">
        <v>72</v>
      </c>
      <c r="AY118" s="210" t="s">
        <v>112</v>
      </c>
    </row>
    <row r="119" spans="2:51" s="13" customFormat="1" ht="11.25">
      <c r="B119" s="200"/>
      <c r="C119" s="201"/>
      <c r="D119" s="195" t="s">
        <v>125</v>
      </c>
      <c r="E119" s="202" t="s">
        <v>20</v>
      </c>
      <c r="F119" s="203" t="s">
        <v>164</v>
      </c>
      <c r="G119" s="201"/>
      <c r="H119" s="204">
        <v>7.95</v>
      </c>
      <c r="I119" s="205"/>
      <c r="J119" s="201"/>
      <c r="K119" s="201"/>
      <c r="L119" s="206"/>
      <c r="M119" s="207"/>
      <c r="N119" s="208"/>
      <c r="O119" s="208"/>
      <c r="P119" s="208"/>
      <c r="Q119" s="208"/>
      <c r="R119" s="208"/>
      <c r="S119" s="208"/>
      <c r="T119" s="209"/>
      <c r="AT119" s="210" t="s">
        <v>125</v>
      </c>
      <c r="AU119" s="210" t="s">
        <v>82</v>
      </c>
      <c r="AV119" s="13" t="s">
        <v>82</v>
      </c>
      <c r="AW119" s="13" t="s">
        <v>33</v>
      </c>
      <c r="AX119" s="13" t="s">
        <v>72</v>
      </c>
      <c r="AY119" s="210" t="s">
        <v>112</v>
      </c>
    </row>
    <row r="120" spans="2:51" s="13" customFormat="1" ht="11.25">
      <c r="B120" s="200"/>
      <c r="C120" s="201"/>
      <c r="D120" s="195" t="s">
        <v>125</v>
      </c>
      <c r="E120" s="202" t="s">
        <v>20</v>
      </c>
      <c r="F120" s="203" t="s">
        <v>165</v>
      </c>
      <c r="G120" s="201"/>
      <c r="H120" s="204">
        <v>8.78</v>
      </c>
      <c r="I120" s="205"/>
      <c r="J120" s="201"/>
      <c r="K120" s="201"/>
      <c r="L120" s="206"/>
      <c r="M120" s="207"/>
      <c r="N120" s="208"/>
      <c r="O120" s="208"/>
      <c r="P120" s="208"/>
      <c r="Q120" s="208"/>
      <c r="R120" s="208"/>
      <c r="S120" s="208"/>
      <c r="T120" s="209"/>
      <c r="AT120" s="210" t="s">
        <v>125</v>
      </c>
      <c r="AU120" s="210" t="s">
        <v>82</v>
      </c>
      <c r="AV120" s="13" t="s">
        <v>82</v>
      </c>
      <c r="AW120" s="13" t="s">
        <v>33</v>
      </c>
      <c r="AX120" s="13" t="s">
        <v>72</v>
      </c>
      <c r="AY120" s="210" t="s">
        <v>112</v>
      </c>
    </row>
    <row r="121" spans="2:51" s="13" customFormat="1" ht="11.25">
      <c r="B121" s="200"/>
      <c r="C121" s="201"/>
      <c r="D121" s="195" t="s">
        <v>125</v>
      </c>
      <c r="E121" s="202" t="s">
        <v>20</v>
      </c>
      <c r="F121" s="203" t="s">
        <v>166</v>
      </c>
      <c r="G121" s="201"/>
      <c r="H121" s="204">
        <v>2.45</v>
      </c>
      <c r="I121" s="205"/>
      <c r="J121" s="201"/>
      <c r="K121" s="201"/>
      <c r="L121" s="206"/>
      <c r="M121" s="207"/>
      <c r="N121" s="208"/>
      <c r="O121" s="208"/>
      <c r="P121" s="208"/>
      <c r="Q121" s="208"/>
      <c r="R121" s="208"/>
      <c r="S121" s="208"/>
      <c r="T121" s="209"/>
      <c r="AT121" s="210" t="s">
        <v>125</v>
      </c>
      <c r="AU121" s="210" t="s">
        <v>82</v>
      </c>
      <c r="AV121" s="13" t="s">
        <v>82</v>
      </c>
      <c r="AW121" s="13" t="s">
        <v>33</v>
      </c>
      <c r="AX121" s="13" t="s">
        <v>72</v>
      </c>
      <c r="AY121" s="210" t="s">
        <v>112</v>
      </c>
    </row>
    <row r="122" spans="2:51" s="13" customFormat="1" ht="11.25">
      <c r="B122" s="200"/>
      <c r="C122" s="201"/>
      <c r="D122" s="195" t="s">
        <v>125</v>
      </c>
      <c r="E122" s="202" t="s">
        <v>20</v>
      </c>
      <c r="F122" s="203" t="s">
        <v>167</v>
      </c>
      <c r="G122" s="201"/>
      <c r="H122" s="204">
        <v>9.5</v>
      </c>
      <c r="I122" s="205"/>
      <c r="J122" s="201"/>
      <c r="K122" s="201"/>
      <c r="L122" s="206"/>
      <c r="M122" s="207"/>
      <c r="N122" s="208"/>
      <c r="O122" s="208"/>
      <c r="P122" s="208"/>
      <c r="Q122" s="208"/>
      <c r="R122" s="208"/>
      <c r="S122" s="208"/>
      <c r="T122" s="209"/>
      <c r="AT122" s="210" t="s">
        <v>125</v>
      </c>
      <c r="AU122" s="210" t="s">
        <v>82</v>
      </c>
      <c r="AV122" s="13" t="s">
        <v>82</v>
      </c>
      <c r="AW122" s="13" t="s">
        <v>33</v>
      </c>
      <c r="AX122" s="13" t="s">
        <v>72</v>
      </c>
      <c r="AY122" s="210" t="s">
        <v>112</v>
      </c>
    </row>
    <row r="123" spans="2:51" s="14" customFormat="1" ht="11.25">
      <c r="B123" s="211"/>
      <c r="C123" s="212"/>
      <c r="D123" s="195" t="s">
        <v>125</v>
      </c>
      <c r="E123" s="213" t="s">
        <v>20</v>
      </c>
      <c r="F123" s="214" t="s">
        <v>140</v>
      </c>
      <c r="G123" s="212"/>
      <c r="H123" s="215">
        <v>46.66</v>
      </c>
      <c r="I123" s="216"/>
      <c r="J123" s="212"/>
      <c r="K123" s="212"/>
      <c r="L123" s="217"/>
      <c r="M123" s="218"/>
      <c r="N123" s="219"/>
      <c r="O123" s="219"/>
      <c r="P123" s="219"/>
      <c r="Q123" s="219"/>
      <c r="R123" s="219"/>
      <c r="S123" s="219"/>
      <c r="T123" s="220"/>
      <c r="AT123" s="221" t="s">
        <v>125</v>
      </c>
      <c r="AU123" s="221" t="s">
        <v>82</v>
      </c>
      <c r="AV123" s="14" t="s">
        <v>119</v>
      </c>
      <c r="AW123" s="14" t="s">
        <v>33</v>
      </c>
      <c r="AX123" s="14" t="s">
        <v>80</v>
      </c>
      <c r="AY123" s="221" t="s">
        <v>112</v>
      </c>
    </row>
    <row r="124" spans="1:65" s="2" customFormat="1" ht="16.5" customHeight="1">
      <c r="A124" s="34"/>
      <c r="B124" s="35"/>
      <c r="C124" s="183" t="s">
        <v>168</v>
      </c>
      <c r="D124" s="183" t="s">
        <v>114</v>
      </c>
      <c r="E124" s="184" t="s">
        <v>169</v>
      </c>
      <c r="F124" s="185" t="s">
        <v>170</v>
      </c>
      <c r="G124" s="186" t="s">
        <v>158</v>
      </c>
      <c r="H124" s="187">
        <v>46.66</v>
      </c>
      <c r="I124" s="188"/>
      <c r="J124" s="187">
        <f>ROUND(I124*H124,2)</f>
        <v>0</v>
      </c>
      <c r="K124" s="185" t="s">
        <v>118</v>
      </c>
      <c r="L124" s="39"/>
      <c r="M124" s="189" t="s">
        <v>20</v>
      </c>
      <c r="N124" s="190" t="s">
        <v>43</v>
      </c>
      <c r="O124" s="64"/>
      <c r="P124" s="191">
        <f>O124*H124</f>
        <v>0</v>
      </c>
      <c r="Q124" s="191">
        <v>0</v>
      </c>
      <c r="R124" s="191">
        <f>Q124*H124</f>
        <v>0</v>
      </c>
      <c r="S124" s="191">
        <v>0</v>
      </c>
      <c r="T124" s="192">
        <f>S124*H124</f>
        <v>0</v>
      </c>
      <c r="U124" s="34"/>
      <c r="V124" s="34"/>
      <c r="W124" s="34"/>
      <c r="X124" s="34"/>
      <c r="Y124" s="34"/>
      <c r="Z124" s="34"/>
      <c r="AA124" s="34"/>
      <c r="AB124" s="34"/>
      <c r="AC124" s="34"/>
      <c r="AD124" s="34"/>
      <c r="AE124" s="34"/>
      <c r="AR124" s="193" t="s">
        <v>119</v>
      </c>
      <c r="AT124" s="193" t="s">
        <v>114</v>
      </c>
      <c r="AU124" s="193" t="s">
        <v>82</v>
      </c>
      <c r="AY124" s="17" t="s">
        <v>112</v>
      </c>
      <c r="BE124" s="194">
        <f>IF(N124="základní",J124,0)</f>
        <v>0</v>
      </c>
      <c r="BF124" s="194">
        <f>IF(N124="snížená",J124,0)</f>
        <v>0</v>
      </c>
      <c r="BG124" s="194">
        <f>IF(N124="zákl. přenesená",J124,0)</f>
        <v>0</v>
      </c>
      <c r="BH124" s="194">
        <f>IF(N124="sníž. přenesená",J124,0)</f>
        <v>0</v>
      </c>
      <c r="BI124" s="194">
        <f>IF(N124="nulová",J124,0)</f>
        <v>0</v>
      </c>
      <c r="BJ124" s="17" t="s">
        <v>80</v>
      </c>
      <c r="BK124" s="194">
        <f>ROUND(I124*H124,2)</f>
        <v>0</v>
      </c>
      <c r="BL124" s="17" t="s">
        <v>119</v>
      </c>
      <c r="BM124" s="193" t="s">
        <v>171</v>
      </c>
    </row>
    <row r="125" spans="1:47" s="2" customFormat="1" ht="19.5">
      <c r="A125" s="34"/>
      <c r="B125" s="35"/>
      <c r="C125" s="36"/>
      <c r="D125" s="195" t="s">
        <v>121</v>
      </c>
      <c r="E125" s="36"/>
      <c r="F125" s="196" t="s">
        <v>172</v>
      </c>
      <c r="G125" s="36"/>
      <c r="H125" s="36"/>
      <c r="I125" s="104"/>
      <c r="J125" s="36"/>
      <c r="K125" s="36"/>
      <c r="L125" s="39"/>
      <c r="M125" s="197"/>
      <c r="N125" s="198"/>
      <c r="O125" s="64"/>
      <c r="P125" s="64"/>
      <c r="Q125" s="64"/>
      <c r="R125" s="64"/>
      <c r="S125" s="64"/>
      <c r="T125" s="65"/>
      <c r="U125" s="34"/>
      <c r="V125" s="34"/>
      <c r="W125" s="34"/>
      <c r="X125" s="34"/>
      <c r="Y125" s="34"/>
      <c r="Z125" s="34"/>
      <c r="AA125" s="34"/>
      <c r="AB125" s="34"/>
      <c r="AC125" s="34"/>
      <c r="AD125" s="34"/>
      <c r="AE125" s="34"/>
      <c r="AT125" s="17" t="s">
        <v>121</v>
      </c>
      <c r="AU125" s="17" t="s">
        <v>82</v>
      </c>
    </row>
    <row r="126" spans="1:65" s="2" customFormat="1" ht="16.5" customHeight="1">
      <c r="A126" s="34"/>
      <c r="B126" s="35"/>
      <c r="C126" s="183" t="s">
        <v>173</v>
      </c>
      <c r="D126" s="183" t="s">
        <v>114</v>
      </c>
      <c r="E126" s="184" t="s">
        <v>174</v>
      </c>
      <c r="F126" s="185" t="s">
        <v>175</v>
      </c>
      <c r="G126" s="186" t="s">
        <v>158</v>
      </c>
      <c r="H126" s="187">
        <v>37.25</v>
      </c>
      <c r="I126" s="188"/>
      <c r="J126" s="187">
        <f>ROUND(I126*H126,2)</f>
        <v>0</v>
      </c>
      <c r="K126" s="185" t="s">
        <v>118</v>
      </c>
      <c r="L126" s="39"/>
      <c r="M126" s="189" t="s">
        <v>20</v>
      </c>
      <c r="N126" s="190" t="s">
        <v>43</v>
      </c>
      <c r="O126" s="64"/>
      <c r="P126" s="191">
        <f>O126*H126</f>
        <v>0</v>
      </c>
      <c r="Q126" s="191">
        <v>0.00149</v>
      </c>
      <c r="R126" s="191">
        <f>Q126*H126</f>
        <v>0.0555025</v>
      </c>
      <c r="S126" s="191">
        <v>0</v>
      </c>
      <c r="T126" s="192">
        <f>S126*H126</f>
        <v>0</v>
      </c>
      <c r="U126" s="34"/>
      <c r="V126" s="34"/>
      <c r="W126" s="34"/>
      <c r="X126" s="34"/>
      <c r="Y126" s="34"/>
      <c r="Z126" s="34"/>
      <c r="AA126" s="34"/>
      <c r="AB126" s="34"/>
      <c r="AC126" s="34"/>
      <c r="AD126" s="34"/>
      <c r="AE126" s="34"/>
      <c r="AR126" s="193" t="s">
        <v>119</v>
      </c>
      <c r="AT126" s="193" t="s">
        <v>114</v>
      </c>
      <c r="AU126" s="193" t="s">
        <v>82</v>
      </c>
      <c r="AY126" s="17" t="s">
        <v>112</v>
      </c>
      <c r="BE126" s="194">
        <f>IF(N126="základní",J126,0)</f>
        <v>0</v>
      </c>
      <c r="BF126" s="194">
        <f>IF(N126="snížená",J126,0)</f>
        <v>0</v>
      </c>
      <c r="BG126" s="194">
        <f>IF(N126="zákl. přenesená",J126,0)</f>
        <v>0</v>
      </c>
      <c r="BH126" s="194">
        <f>IF(N126="sníž. přenesená",J126,0)</f>
        <v>0</v>
      </c>
      <c r="BI126" s="194">
        <f>IF(N126="nulová",J126,0)</f>
        <v>0</v>
      </c>
      <c r="BJ126" s="17" t="s">
        <v>80</v>
      </c>
      <c r="BK126" s="194">
        <f>ROUND(I126*H126,2)</f>
        <v>0</v>
      </c>
      <c r="BL126" s="17" t="s">
        <v>119</v>
      </c>
      <c r="BM126" s="193" t="s">
        <v>176</v>
      </c>
    </row>
    <row r="127" spans="1:47" s="2" customFormat="1" ht="11.25">
      <c r="A127" s="34"/>
      <c r="B127" s="35"/>
      <c r="C127" s="36"/>
      <c r="D127" s="195" t="s">
        <v>121</v>
      </c>
      <c r="E127" s="36"/>
      <c r="F127" s="196" t="s">
        <v>177</v>
      </c>
      <c r="G127" s="36"/>
      <c r="H127" s="36"/>
      <c r="I127" s="104"/>
      <c r="J127" s="36"/>
      <c r="K127" s="36"/>
      <c r="L127" s="39"/>
      <c r="M127" s="197"/>
      <c r="N127" s="198"/>
      <c r="O127" s="64"/>
      <c r="P127" s="64"/>
      <c r="Q127" s="64"/>
      <c r="R127" s="64"/>
      <c r="S127" s="64"/>
      <c r="T127" s="65"/>
      <c r="U127" s="34"/>
      <c r="V127" s="34"/>
      <c r="W127" s="34"/>
      <c r="X127" s="34"/>
      <c r="Y127" s="34"/>
      <c r="Z127" s="34"/>
      <c r="AA127" s="34"/>
      <c r="AB127" s="34"/>
      <c r="AC127" s="34"/>
      <c r="AD127" s="34"/>
      <c r="AE127" s="34"/>
      <c r="AT127" s="17" t="s">
        <v>121</v>
      </c>
      <c r="AU127" s="17" t="s">
        <v>82</v>
      </c>
    </row>
    <row r="128" spans="1:47" s="2" customFormat="1" ht="58.5">
      <c r="A128" s="34"/>
      <c r="B128" s="35"/>
      <c r="C128" s="36"/>
      <c r="D128" s="195" t="s">
        <v>123</v>
      </c>
      <c r="E128" s="36"/>
      <c r="F128" s="199" t="s">
        <v>178</v>
      </c>
      <c r="G128" s="36"/>
      <c r="H128" s="36"/>
      <c r="I128" s="104"/>
      <c r="J128" s="36"/>
      <c r="K128" s="36"/>
      <c r="L128" s="39"/>
      <c r="M128" s="197"/>
      <c r="N128" s="198"/>
      <c r="O128" s="64"/>
      <c r="P128" s="64"/>
      <c r="Q128" s="64"/>
      <c r="R128" s="64"/>
      <c r="S128" s="64"/>
      <c r="T128" s="65"/>
      <c r="U128" s="34"/>
      <c r="V128" s="34"/>
      <c r="W128" s="34"/>
      <c r="X128" s="34"/>
      <c r="Y128" s="34"/>
      <c r="Z128" s="34"/>
      <c r="AA128" s="34"/>
      <c r="AB128" s="34"/>
      <c r="AC128" s="34"/>
      <c r="AD128" s="34"/>
      <c r="AE128" s="34"/>
      <c r="AT128" s="17" t="s">
        <v>123</v>
      </c>
      <c r="AU128" s="17" t="s">
        <v>82</v>
      </c>
    </row>
    <row r="129" spans="2:51" s="13" customFormat="1" ht="11.25">
      <c r="B129" s="200"/>
      <c r="C129" s="201"/>
      <c r="D129" s="195" t="s">
        <v>125</v>
      </c>
      <c r="E129" s="202" t="s">
        <v>20</v>
      </c>
      <c r="F129" s="203" t="s">
        <v>179</v>
      </c>
      <c r="G129" s="201"/>
      <c r="H129" s="204">
        <v>37.25</v>
      </c>
      <c r="I129" s="205"/>
      <c r="J129" s="201"/>
      <c r="K129" s="201"/>
      <c r="L129" s="206"/>
      <c r="M129" s="207"/>
      <c r="N129" s="208"/>
      <c r="O129" s="208"/>
      <c r="P129" s="208"/>
      <c r="Q129" s="208"/>
      <c r="R129" s="208"/>
      <c r="S129" s="208"/>
      <c r="T129" s="209"/>
      <c r="AT129" s="210" t="s">
        <v>125</v>
      </c>
      <c r="AU129" s="210" t="s">
        <v>82</v>
      </c>
      <c r="AV129" s="13" t="s">
        <v>82</v>
      </c>
      <c r="AW129" s="13" t="s">
        <v>33</v>
      </c>
      <c r="AX129" s="13" t="s">
        <v>80</v>
      </c>
      <c r="AY129" s="210" t="s">
        <v>112</v>
      </c>
    </row>
    <row r="130" spans="1:65" s="2" customFormat="1" ht="16.5" customHeight="1">
      <c r="A130" s="34"/>
      <c r="B130" s="35"/>
      <c r="C130" s="183" t="s">
        <v>180</v>
      </c>
      <c r="D130" s="183" t="s">
        <v>114</v>
      </c>
      <c r="E130" s="184" t="s">
        <v>181</v>
      </c>
      <c r="F130" s="185" t="s">
        <v>182</v>
      </c>
      <c r="G130" s="186" t="s">
        <v>158</v>
      </c>
      <c r="H130" s="187">
        <v>37.25</v>
      </c>
      <c r="I130" s="188"/>
      <c r="J130" s="187">
        <f>ROUND(I130*H130,2)</f>
        <v>0</v>
      </c>
      <c r="K130" s="185" t="s">
        <v>118</v>
      </c>
      <c r="L130" s="39"/>
      <c r="M130" s="189" t="s">
        <v>20</v>
      </c>
      <c r="N130" s="190" t="s">
        <v>43</v>
      </c>
      <c r="O130" s="64"/>
      <c r="P130" s="191">
        <f>O130*H130</f>
        <v>0</v>
      </c>
      <c r="Q130" s="191">
        <v>0</v>
      </c>
      <c r="R130" s="191">
        <f>Q130*H130</f>
        <v>0</v>
      </c>
      <c r="S130" s="191">
        <v>0</v>
      </c>
      <c r="T130" s="192">
        <f>S130*H130</f>
        <v>0</v>
      </c>
      <c r="U130" s="34"/>
      <c r="V130" s="34"/>
      <c r="W130" s="34"/>
      <c r="X130" s="34"/>
      <c r="Y130" s="34"/>
      <c r="Z130" s="34"/>
      <c r="AA130" s="34"/>
      <c r="AB130" s="34"/>
      <c r="AC130" s="34"/>
      <c r="AD130" s="34"/>
      <c r="AE130" s="34"/>
      <c r="AR130" s="193" t="s">
        <v>119</v>
      </c>
      <c r="AT130" s="193" t="s">
        <v>114</v>
      </c>
      <c r="AU130" s="193" t="s">
        <v>82</v>
      </c>
      <c r="AY130" s="17" t="s">
        <v>112</v>
      </c>
      <c r="BE130" s="194">
        <f>IF(N130="základní",J130,0)</f>
        <v>0</v>
      </c>
      <c r="BF130" s="194">
        <f>IF(N130="snížená",J130,0)</f>
        <v>0</v>
      </c>
      <c r="BG130" s="194">
        <f>IF(N130="zákl. přenesená",J130,0)</f>
        <v>0</v>
      </c>
      <c r="BH130" s="194">
        <f>IF(N130="sníž. přenesená",J130,0)</f>
        <v>0</v>
      </c>
      <c r="BI130" s="194">
        <f>IF(N130="nulová",J130,0)</f>
        <v>0</v>
      </c>
      <c r="BJ130" s="17" t="s">
        <v>80</v>
      </c>
      <c r="BK130" s="194">
        <f>ROUND(I130*H130,2)</f>
        <v>0</v>
      </c>
      <c r="BL130" s="17" t="s">
        <v>119</v>
      </c>
      <c r="BM130" s="193" t="s">
        <v>183</v>
      </c>
    </row>
    <row r="131" spans="1:47" s="2" customFormat="1" ht="19.5">
      <c r="A131" s="34"/>
      <c r="B131" s="35"/>
      <c r="C131" s="36"/>
      <c r="D131" s="195" t="s">
        <v>121</v>
      </c>
      <c r="E131" s="36"/>
      <c r="F131" s="196" t="s">
        <v>184</v>
      </c>
      <c r="G131" s="36"/>
      <c r="H131" s="36"/>
      <c r="I131" s="104"/>
      <c r="J131" s="36"/>
      <c r="K131" s="36"/>
      <c r="L131" s="39"/>
      <c r="M131" s="197"/>
      <c r="N131" s="198"/>
      <c r="O131" s="64"/>
      <c r="P131" s="64"/>
      <c r="Q131" s="64"/>
      <c r="R131" s="64"/>
      <c r="S131" s="64"/>
      <c r="T131" s="65"/>
      <c r="U131" s="34"/>
      <c r="V131" s="34"/>
      <c r="W131" s="34"/>
      <c r="X131" s="34"/>
      <c r="Y131" s="34"/>
      <c r="Z131" s="34"/>
      <c r="AA131" s="34"/>
      <c r="AB131" s="34"/>
      <c r="AC131" s="34"/>
      <c r="AD131" s="34"/>
      <c r="AE131" s="34"/>
      <c r="AT131" s="17" t="s">
        <v>121</v>
      </c>
      <c r="AU131" s="17" t="s">
        <v>82</v>
      </c>
    </row>
    <row r="132" spans="1:65" s="2" customFormat="1" ht="16.5" customHeight="1">
      <c r="A132" s="34"/>
      <c r="B132" s="35"/>
      <c r="C132" s="183" t="s">
        <v>185</v>
      </c>
      <c r="D132" s="183" t="s">
        <v>114</v>
      </c>
      <c r="E132" s="184" t="s">
        <v>186</v>
      </c>
      <c r="F132" s="185" t="s">
        <v>187</v>
      </c>
      <c r="G132" s="186" t="s">
        <v>129</v>
      </c>
      <c r="H132" s="187">
        <v>43.57</v>
      </c>
      <c r="I132" s="188"/>
      <c r="J132" s="187">
        <f>ROUND(I132*H132,2)</f>
        <v>0</v>
      </c>
      <c r="K132" s="185" t="s">
        <v>118</v>
      </c>
      <c r="L132" s="39"/>
      <c r="M132" s="189" t="s">
        <v>20</v>
      </c>
      <c r="N132" s="190" t="s">
        <v>43</v>
      </c>
      <c r="O132" s="64"/>
      <c r="P132" s="191">
        <f>O132*H132</f>
        <v>0</v>
      </c>
      <c r="Q132" s="191">
        <v>0</v>
      </c>
      <c r="R132" s="191">
        <f>Q132*H132</f>
        <v>0</v>
      </c>
      <c r="S132" s="191">
        <v>0</v>
      </c>
      <c r="T132" s="192">
        <f>S132*H132</f>
        <v>0</v>
      </c>
      <c r="U132" s="34"/>
      <c r="V132" s="34"/>
      <c r="W132" s="34"/>
      <c r="X132" s="34"/>
      <c r="Y132" s="34"/>
      <c r="Z132" s="34"/>
      <c r="AA132" s="34"/>
      <c r="AB132" s="34"/>
      <c r="AC132" s="34"/>
      <c r="AD132" s="34"/>
      <c r="AE132" s="34"/>
      <c r="AR132" s="193" t="s">
        <v>119</v>
      </c>
      <c r="AT132" s="193" t="s">
        <v>114</v>
      </c>
      <c r="AU132" s="193" t="s">
        <v>82</v>
      </c>
      <c r="AY132" s="17" t="s">
        <v>112</v>
      </c>
      <c r="BE132" s="194">
        <f>IF(N132="základní",J132,0)</f>
        <v>0</v>
      </c>
      <c r="BF132" s="194">
        <f>IF(N132="snížená",J132,0)</f>
        <v>0</v>
      </c>
      <c r="BG132" s="194">
        <f>IF(N132="zákl. přenesená",J132,0)</f>
        <v>0</v>
      </c>
      <c r="BH132" s="194">
        <f>IF(N132="sníž. přenesená",J132,0)</f>
        <v>0</v>
      </c>
      <c r="BI132" s="194">
        <f>IF(N132="nulová",J132,0)</f>
        <v>0</v>
      </c>
      <c r="BJ132" s="17" t="s">
        <v>80</v>
      </c>
      <c r="BK132" s="194">
        <f>ROUND(I132*H132,2)</f>
        <v>0</v>
      </c>
      <c r="BL132" s="17" t="s">
        <v>119</v>
      </c>
      <c r="BM132" s="193" t="s">
        <v>188</v>
      </c>
    </row>
    <row r="133" spans="1:47" s="2" customFormat="1" ht="19.5">
      <c r="A133" s="34"/>
      <c r="B133" s="35"/>
      <c r="C133" s="36"/>
      <c r="D133" s="195" t="s">
        <v>121</v>
      </c>
      <c r="E133" s="36"/>
      <c r="F133" s="196" t="s">
        <v>189</v>
      </c>
      <c r="G133" s="36"/>
      <c r="H133" s="36"/>
      <c r="I133" s="104"/>
      <c r="J133" s="36"/>
      <c r="K133" s="36"/>
      <c r="L133" s="39"/>
      <c r="M133" s="197"/>
      <c r="N133" s="198"/>
      <c r="O133" s="64"/>
      <c r="P133" s="64"/>
      <c r="Q133" s="64"/>
      <c r="R133" s="64"/>
      <c r="S133" s="64"/>
      <c r="T133" s="65"/>
      <c r="U133" s="34"/>
      <c r="V133" s="34"/>
      <c r="W133" s="34"/>
      <c r="X133" s="34"/>
      <c r="Y133" s="34"/>
      <c r="Z133" s="34"/>
      <c r="AA133" s="34"/>
      <c r="AB133" s="34"/>
      <c r="AC133" s="34"/>
      <c r="AD133" s="34"/>
      <c r="AE133" s="34"/>
      <c r="AT133" s="17" t="s">
        <v>121</v>
      </c>
      <c r="AU133" s="17" t="s">
        <v>82</v>
      </c>
    </row>
    <row r="134" spans="1:47" s="2" customFormat="1" ht="58.5">
      <c r="A134" s="34"/>
      <c r="B134" s="35"/>
      <c r="C134" s="36"/>
      <c r="D134" s="195" t="s">
        <v>123</v>
      </c>
      <c r="E134" s="36"/>
      <c r="F134" s="199" t="s">
        <v>190</v>
      </c>
      <c r="G134" s="36"/>
      <c r="H134" s="36"/>
      <c r="I134" s="104"/>
      <c r="J134" s="36"/>
      <c r="K134" s="36"/>
      <c r="L134" s="39"/>
      <c r="M134" s="197"/>
      <c r="N134" s="198"/>
      <c r="O134" s="64"/>
      <c r="P134" s="64"/>
      <c r="Q134" s="64"/>
      <c r="R134" s="64"/>
      <c r="S134" s="64"/>
      <c r="T134" s="65"/>
      <c r="U134" s="34"/>
      <c r="V134" s="34"/>
      <c r="W134" s="34"/>
      <c r="X134" s="34"/>
      <c r="Y134" s="34"/>
      <c r="Z134" s="34"/>
      <c r="AA134" s="34"/>
      <c r="AB134" s="34"/>
      <c r="AC134" s="34"/>
      <c r="AD134" s="34"/>
      <c r="AE134" s="34"/>
      <c r="AT134" s="17" t="s">
        <v>123</v>
      </c>
      <c r="AU134" s="17" t="s">
        <v>82</v>
      </c>
    </row>
    <row r="135" spans="2:51" s="13" customFormat="1" ht="11.25">
      <c r="B135" s="200"/>
      <c r="C135" s="201"/>
      <c r="D135" s="195" t="s">
        <v>125</v>
      </c>
      <c r="E135" s="202" t="s">
        <v>20</v>
      </c>
      <c r="F135" s="203" t="s">
        <v>133</v>
      </c>
      <c r="G135" s="201"/>
      <c r="H135" s="204">
        <v>8.1</v>
      </c>
      <c r="I135" s="205"/>
      <c r="J135" s="201"/>
      <c r="K135" s="201"/>
      <c r="L135" s="206"/>
      <c r="M135" s="207"/>
      <c r="N135" s="208"/>
      <c r="O135" s="208"/>
      <c r="P135" s="208"/>
      <c r="Q135" s="208"/>
      <c r="R135" s="208"/>
      <c r="S135" s="208"/>
      <c r="T135" s="209"/>
      <c r="AT135" s="210" t="s">
        <v>125</v>
      </c>
      <c r="AU135" s="210" t="s">
        <v>82</v>
      </c>
      <c r="AV135" s="13" t="s">
        <v>82</v>
      </c>
      <c r="AW135" s="13" t="s">
        <v>33</v>
      </c>
      <c r="AX135" s="13" t="s">
        <v>72</v>
      </c>
      <c r="AY135" s="210" t="s">
        <v>112</v>
      </c>
    </row>
    <row r="136" spans="2:51" s="13" customFormat="1" ht="11.25">
      <c r="B136" s="200"/>
      <c r="C136" s="201"/>
      <c r="D136" s="195" t="s">
        <v>125</v>
      </c>
      <c r="E136" s="202" t="s">
        <v>20</v>
      </c>
      <c r="F136" s="203" t="s">
        <v>134</v>
      </c>
      <c r="G136" s="201"/>
      <c r="H136" s="204">
        <v>0.89</v>
      </c>
      <c r="I136" s="205"/>
      <c r="J136" s="201"/>
      <c r="K136" s="201"/>
      <c r="L136" s="206"/>
      <c r="M136" s="207"/>
      <c r="N136" s="208"/>
      <c r="O136" s="208"/>
      <c r="P136" s="208"/>
      <c r="Q136" s="208"/>
      <c r="R136" s="208"/>
      <c r="S136" s="208"/>
      <c r="T136" s="209"/>
      <c r="AT136" s="210" t="s">
        <v>125</v>
      </c>
      <c r="AU136" s="210" t="s">
        <v>82</v>
      </c>
      <c r="AV136" s="13" t="s">
        <v>82</v>
      </c>
      <c r="AW136" s="13" t="s">
        <v>33</v>
      </c>
      <c r="AX136" s="13" t="s">
        <v>72</v>
      </c>
      <c r="AY136" s="210" t="s">
        <v>112</v>
      </c>
    </row>
    <row r="137" spans="2:51" s="13" customFormat="1" ht="11.25">
      <c r="B137" s="200"/>
      <c r="C137" s="201"/>
      <c r="D137" s="195" t="s">
        <v>125</v>
      </c>
      <c r="E137" s="202" t="s">
        <v>20</v>
      </c>
      <c r="F137" s="203" t="s">
        <v>137</v>
      </c>
      <c r="G137" s="201"/>
      <c r="H137" s="204">
        <v>1.23</v>
      </c>
      <c r="I137" s="205"/>
      <c r="J137" s="201"/>
      <c r="K137" s="201"/>
      <c r="L137" s="206"/>
      <c r="M137" s="207"/>
      <c r="N137" s="208"/>
      <c r="O137" s="208"/>
      <c r="P137" s="208"/>
      <c r="Q137" s="208"/>
      <c r="R137" s="208"/>
      <c r="S137" s="208"/>
      <c r="T137" s="209"/>
      <c r="AT137" s="210" t="s">
        <v>125</v>
      </c>
      <c r="AU137" s="210" t="s">
        <v>82</v>
      </c>
      <c r="AV137" s="13" t="s">
        <v>82</v>
      </c>
      <c r="AW137" s="13" t="s">
        <v>33</v>
      </c>
      <c r="AX137" s="13" t="s">
        <v>72</v>
      </c>
      <c r="AY137" s="210" t="s">
        <v>112</v>
      </c>
    </row>
    <row r="138" spans="2:51" s="13" customFormat="1" ht="11.25">
      <c r="B138" s="200"/>
      <c r="C138" s="201"/>
      <c r="D138" s="195" t="s">
        <v>125</v>
      </c>
      <c r="E138" s="202" t="s">
        <v>20</v>
      </c>
      <c r="F138" s="203" t="s">
        <v>191</v>
      </c>
      <c r="G138" s="201"/>
      <c r="H138" s="204">
        <v>4.5</v>
      </c>
      <c r="I138" s="205"/>
      <c r="J138" s="201"/>
      <c r="K138" s="201"/>
      <c r="L138" s="206"/>
      <c r="M138" s="207"/>
      <c r="N138" s="208"/>
      <c r="O138" s="208"/>
      <c r="P138" s="208"/>
      <c r="Q138" s="208"/>
      <c r="R138" s="208"/>
      <c r="S138" s="208"/>
      <c r="T138" s="209"/>
      <c r="AT138" s="210" t="s">
        <v>125</v>
      </c>
      <c r="AU138" s="210" t="s">
        <v>82</v>
      </c>
      <c r="AV138" s="13" t="s">
        <v>82</v>
      </c>
      <c r="AW138" s="13" t="s">
        <v>33</v>
      </c>
      <c r="AX138" s="13" t="s">
        <v>72</v>
      </c>
      <c r="AY138" s="210" t="s">
        <v>112</v>
      </c>
    </row>
    <row r="139" spans="2:51" s="13" customFormat="1" ht="11.25">
      <c r="B139" s="200"/>
      <c r="C139" s="201"/>
      <c r="D139" s="195" t="s">
        <v>125</v>
      </c>
      <c r="E139" s="202" t="s">
        <v>20</v>
      </c>
      <c r="F139" s="203" t="s">
        <v>192</v>
      </c>
      <c r="G139" s="201"/>
      <c r="H139" s="204">
        <v>1.25</v>
      </c>
      <c r="I139" s="205"/>
      <c r="J139" s="201"/>
      <c r="K139" s="201"/>
      <c r="L139" s="206"/>
      <c r="M139" s="207"/>
      <c r="N139" s="208"/>
      <c r="O139" s="208"/>
      <c r="P139" s="208"/>
      <c r="Q139" s="208"/>
      <c r="R139" s="208"/>
      <c r="S139" s="208"/>
      <c r="T139" s="209"/>
      <c r="AT139" s="210" t="s">
        <v>125</v>
      </c>
      <c r="AU139" s="210" t="s">
        <v>82</v>
      </c>
      <c r="AV139" s="13" t="s">
        <v>82</v>
      </c>
      <c r="AW139" s="13" t="s">
        <v>33</v>
      </c>
      <c r="AX139" s="13" t="s">
        <v>72</v>
      </c>
      <c r="AY139" s="210" t="s">
        <v>112</v>
      </c>
    </row>
    <row r="140" spans="2:51" s="13" customFormat="1" ht="11.25">
      <c r="B140" s="200"/>
      <c r="C140" s="201"/>
      <c r="D140" s="195" t="s">
        <v>125</v>
      </c>
      <c r="E140" s="202" t="s">
        <v>20</v>
      </c>
      <c r="F140" s="203" t="s">
        <v>193</v>
      </c>
      <c r="G140" s="201"/>
      <c r="H140" s="204">
        <v>0.04</v>
      </c>
      <c r="I140" s="205"/>
      <c r="J140" s="201"/>
      <c r="K140" s="201"/>
      <c r="L140" s="206"/>
      <c r="M140" s="207"/>
      <c r="N140" s="208"/>
      <c r="O140" s="208"/>
      <c r="P140" s="208"/>
      <c r="Q140" s="208"/>
      <c r="R140" s="208"/>
      <c r="S140" s="208"/>
      <c r="T140" s="209"/>
      <c r="AT140" s="210" t="s">
        <v>125</v>
      </c>
      <c r="AU140" s="210" t="s">
        <v>82</v>
      </c>
      <c r="AV140" s="13" t="s">
        <v>82</v>
      </c>
      <c r="AW140" s="13" t="s">
        <v>33</v>
      </c>
      <c r="AX140" s="13" t="s">
        <v>72</v>
      </c>
      <c r="AY140" s="210" t="s">
        <v>112</v>
      </c>
    </row>
    <row r="141" spans="2:51" s="13" customFormat="1" ht="11.25">
      <c r="B141" s="200"/>
      <c r="C141" s="201"/>
      <c r="D141" s="195" t="s">
        <v>125</v>
      </c>
      <c r="E141" s="202" t="s">
        <v>20</v>
      </c>
      <c r="F141" s="203" t="s">
        <v>194</v>
      </c>
      <c r="G141" s="201"/>
      <c r="H141" s="204">
        <v>22.03</v>
      </c>
      <c r="I141" s="205"/>
      <c r="J141" s="201"/>
      <c r="K141" s="201"/>
      <c r="L141" s="206"/>
      <c r="M141" s="207"/>
      <c r="N141" s="208"/>
      <c r="O141" s="208"/>
      <c r="P141" s="208"/>
      <c r="Q141" s="208"/>
      <c r="R141" s="208"/>
      <c r="S141" s="208"/>
      <c r="T141" s="209"/>
      <c r="AT141" s="210" t="s">
        <v>125</v>
      </c>
      <c r="AU141" s="210" t="s">
        <v>82</v>
      </c>
      <c r="AV141" s="13" t="s">
        <v>82</v>
      </c>
      <c r="AW141" s="13" t="s">
        <v>33</v>
      </c>
      <c r="AX141" s="13" t="s">
        <v>72</v>
      </c>
      <c r="AY141" s="210" t="s">
        <v>112</v>
      </c>
    </row>
    <row r="142" spans="2:51" s="13" customFormat="1" ht="11.25">
      <c r="B142" s="200"/>
      <c r="C142" s="201"/>
      <c r="D142" s="195" t="s">
        <v>125</v>
      </c>
      <c r="E142" s="202" t="s">
        <v>20</v>
      </c>
      <c r="F142" s="203" t="s">
        <v>195</v>
      </c>
      <c r="G142" s="201"/>
      <c r="H142" s="204">
        <v>0.3</v>
      </c>
      <c r="I142" s="205"/>
      <c r="J142" s="201"/>
      <c r="K142" s="201"/>
      <c r="L142" s="206"/>
      <c r="M142" s="207"/>
      <c r="N142" s="208"/>
      <c r="O142" s="208"/>
      <c r="P142" s="208"/>
      <c r="Q142" s="208"/>
      <c r="R142" s="208"/>
      <c r="S142" s="208"/>
      <c r="T142" s="209"/>
      <c r="AT142" s="210" t="s">
        <v>125</v>
      </c>
      <c r="AU142" s="210" t="s">
        <v>82</v>
      </c>
      <c r="AV142" s="13" t="s">
        <v>82</v>
      </c>
      <c r="AW142" s="13" t="s">
        <v>33</v>
      </c>
      <c r="AX142" s="13" t="s">
        <v>72</v>
      </c>
      <c r="AY142" s="210" t="s">
        <v>112</v>
      </c>
    </row>
    <row r="143" spans="2:51" s="13" customFormat="1" ht="11.25">
      <c r="B143" s="200"/>
      <c r="C143" s="201"/>
      <c r="D143" s="195" t="s">
        <v>125</v>
      </c>
      <c r="E143" s="202" t="s">
        <v>20</v>
      </c>
      <c r="F143" s="203" t="s">
        <v>196</v>
      </c>
      <c r="G143" s="201"/>
      <c r="H143" s="204">
        <v>5.23</v>
      </c>
      <c r="I143" s="205"/>
      <c r="J143" s="201"/>
      <c r="K143" s="201"/>
      <c r="L143" s="206"/>
      <c r="M143" s="207"/>
      <c r="N143" s="208"/>
      <c r="O143" s="208"/>
      <c r="P143" s="208"/>
      <c r="Q143" s="208"/>
      <c r="R143" s="208"/>
      <c r="S143" s="208"/>
      <c r="T143" s="209"/>
      <c r="AT143" s="210" t="s">
        <v>125</v>
      </c>
      <c r="AU143" s="210" t="s">
        <v>82</v>
      </c>
      <c r="AV143" s="13" t="s">
        <v>82</v>
      </c>
      <c r="AW143" s="13" t="s">
        <v>33</v>
      </c>
      <c r="AX143" s="13" t="s">
        <v>72</v>
      </c>
      <c r="AY143" s="210" t="s">
        <v>112</v>
      </c>
    </row>
    <row r="144" spans="2:51" s="14" customFormat="1" ht="11.25">
      <c r="B144" s="211"/>
      <c r="C144" s="212"/>
      <c r="D144" s="195" t="s">
        <v>125</v>
      </c>
      <c r="E144" s="213" t="s">
        <v>20</v>
      </c>
      <c r="F144" s="214" t="s">
        <v>140</v>
      </c>
      <c r="G144" s="212"/>
      <c r="H144" s="215">
        <v>43.57</v>
      </c>
      <c r="I144" s="216"/>
      <c r="J144" s="212"/>
      <c r="K144" s="212"/>
      <c r="L144" s="217"/>
      <c r="M144" s="218"/>
      <c r="N144" s="219"/>
      <c r="O144" s="219"/>
      <c r="P144" s="219"/>
      <c r="Q144" s="219"/>
      <c r="R144" s="219"/>
      <c r="S144" s="219"/>
      <c r="T144" s="220"/>
      <c r="AT144" s="221" t="s">
        <v>125</v>
      </c>
      <c r="AU144" s="221" t="s">
        <v>82</v>
      </c>
      <c r="AV144" s="14" t="s">
        <v>119</v>
      </c>
      <c r="AW144" s="14" t="s">
        <v>33</v>
      </c>
      <c r="AX144" s="14" t="s">
        <v>80</v>
      </c>
      <c r="AY144" s="221" t="s">
        <v>112</v>
      </c>
    </row>
    <row r="145" spans="1:65" s="2" customFormat="1" ht="16.5" customHeight="1">
      <c r="A145" s="34"/>
      <c r="B145" s="35"/>
      <c r="C145" s="183" t="s">
        <v>197</v>
      </c>
      <c r="D145" s="183" t="s">
        <v>114</v>
      </c>
      <c r="E145" s="184" t="s">
        <v>198</v>
      </c>
      <c r="F145" s="185" t="s">
        <v>199</v>
      </c>
      <c r="G145" s="186" t="s">
        <v>129</v>
      </c>
      <c r="H145" s="187">
        <v>43.57</v>
      </c>
      <c r="I145" s="188"/>
      <c r="J145" s="187">
        <f>ROUND(I145*H145,2)</f>
        <v>0</v>
      </c>
      <c r="K145" s="185" t="s">
        <v>118</v>
      </c>
      <c r="L145" s="39"/>
      <c r="M145" s="189" t="s">
        <v>20</v>
      </c>
      <c r="N145" s="190" t="s">
        <v>43</v>
      </c>
      <c r="O145" s="64"/>
      <c r="P145" s="191">
        <f>O145*H145</f>
        <v>0</v>
      </c>
      <c r="Q145" s="191">
        <v>0</v>
      </c>
      <c r="R145" s="191">
        <f>Q145*H145</f>
        <v>0</v>
      </c>
      <c r="S145" s="191">
        <v>0</v>
      </c>
      <c r="T145" s="192">
        <f>S145*H145</f>
        <v>0</v>
      </c>
      <c r="U145" s="34"/>
      <c r="V145" s="34"/>
      <c r="W145" s="34"/>
      <c r="X145" s="34"/>
      <c r="Y145" s="34"/>
      <c r="Z145" s="34"/>
      <c r="AA145" s="34"/>
      <c r="AB145" s="34"/>
      <c r="AC145" s="34"/>
      <c r="AD145" s="34"/>
      <c r="AE145" s="34"/>
      <c r="AR145" s="193" t="s">
        <v>119</v>
      </c>
      <c r="AT145" s="193" t="s">
        <v>114</v>
      </c>
      <c r="AU145" s="193" t="s">
        <v>82</v>
      </c>
      <c r="AY145" s="17" t="s">
        <v>112</v>
      </c>
      <c r="BE145" s="194">
        <f>IF(N145="základní",J145,0)</f>
        <v>0</v>
      </c>
      <c r="BF145" s="194">
        <f>IF(N145="snížená",J145,0)</f>
        <v>0</v>
      </c>
      <c r="BG145" s="194">
        <f>IF(N145="zákl. přenesená",J145,0)</f>
        <v>0</v>
      </c>
      <c r="BH145" s="194">
        <f>IF(N145="sníž. přenesená",J145,0)</f>
        <v>0</v>
      </c>
      <c r="BI145" s="194">
        <f>IF(N145="nulová",J145,0)</f>
        <v>0</v>
      </c>
      <c r="BJ145" s="17" t="s">
        <v>80</v>
      </c>
      <c r="BK145" s="194">
        <f>ROUND(I145*H145,2)</f>
        <v>0</v>
      </c>
      <c r="BL145" s="17" t="s">
        <v>119</v>
      </c>
      <c r="BM145" s="193" t="s">
        <v>200</v>
      </c>
    </row>
    <row r="146" spans="1:47" s="2" customFormat="1" ht="19.5">
      <c r="A146" s="34"/>
      <c r="B146" s="35"/>
      <c r="C146" s="36"/>
      <c r="D146" s="195" t="s">
        <v>121</v>
      </c>
      <c r="E146" s="36"/>
      <c r="F146" s="196" t="s">
        <v>201</v>
      </c>
      <c r="G146" s="36"/>
      <c r="H146" s="36"/>
      <c r="I146" s="104"/>
      <c r="J146" s="36"/>
      <c r="K146" s="36"/>
      <c r="L146" s="39"/>
      <c r="M146" s="197"/>
      <c r="N146" s="198"/>
      <c r="O146" s="64"/>
      <c r="P146" s="64"/>
      <c r="Q146" s="64"/>
      <c r="R146" s="64"/>
      <c r="S146" s="64"/>
      <c r="T146" s="65"/>
      <c r="U146" s="34"/>
      <c r="V146" s="34"/>
      <c r="W146" s="34"/>
      <c r="X146" s="34"/>
      <c r="Y146" s="34"/>
      <c r="Z146" s="34"/>
      <c r="AA146" s="34"/>
      <c r="AB146" s="34"/>
      <c r="AC146" s="34"/>
      <c r="AD146" s="34"/>
      <c r="AE146" s="34"/>
      <c r="AT146" s="17" t="s">
        <v>121</v>
      </c>
      <c r="AU146" s="17" t="s">
        <v>82</v>
      </c>
    </row>
    <row r="147" spans="1:47" s="2" customFormat="1" ht="87.75">
      <c r="A147" s="34"/>
      <c r="B147" s="35"/>
      <c r="C147" s="36"/>
      <c r="D147" s="195" t="s">
        <v>123</v>
      </c>
      <c r="E147" s="36"/>
      <c r="F147" s="199" t="s">
        <v>202</v>
      </c>
      <c r="G147" s="36"/>
      <c r="H147" s="36"/>
      <c r="I147" s="104"/>
      <c r="J147" s="36"/>
      <c r="K147" s="36"/>
      <c r="L147" s="39"/>
      <c r="M147" s="197"/>
      <c r="N147" s="198"/>
      <c r="O147" s="64"/>
      <c r="P147" s="64"/>
      <c r="Q147" s="64"/>
      <c r="R147" s="64"/>
      <c r="S147" s="64"/>
      <c r="T147" s="65"/>
      <c r="U147" s="34"/>
      <c r="V147" s="34"/>
      <c r="W147" s="34"/>
      <c r="X147" s="34"/>
      <c r="Y147" s="34"/>
      <c r="Z147" s="34"/>
      <c r="AA147" s="34"/>
      <c r="AB147" s="34"/>
      <c r="AC147" s="34"/>
      <c r="AD147" s="34"/>
      <c r="AE147" s="34"/>
      <c r="AT147" s="17" t="s">
        <v>123</v>
      </c>
      <c r="AU147" s="17" t="s">
        <v>82</v>
      </c>
    </row>
    <row r="148" spans="1:65" s="2" customFormat="1" ht="16.5" customHeight="1">
      <c r="A148" s="34"/>
      <c r="B148" s="35"/>
      <c r="C148" s="183" t="s">
        <v>203</v>
      </c>
      <c r="D148" s="183" t="s">
        <v>114</v>
      </c>
      <c r="E148" s="184" t="s">
        <v>204</v>
      </c>
      <c r="F148" s="185" t="s">
        <v>205</v>
      </c>
      <c r="G148" s="186" t="s">
        <v>129</v>
      </c>
      <c r="H148" s="187">
        <v>43.57</v>
      </c>
      <c r="I148" s="188"/>
      <c r="J148" s="187">
        <f>ROUND(I148*H148,2)</f>
        <v>0</v>
      </c>
      <c r="K148" s="185" t="s">
        <v>118</v>
      </c>
      <c r="L148" s="39"/>
      <c r="M148" s="189" t="s">
        <v>20</v>
      </c>
      <c r="N148" s="190" t="s">
        <v>43</v>
      </c>
      <c r="O148" s="64"/>
      <c r="P148" s="191">
        <f>O148*H148</f>
        <v>0</v>
      </c>
      <c r="Q148" s="191">
        <v>0</v>
      </c>
      <c r="R148" s="191">
        <f>Q148*H148</f>
        <v>0</v>
      </c>
      <c r="S148" s="191">
        <v>0</v>
      </c>
      <c r="T148" s="192">
        <f>S148*H148</f>
        <v>0</v>
      </c>
      <c r="U148" s="34"/>
      <c r="V148" s="34"/>
      <c r="W148" s="34"/>
      <c r="X148" s="34"/>
      <c r="Y148" s="34"/>
      <c r="Z148" s="34"/>
      <c r="AA148" s="34"/>
      <c r="AB148" s="34"/>
      <c r="AC148" s="34"/>
      <c r="AD148" s="34"/>
      <c r="AE148" s="34"/>
      <c r="AR148" s="193" t="s">
        <v>119</v>
      </c>
      <c r="AT148" s="193" t="s">
        <v>114</v>
      </c>
      <c r="AU148" s="193" t="s">
        <v>82</v>
      </c>
      <c r="AY148" s="17" t="s">
        <v>112</v>
      </c>
      <c r="BE148" s="194">
        <f>IF(N148="základní",J148,0)</f>
        <v>0</v>
      </c>
      <c r="BF148" s="194">
        <f>IF(N148="snížená",J148,0)</f>
        <v>0</v>
      </c>
      <c r="BG148" s="194">
        <f>IF(N148="zákl. přenesená",J148,0)</f>
        <v>0</v>
      </c>
      <c r="BH148" s="194">
        <f>IF(N148="sníž. přenesená",J148,0)</f>
        <v>0</v>
      </c>
      <c r="BI148" s="194">
        <f>IF(N148="nulová",J148,0)</f>
        <v>0</v>
      </c>
      <c r="BJ148" s="17" t="s">
        <v>80</v>
      </c>
      <c r="BK148" s="194">
        <f>ROUND(I148*H148,2)</f>
        <v>0</v>
      </c>
      <c r="BL148" s="17" t="s">
        <v>119</v>
      </c>
      <c r="BM148" s="193" t="s">
        <v>206</v>
      </c>
    </row>
    <row r="149" spans="1:47" s="2" customFormat="1" ht="11.25">
      <c r="A149" s="34"/>
      <c r="B149" s="35"/>
      <c r="C149" s="36"/>
      <c r="D149" s="195" t="s">
        <v>121</v>
      </c>
      <c r="E149" s="36"/>
      <c r="F149" s="196" t="s">
        <v>207</v>
      </c>
      <c r="G149" s="36"/>
      <c r="H149" s="36"/>
      <c r="I149" s="104"/>
      <c r="J149" s="36"/>
      <c r="K149" s="36"/>
      <c r="L149" s="39"/>
      <c r="M149" s="197"/>
      <c r="N149" s="198"/>
      <c r="O149" s="64"/>
      <c r="P149" s="64"/>
      <c r="Q149" s="64"/>
      <c r="R149" s="64"/>
      <c r="S149" s="64"/>
      <c r="T149" s="65"/>
      <c r="U149" s="34"/>
      <c r="V149" s="34"/>
      <c r="W149" s="34"/>
      <c r="X149" s="34"/>
      <c r="Y149" s="34"/>
      <c r="Z149" s="34"/>
      <c r="AA149" s="34"/>
      <c r="AB149" s="34"/>
      <c r="AC149" s="34"/>
      <c r="AD149" s="34"/>
      <c r="AE149" s="34"/>
      <c r="AT149" s="17" t="s">
        <v>121</v>
      </c>
      <c r="AU149" s="17" t="s">
        <v>82</v>
      </c>
    </row>
    <row r="150" spans="1:47" s="2" customFormat="1" ht="97.5">
      <c r="A150" s="34"/>
      <c r="B150" s="35"/>
      <c r="C150" s="36"/>
      <c r="D150" s="195" t="s">
        <v>123</v>
      </c>
      <c r="E150" s="36"/>
      <c r="F150" s="199" t="s">
        <v>208</v>
      </c>
      <c r="G150" s="36"/>
      <c r="H150" s="36"/>
      <c r="I150" s="104"/>
      <c r="J150" s="36"/>
      <c r="K150" s="36"/>
      <c r="L150" s="39"/>
      <c r="M150" s="197"/>
      <c r="N150" s="198"/>
      <c r="O150" s="64"/>
      <c r="P150" s="64"/>
      <c r="Q150" s="64"/>
      <c r="R150" s="64"/>
      <c r="S150" s="64"/>
      <c r="T150" s="65"/>
      <c r="U150" s="34"/>
      <c r="V150" s="34"/>
      <c r="W150" s="34"/>
      <c r="X150" s="34"/>
      <c r="Y150" s="34"/>
      <c r="Z150" s="34"/>
      <c r="AA150" s="34"/>
      <c r="AB150" s="34"/>
      <c r="AC150" s="34"/>
      <c r="AD150" s="34"/>
      <c r="AE150" s="34"/>
      <c r="AT150" s="17" t="s">
        <v>123</v>
      </c>
      <c r="AU150" s="17" t="s">
        <v>82</v>
      </c>
    </row>
    <row r="151" spans="1:65" s="2" customFormat="1" ht="16.5" customHeight="1">
      <c r="A151" s="34"/>
      <c r="B151" s="35"/>
      <c r="C151" s="183" t="s">
        <v>209</v>
      </c>
      <c r="D151" s="183" t="s">
        <v>114</v>
      </c>
      <c r="E151" s="184" t="s">
        <v>210</v>
      </c>
      <c r="F151" s="185" t="s">
        <v>211</v>
      </c>
      <c r="G151" s="186" t="s">
        <v>129</v>
      </c>
      <c r="H151" s="187">
        <v>43.57</v>
      </c>
      <c r="I151" s="188"/>
      <c r="J151" s="187">
        <f>ROUND(I151*H151,2)</f>
        <v>0</v>
      </c>
      <c r="K151" s="185" t="s">
        <v>20</v>
      </c>
      <c r="L151" s="39"/>
      <c r="M151" s="189" t="s">
        <v>20</v>
      </c>
      <c r="N151" s="190" t="s">
        <v>43</v>
      </c>
      <c r="O151" s="64"/>
      <c r="P151" s="191">
        <f>O151*H151</f>
        <v>0</v>
      </c>
      <c r="Q151" s="191">
        <v>0</v>
      </c>
      <c r="R151" s="191">
        <f>Q151*H151</f>
        <v>0</v>
      </c>
      <c r="S151" s="191">
        <v>0</v>
      </c>
      <c r="T151" s="192">
        <f>S151*H151</f>
        <v>0</v>
      </c>
      <c r="U151" s="34"/>
      <c r="V151" s="34"/>
      <c r="W151" s="34"/>
      <c r="X151" s="34"/>
      <c r="Y151" s="34"/>
      <c r="Z151" s="34"/>
      <c r="AA151" s="34"/>
      <c r="AB151" s="34"/>
      <c r="AC151" s="34"/>
      <c r="AD151" s="34"/>
      <c r="AE151" s="34"/>
      <c r="AR151" s="193" t="s">
        <v>119</v>
      </c>
      <c r="AT151" s="193" t="s">
        <v>114</v>
      </c>
      <c r="AU151" s="193" t="s">
        <v>82</v>
      </c>
      <c r="AY151" s="17" t="s">
        <v>112</v>
      </c>
      <c r="BE151" s="194">
        <f>IF(N151="základní",J151,0)</f>
        <v>0</v>
      </c>
      <c r="BF151" s="194">
        <f>IF(N151="snížená",J151,0)</f>
        <v>0</v>
      </c>
      <c r="BG151" s="194">
        <f>IF(N151="zákl. přenesená",J151,0)</f>
        <v>0</v>
      </c>
      <c r="BH151" s="194">
        <f>IF(N151="sníž. přenesená",J151,0)</f>
        <v>0</v>
      </c>
      <c r="BI151" s="194">
        <f>IF(N151="nulová",J151,0)</f>
        <v>0</v>
      </c>
      <c r="BJ151" s="17" t="s">
        <v>80</v>
      </c>
      <c r="BK151" s="194">
        <f>ROUND(I151*H151,2)</f>
        <v>0</v>
      </c>
      <c r="BL151" s="17" t="s">
        <v>119</v>
      </c>
      <c r="BM151" s="193" t="s">
        <v>212</v>
      </c>
    </row>
    <row r="152" spans="1:47" s="2" customFormat="1" ht="11.25">
      <c r="A152" s="34"/>
      <c r="B152" s="35"/>
      <c r="C152" s="36"/>
      <c r="D152" s="195" t="s">
        <v>121</v>
      </c>
      <c r="E152" s="36"/>
      <c r="F152" s="196" t="s">
        <v>211</v>
      </c>
      <c r="G152" s="36"/>
      <c r="H152" s="36"/>
      <c r="I152" s="104"/>
      <c r="J152" s="36"/>
      <c r="K152" s="36"/>
      <c r="L152" s="39"/>
      <c r="M152" s="197"/>
      <c r="N152" s="198"/>
      <c r="O152" s="64"/>
      <c r="P152" s="64"/>
      <c r="Q152" s="64"/>
      <c r="R152" s="64"/>
      <c r="S152" s="64"/>
      <c r="T152" s="65"/>
      <c r="U152" s="34"/>
      <c r="V152" s="34"/>
      <c r="W152" s="34"/>
      <c r="X152" s="34"/>
      <c r="Y152" s="34"/>
      <c r="Z152" s="34"/>
      <c r="AA152" s="34"/>
      <c r="AB152" s="34"/>
      <c r="AC152" s="34"/>
      <c r="AD152" s="34"/>
      <c r="AE152" s="34"/>
      <c r="AT152" s="17" t="s">
        <v>121</v>
      </c>
      <c r="AU152" s="17" t="s">
        <v>82</v>
      </c>
    </row>
    <row r="153" spans="1:65" s="2" customFormat="1" ht="16.5" customHeight="1">
      <c r="A153" s="34"/>
      <c r="B153" s="35"/>
      <c r="C153" s="183" t="s">
        <v>213</v>
      </c>
      <c r="D153" s="183" t="s">
        <v>114</v>
      </c>
      <c r="E153" s="184" t="s">
        <v>214</v>
      </c>
      <c r="F153" s="185" t="s">
        <v>215</v>
      </c>
      <c r="G153" s="186" t="s">
        <v>129</v>
      </c>
      <c r="H153" s="187">
        <v>16.91</v>
      </c>
      <c r="I153" s="188"/>
      <c r="J153" s="187">
        <f>ROUND(I153*H153,2)</f>
        <v>0</v>
      </c>
      <c r="K153" s="185" t="s">
        <v>118</v>
      </c>
      <c r="L153" s="39"/>
      <c r="M153" s="189" t="s">
        <v>20</v>
      </c>
      <c r="N153" s="190" t="s">
        <v>43</v>
      </c>
      <c r="O153" s="64"/>
      <c r="P153" s="191">
        <f>O153*H153</f>
        <v>0</v>
      </c>
      <c r="Q153" s="191">
        <v>0</v>
      </c>
      <c r="R153" s="191">
        <f>Q153*H153</f>
        <v>0</v>
      </c>
      <c r="S153" s="191">
        <v>0</v>
      </c>
      <c r="T153" s="192">
        <f>S153*H153</f>
        <v>0</v>
      </c>
      <c r="U153" s="34"/>
      <c r="V153" s="34"/>
      <c r="W153" s="34"/>
      <c r="X153" s="34"/>
      <c r="Y153" s="34"/>
      <c r="Z153" s="34"/>
      <c r="AA153" s="34"/>
      <c r="AB153" s="34"/>
      <c r="AC153" s="34"/>
      <c r="AD153" s="34"/>
      <c r="AE153" s="34"/>
      <c r="AR153" s="193" t="s">
        <v>119</v>
      </c>
      <c r="AT153" s="193" t="s">
        <v>114</v>
      </c>
      <c r="AU153" s="193" t="s">
        <v>82</v>
      </c>
      <c r="AY153" s="17" t="s">
        <v>112</v>
      </c>
      <c r="BE153" s="194">
        <f>IF(N153="základní",J153,0)</f>
        <v>0</v>
      </c>
      <c r="BF153" s="194">
        <f>IF(N153="snížená",J153,0)</f>
        <v>0</v>
      </c>
      <c r="BG153" s="194">
        <f>IF(N153="zákl. přenesená",J153,0)</f>
        <v>0</v>
      </c>
      <c r="BH153" s="194">
        <f>IF(N153="sníž. přenesená",J153,0)</f>
        <v>0</v>
      </c>
      <c r="BI153" s="194">
        <f>IF(N153="nulová",J153,0)</f>
        <v>0</v>
      </c>
      <c r="BJ153" s="17" t="s">
        <v>80</v>
      </c>
      <c r="BK153" s="194">
        <f>ROUND(I153*H153,2)</f>
        <v>0</v>
      </c>
      <c r="BL153" s="17" t="s">
        <v>119</v>
      </c>
      <c r="BM153" s="193" t="s">
        <v>216</v>
      </c>
    </row>
    <row r="154" spans="1:47" s="2" customFormat="1" ht="19.5">
      <c r="A154" s="34"/>
      <c r="B154" s="35"/>
      <c r="C154" s="36"/>
      <c r="D154" s="195" t="s">
        <v>121</v>
      </c>
      <c r="E154" s="36"/>
      <c r="F154" s="196" t="s">
        <v>217</v>
      </c>
      <c r="G154" s="36"/>
      <c r="H154" s="36"/>
      <c r="I154" s="104"/>
      <c r="J154" s="36"/>
      <c r="K154" s="36"/>
      <c r="L154" s="39"/>
      <c r="M154" s="197"/>
      <c r="N154" s="198"/>
      <c r="O154" s="64"/>
      <c r="P154" s="64"/>
      <c r="Q154" s="64"/>
      <c r="R154" s="64"/>
      <c r="S154" s="64"/>
      <c r="T154" s="65"/>
      <c r="U154" s="34"/>
      <c r="V154" s="34"/>
      <c r="W154" s="34"/>
      <c r="X154" s="34"/>
      <c r="Y154" s="34"/>
      <c r="Z154" s="34"/>
      <c r="AA154" s="34"/>
      <c r="AB154" s="34"/>
      <c r="AC154" s="34"/>
      <c r="AD154" s="34"/>
      <c r="AE154" s="34"/>
      <c r="AT154" s="17" t="s">
        <v>121</v>
      </c>
      <c r="AU154" s="17" t="s">
        <v>82</v>
      </c>
    </row>
    <row r="155" spans="1:47" s="2" customFormat="1" ht="146.25">
      <c r="A155" s="34"/>
      <c r="B155" s="35"/>
      <c r="C155" s="36"/>
      <c r="D155" s="195" t="s">
        <v>123</v>
      </c>
      <c r="E155" s="36"/>
      <c r="F155" s="199" t="s">
        <v>218</v>
      </c>
      <c r="G155" s="36"/>
      <c r="H155" s="36"/>
      <c r="I155" s="104"/>
      <c r="J155" s="36"/>
      <c r="K155" s="36"/>
      <c r="L155" s="39"/>
      <c r="M155" s="197"/>
      <c r="N155" s="198"/>
      <c r="O155" s="64"/>
      <c r="P155" s="64"/>
      <c r="Q155" s="64"/>
      <c r="R155" s="64"/>
      <c r="S155" s="64"/>
      <c r="T155" s="65"/>
      <c r="U155" s="34"/>
      <c r="V155" s="34"/>
      <c r="W155" s="34"/>
      <c r="X155" s="34"/>
      <c r="Y155" s="34"/>
      <c r="Z155" s="34"/>
      <c r="AA155" s="34"/>
      <c r="AB155" s="34"/>
      <c r="AC155" s="34"/>
      <c r="AD155" s="34"/>
      <c r="AE155" s="34"/>
      <c r="AT155" s="17" t="s">
        <v>123</v>
      </c>
      <c r="AU155" s="17" t="s">
        <v>82</v>
      </c>
    </row>
    <row r="156" spans="2:51" s="13" customFormat="1" ht="11.25">
      <c r="B156" s="200"/>
      <c r="C156" s="201"/>
      <c r="D156" s="195" t="s">
        <v>125</v>
      </c>
      <c r="E156" s="202" t="s">
        <v>20</v>
      </c>
      <c r="F156" s="203" t="s">
        <v>133</v>
      </c>
      <c r="G156" s="201"/>
      <c r="H156" s="204">
        <v>8.1</v>
      </c>
      <c r="I156" s="205"/>
      <c r="J156" s="201"/>
      <c r="K156" s="201"/>
      <c r="L156" s="206"/>
      <c r="M156" s="207"/>
      <c r="N156" s="208"/>
      <c r="O156" s="208"/>
      <c r="P156" s="208"/>
      <c r="Q156" s="208"/>
      <c r="R156" s="208"/>
      <c r="S156" s="208"/>
      <c r="T156" s="209"/>
      <c r="AT156" s="210" t="s">
        <v>125</v>
      </c>
      <c r="AU156" s="210" t="s">
        <v>82</v>
      </c>
      <c r="AV156" s="13" t="s">
        <v>82</v>
      </c>
      <c r="AW156" s="13" t="s">
        <v>33</v>
      </c>
      <c r="AX156" s="13" t="s">
        <v>72</v>
      </c>
      <c r="AY156" s="210" t="s">
        <v>112</v>
      </c>
    </row>
    <row r="157" spans="2:51" s="13" customFormat="1" ht="11.25">
      <c r="B157" s="200"/>
      <c r="C157" s="201"/>
      <c r="D157" s="195" t="s">
        <v>125</v>
      </c>
      <c r="E157" s="202" t="s">
        <v>20</v>
      </c>
      <c r="F157" s="203" t="s">
        <v>134</v>
      </c>
      <c r="G157" s="201"/>
      <c r="H157" s="204">
        <v>0.89</v>
      </c>
      <c r="I157" s="205"/>
      <c r="J157" s="201"/>
      <c r="K157" s="201"/>
      <c r="L157" s="206"/>
      <c r="M157" s="207"/>
      <c r="N157" s="208"/>
      <c r="O157" s="208"/>
      <c r="P157" s="208"/>
      <c r="Q157" s="208"/>
      <c r="R157" s="208"/>
      <c r="S157" s="208"/>
      <c r="T157" s="209"/>
      <c r="AT157" s="210" t="s">
        <v>125</v>
      </c>
      <c r="AU157" s="210" t="s">
        <v>82</v>
      </c>
      <c r="AV157" s="13" t="s">
        <v>82</v>
      </c>
      <c r="AW157" s="13" t="s">
        <v>33</v>
      </c>
      <c r="AX157" s="13" t="s">
        <v>72</v>
      </c>
      <c r="AY157" s="210" t="s">
        <v>112</v>
      </c>
    </row>
    <row r="158" spans="2:51" s="13" customFormat="1" ht="11.25">
      <c r="B158" s="200"/>
      <c r="C158" s="201"/>
      <c r="D158" s="195" t="s">
        <v>125</v>
      </c>
      <c r="E158" s="202" t="s">
        <v>20</v>
      </c>
      <c r="F158" s="203" t="s">
        <v>137</v>
      </c>
      <c r="G158" s="201"/>
      <c r="H158" s="204">
        <v>1.23</v>
      </c>
      <c r="I158" s="205"/>
      <c r="J158" s="201"/>
      <c r="K158" s="201"/>
      <c r="L158" s="206"/>
      <c r="M158" s="207"/>
      <c r="N158" s="208"/>
      <c r="O158" s="208"/>
      <c r="P158" s="208"/>
      <c r="Q158" s="208"/>
      <c r="R158" s="208"/>
      <c r="S158" s="208"/>
      <c r="T158" s="209"/>
      <c r="AT158" s="210" t="s">
        <v>125</v>
      </c>
      <c r="AU158" s="210" t="s">
        <v>82</v>
      </c>
      <c r="AV158" s="13" t="s">
        <v>82</v>
      </c>
      <c r="AW158" s="13" t="s">
        <v>33</v>
      </c>
      <c r="AX158" s="13" t="s">
        <v>72</v>
      </c>
      <c r="AY158" s="210" t="s">
        <v>112</v>
      </c>
    </row>
    <row r="159" spans="2:51" s="13" customFormat="1" ht="11.25">
      <c r="B159" s="200"/>
      <c r="C159" s="201"/>
      <c r="D159" s="195" t="s">
        <v>125</v>
      </c>
      <c r="E159" s="202" t="s">
        <v>20</v>
      </c>
      <c r="F159" s="203" t="s">
        <v>194</v>
      </c>
      <c r="G159" s="201"/>
      <c r="H159" s="204">
        <v>22.03</v>
      </c>
      <c r="I159" s="205"/>
      <c r="J159" s="201"/>
      <c r="K159" s="201"/>
      <c r="L159" s="206"/>
      <c r="M159" s="207"/>
      <c r="N159" s="208"/>
      <c r="O159" s="208"/>
      <c r="P159" s="208"/>
      <c r="Q159" s="208"/>
      <c r="R159" s="208"/>
      <c r="S159" s="208"/>
      <c r="T159" s="209"/>
      <c r="AT159" s="210" t="s">
        <v>125</v>
      </c>
      <c r="AU159" s="210" t="s">
        <v>82</v>
      </c>
      <c r="AV159" s="13" t="s">
        <v>82</v>
      </c>
      <c r="AW159" s="13" t="s">
        <v>33</v>
      </c>
      <c r="AX159" s="13" t="s">
        <v>72</v>
      </c>
      <c r="AY159" s="210" t="s">
        <v>112</v>
      </c>
    </row>
    <row r="160" spans="2:51" s="13" customFormat="1" ht="11.25">
      <c r="B160" s="200"/>
      <c r="C160" s="201"/>
      <c r="D160" s="195" t="s">
        <v>125</v>
      </c>
      <c r="E160" s="202" t="s">
        <v>20</v>
      </c>
      <c r="F160" s="203" t="s">
        <v>138</v>
      </c>
      <c r="G160" s="201"/>
      <c r="H160" s="204">
        <v>1.28</v>
      </c>
      <c r="I160" s="205"/>
      <c r="J160" s="201"/>
      <c r="K160" s="201"/>
      <c r="L160" s="206"/>
      <c r="M160" s="207"/>
      <c r="N160" s="208"/>
      <c r="O160" s="208"/>
      <c r="P160" s="208"/>
      <c r="Q160" s="208"/>
      <c r="R160" s="208"/>
      <c r="S160" s="208"/>
      <c r="T160" s="209"/>
      <c r="AT160" s="210" t="s">
        <v>125</v>
      </c>
      <c r="AU160" s="210" t="s">
        <v>82</v>
      </c>
      <c r="AV160" s="13" t="s">
        <v>82</v>
      </c>
      <c r="AW160" s="13" t="s">
        <v>33</v>
      </c>
      <c r="AX160" s="13" t="s">
        <v>72</v>
      </c>
      <c r="AY160" s="210" t="s">
        <v>112</v>
      </c>
    </row>
    <row r="161" spans="2:51" s="13" customFormat="1" ht="11.25">
      <c r="B161" s="200"/>
      <c r="C161" s="201"/>
      <c r="D161" s="195" t="s">
        <v>125</v>
      </c>
      <c r="E161" s="202" t="s">
        <v>20</v>
      </c>
      <c r="F161" s="203" t="s">
        <v>139</v>
      </c>
      <c r="G161" s="201"/>
      <c r="H161" s="204">
        <v>5.23</v>
      </c>
      <c r="I161" s="205"/>
      <c r="J161" s="201"/>
      <c r="K161" s="201"/>
      <c r="L161" s="206"/>
      <c r="M161" s="207"/>
      <c r="N161" s="208"/>
      <c r="O161" s="208"/>
      <c r="P161" s="208"/>
      <c r="Q161" s="208"/>
      <c r="R161" s="208"/>
      <c r="S161" s="208"/>
      <c r="T161" s="209"/>
      <c r="AT161" s="210" t="s">
        <v>125</v>
      </c>
      <c r="AU161" s="210" t="s">
        <v>82</v>
      </c>
      <c r="AV161" s="13" t="s">
        <v>82</v>
      </c>
      <c r="AW161" s="13" t="s">
        <v>33</v>
      </c>
      <c r="AX161" s="13" t="s">
        <v>72</v>
      </c>
      <c r="AY161" s="210" t="s">
        <v>112</v>
      </c>
    </row>
    <row r="162" spans="2:51" s="13" customFormat="1" ht="11.25">
      <c r="B162" s="200"/>
      <c r="C162" s="201"/>
      <c r="D162" s="195" t="s">
        <v>125</v>
      </c>
      <c r="E162" s="202" t="s">
        <v>20</v>
      </c>
      <c r="F162" s="203" t="s">
        <v>219</v>
      </c>
      <c r="G162" s="201"/>
      <c r="H162" s="204">
        <v>-6.84</v>
      </c>
      <c r="I162" s="205"/>
      <c r="J162" s="201"/>
      <c r="K162" s="201"/>
      <c r="L162" s="206"/>
      <c r="M162" s="207"/>
      <c r="N162" s="208"/>
      <c r="O162" s="208"/>
      <c r="P162" s="208"/>
      <c r="Q162" s="208"/>
      <c r="R162" s="208"/>
      <c r="S162" s="208"/>
      <c r="T162" s="209"/>
      <c r="AT162" s="210" t="s">
        <v>125</v>
      </c>
      <c r="AU162" s="210" t="s">
        <v>82</v>
      </c>
      <c r="AV162" s="13" t="s">
        <v>82</v>
      </c>
      <c r="AW162" s="13" t="s">
        <v>33</v>
      </c>
      <c r="AX162" s="13" t="s">
        <v>72</v>
      </c>
      <c r="AY162" s="210" t="s">
        <v>112</v>
      </c>
    </row>
    <row r="163" spans="2:51" s="13" customFormat="1" ht="11.25">
      <c r="B163" s="200"/>
      <c r="C163" s="201"/>
      <c r="D163" s="195" t="s">
        <v>125</v>
      </c>
      <c r="E163" s="202" t="s">
        <v>20</v>
      </c>
      <c r="F163" s="203" t="s">
        <v>220</v>
      </c>
      <c r="G163" s="201"/>
      <c r="H163" s="204">
        <v>-1.9</v>
      </c>
      <c r="I163" s="205"/>
      <c r="J163" s="201"/>
      <c r="K163" s="201"/>
      <c r="L163" s="206"/>
      <c r="M163" s="207"/>
      <c r="N163" s="208"/>
      <c r="O163" s="208"/>
      <c r="P163" s="208"/>
      <c r="Q163" s="208"/>
      <c r="R163" s="208"/>
      <c r="S163" s="208"/>
      <c r="T163" s="209"/>
      <c r="AT163" s="210" t="s">
        <v>125</v>
      </c>
      <c r="AU163" s="210" t="s">
        <v>82</v>
      </c>
      <c r="AV163" s="13" t="s">
        <v>82</v>
      </c>
      <c r="AW163" s="13" t="s">
        <v>33</v>
      </c>
      <c r="AX163" s="13" t="s">
        <v>72</v>
      </c>
      <c r="AY163" s="210" t="s">
        <v>112</v>
      </c>
    </row>
    <row r="164" spans="2:51" s="13" customFormat="1" ht="11.25">
      <c r="B164" s="200"/>
      <c r="C164" s="201"/>
      <c r="D164" s="195" t="s">
        <v>125</v>
      </c>
      <c r="E164" s="202" t="s">
        <v>20</v>
      </c>
      <c r="F164" s="203" t="s">
        <v>221</v>
      </c>
      <c r="G164" s="201"/>
      <c r="H164" s="204">
        <v>-0.06</v>
      </c>
      <c r="I164" s="205"/>
      <c r="J164" s="201"/>
      <c r="K164" s="201"/>
      <c r="L164" s="206"/>
      <c r="M164" s="207"/>
      <c r="N164" s="208"/>
      <c r="O164" s="208"/>
      <c r="P164" s="208"/>
      <c r="Q164" s="208"/>
      <c r="R164" s="208"/>
      <c r="S164" s="208"/>
      <c r="T164" s="209"/>
      <c r="AT164" s="210" t="s">
        <v>125</v>
      </c>
      <c r="AU164" s="210" t="s">
        <v>82</v>
      </c>
      <c r="AV164" s="13" t="s">
        <v>82</v>
      </c>
      <c r="AW164" s="13" t="s">
        <v>33</v>
      </c>
      <c r="AX164" s="13" t="s">
        <v>72</v>
      </c>
      <c r="AY164" s="210" t="s">
        <v>112</v>
      </c>
    </row>
    <row r="165" spans="2:51" s="13" customFormat="1" ht="11.25">
      <c r="B165" s="200"/>
      <c r="C165" s="201"/>
      <c r="D165" s="195" t="s">
        <v>125</v>
      </c>
      <c r="E165" s="202" t="s">
        <v>20</v>
      </c>
      <c r="F165" s="203" t="s">
        <v>222</v>
      </c>
      <c r="G165" s="201"/>
      <c r="H165" s="204">
        <v>-6.96</v>
      </c>
      <c r="I165" s="205"/>
      <c r="J165" s="201"/>
      <c r="K165" s="201"/>
      <c r="L165" s="206"/>
      <c r="M165" s="207"/>
      <c r="N165" s="208"/>
      <c r="O165" s="208"/>
      <c r="P165" s="208"/>
      <c r="Q165" s="208"/>
      <c r="R165" s="208"/>
      <c r="S165" s="208"/>
      <c r="T165" s="209"/>
      <c r="AT165" s="210" t="s">
        <v>125</v>
      </c>
      <c r="AU165" s="210" t="s">
        <v>82</v>
      </c>
      <c r="AV165" s="13" t="s">
        <v>82</v>
      </c>
      <c r="AW165" s="13" t="s">
        <v>33</v>
      </c>
      <c r="AX165" s="13" t="s">
        <v>72</v>
      </c>
      <c r="AY165" s="210" t="s">
        <v>112</v>
      </c>
    </row>
    <row r="166" spans="2:51" s="13" customFormat="1" ht="11.25">
      <c r="B166" s="200"/>
      <c r="C166" s="201"/>
      <c r="D166" s="195" t="s">
        <v>125</v>
      </c>
      <c r="E166" s="202" t="s">
        <v>20</v>
      </c>
      <c r="F166" s="203" t="s">
        <v>223</v>
      </c>
      <c r="G166" s="201"/>
      <c r="H166" s="204">
        <v>-0.3</v>
      </c>
      <c r="I166" s="205"/>
      <c r="J166" s="201"/>
      <c r="K166" s="201"/>
      <c r="L166" s="206"/>
      <c r="M166" s="207"/>
      <c r="N166" s="208"/>
      <c r="O166" s="208"/>
      <c r="P166" s="208"/>
      <c r="Q166" s="208"/>
      <c r="R166" s="208"/>
      <c r="S166" s="208"/>
      <c r="T166" s="209"/>
      <c r="AT166" s="210" t="s">
        <v>125</v>
      </c>
      <c r="AU166" s="210" t="s">
        <v>82</v>
      </c>
      <c r="AV166" s="13" t="s">
        <v>82</v>
      </c>
      <c r="AW166" s="13" t="s">
        <v>33</v>
      </c>
      <c r="AX166" s="13" t="s">
        <v>72</v>
      </c>
      <c r="AY166" s="210" t="s">
        <v>112</v>
      </c>
    </row>
    <row r="167" spans="2:51" s="13" customFormat="1" ht="11.25">
      <c r="B167" s="200"/>
      <c r="C167" s="201"/>
      <c r="D167" s="195" t="s">
        <v>125</v>
      </c>
      <c r="E167" s="202" t="s">
        <v>20</v>
      </c>
      <c r="F167" s="203" t="s">
        <v>224</v>
      </c>
      <c r="G167" s="201"/>
      <c r="H167" s="204">
        <v>-0.88</v>
      </c>
      <c r="I167" s="205"/>
      <c r="J167" s="201"/>
      <c r="K167" s="201"/>
      <c r="L167" s="206"/>
      <c r="M167" s="207"/>
      <c r="N167" s="208"/>
      <c r="O167" s="208"/>
      <c r="P167" s="208"/>
      <c r="Q167" s="208"/>
      <c r="R167" s="208"/>
      <c r="S167" s="208"/>
      <c r="T167" s="209"/>
      <c r="AT167" s="210" t="s">
        <v>125</v>
      </c>
      <c r="AU167" s="210" t="s">
        <v>82</v>
      </c>
      <c r="AV167" s="13" t="s">
        <v>82</v>
      </c>
      <c r="AW167" s="13" t="s">
        <v>33</v>
      </c>
      <c r="AX167" s="13" t="s">
        <v>72</v>
      </c>
      <c r="AY167" s="210" t="s">
        <v>112</v>
      </c>
    </row>
    <row r="168" spans="2:51" s="13" customFormat="1" ht="11.25">
      <c r="B168" s="200"/>
      <c r="C168" s="201"/>
      <c r="D168" s="195" t="s">
        <v>125</v>
      </c>
      <c r="E168" s="202" t="s">
        <v>20</v>
      </c>
      <c r="F168" s="203" t="s">
        <v>225</v>
      </c>
      <c r="G168" s="201"/>
      <c r="H168" s="204">
        <v>-1.06</v>
      </c>
      <c r="I168" s="205"/>
      <c r="J168" s="201"/>
      <c r="K168" s="201"/>
      <c r="L168" s="206"/>
      <c r="M168" s="207"/>
      <c r="N168" s="208"/>
      <c r="O168" s="208"/>
      <c r="P168" s="208"/>
      <c r="Q168" s="208"/>
      <c r="R168" s="208"/>
      <c r="S168" s="208"/>
      <c r="T168" s="209"/>
      <c r="AT168" s="210" t="s">
        <v>125</v>
      </c>
      <c r="AU168" s="210" t="s">
        <v>82</v>
      </c>
      <c r="AV168" s="13" t="s">
        <v>82</v>
      </c>
      <c r="AW168" s="13" t="s">
        <v>33</v>
      </c>
      <c r="AX168" s="13" t="s">
        <v>72</v>
      </c>
      <c r="AY168" s="210" t="s">
        <v>112</v>
      </c>
    </row>
    <row r="169" spans="2:51" s="13" customFormat="1" ht="11.25">
      <c r="B169" s="200"/>
      <c r="C169" s="201"/>
      <c r="D169" s="195" t="s">
        <v>125</v>
      </c>
      <c r="E169" s="202" t="s">
        <v>20</v>
      </c>
      <c r="F169" s="203" t="s">
        <v>226</v>
      </c>
      <c r="G169" s="201"/>
      <c r="H169" s="204">
        <v>-2.95</v>
      </c>
      <c r="I169" s="205"/>
      <c r="J169" s="201"/>
      <c r="K169" s="201"/>
      <c r="L169" s="206"/>
      <c r="M169" s="207"/>
      <c r="N169" s="208"/>
      <c r="O169" s="208"/>
      <c r="P169" s="208"/>
      <c r="Q169" s="208"/>
      <c r="R169" s="208"/>
      <c r="S169" s="208"/>
      <c r="T169" s="209"/>
      <c r="AT169" s="210" t="s">
        <v>125</v>
      </c>
      <c r="AU169" s="210" t="s">
        <v>82</v>
      </c>
      <c r="AV169" s="13" t="s">
        <v>82</v>
      </c>
      <c r="AW169" s="13" t="s">
        <v>33</v>
      </c>
      <c r="AX169" s="13" t="s">
        <v>72</v>
      </c>
      <c r="AY169" s="210" t="s">
        <v>112</v>
      </c>
    </row>
    <row r="170" spans="2:51" s="13" customFormat="1" ht="11.25">
      <c r="B170" s="200"/>
      <c r="C170" s="201"/>
      <c r="D170" s="195" t="s">
        <v>125</v>
      </c>
      <c r="E170" s="202" t="s">
        <v>20</v>
      </c>
      <c r="F170" s="203" t="s">
        <v>227</v>
      </c>
      <c r="G170" s="201"/>
      <c r="H170" s="204">
        <v>-0.55</v>
      </c>
      <c r="I170" s="205"/>
      <c r="J170" s="201"/>
      <c r="K170" s="201"/>
      <c r="L170" s="206"/>
      <c r="M170" s="207"/>
      <c r="N170" s="208"/>
      <c r="O170" s="208"/>
      <c r="P170" s="208"/>
      <c r="Q170" s="208"/>
      <c r="R170" s="208"/>
      <c r="S170" s="208"/>
      <c r="T170" s="209"/>
      <c r="AT170" s="210" t="s">
        <v>125</v>
      </c>
      <c r="AU170" s="210" t="s">
        <v>82</v>
      </c>
      <c r="AV170" s="13" t="s">
        <v>82</v>
      </c>
      <c r="AW170" s="13" t="s">
        <v>33</v>
      </c>
      <c r="AX170" s="13" t="s">
        <v>72</v>
      </c>
      <c r="AY170" s="210" t="s">
        <v>112</v>
      </c>
    </row>
    <row r="171" spans="2:51" s="13" customFormat="1" ht="11.25">
      <c r="B171" s="200"/>
      <c r="C171" s="201"/>
      <c r="D171" s="195" t="s">
        <v>125</v>
      </c>
      <c r="E171" s="202" t="s">
        <v>20</v>
      </c>
      <c r="F171" s="203" t="s">
        <v>228</v>
      </c>
      <c r="G171" s="201"/>
      <c r="H171" s="204">
        <v>-0.35</v>
      </c>
      <c r="I171" s="205"/>
      <c r="J171" s="201"/>
      <c r="K171" s="201"/>
      <c r="L171" s="206"/>
      <c r="M171" s="207"/>
      <c r="N171" s="208"/>
      <c r="O171" s="208"/>
      <c r="P171" s="208"/>
      <c r="Q171" s="208"/>
      <c r="R171" s="208"/>
      <c r="S171" s="208"/>
      <c r="T171" s="209"/>
      <c r="AT171" s="210" t="s">
        <v>125</v>
      </c>
      <c r="AU171" s="210" t="s">
        <v>82</v>
      </c>
      <c r="AV171" s="13" t="s">
        <v>82</v>
      </c>
      <c r="AW171" s="13" t="s">
        <v>33</v>
      </c>
      <c r="AX171" s="13" t="s">
        <v>72</v>
      </c>
      <c r="AY171" s="210" t="s">
        <v>112</v>
      </c>
    </row>
    <row r="172" spans="2:51" s="14" customFormat="1" ht="11.25">
      <c r="B172" s="211"/>
      <c r="C172" s="212"/>
      <c r="D172" s="195" t="s">
        <v>125</v>
      </c>
      <c r="E172" s="213" t="s">
        <v>20</v>
      </c>
      <c r="F172" s="214" t="s">
        <v>140</v>
      </c>
      <c r="G172" s="212"/>
      <c r="H172" s="215">
        <v>16.91</v>
      </c>
      <c r="I172" s="216"/>
      <c r="J172" s="212"/>
      <c r="K172" s="212"/>
      <c r="L172" s="217"/>
      <c r="M172" s="218"/>
      <c r="N172" s="219"/>
      <c r="O172" s="219"/>
      <c r="P172" s="219"/>
      <c r="Q172" s="219"/>
      <c r="R172" s="219"/>
      <c r="S172" s="219"/>
      <c r="T172" s="220"/>
      <c r="AT172" s="221" t="s">
        <v>125</v>
      </c>
      <c r="AU172" s="221" t="s">
        <v>82</v>
      </c>
      <c r="AV172" s="14" t="s">
        <v>119</v>
      </c>
      <c r="AW172" s="14" t="s">
        <v>33</v>
      </c>
      <c r="AX172" s="14" t="s">
        <v>80</v>
      </c>
      <c r="AY172" s="221" t="s">
        <v>112</v>
      </c>
    </row>
    <row r="173" spans="1:65" s="2" customFormat="1" ht="16.5" customHeight="1">
      <c r="A173" s="34"/>
      <c r="B173" s="35"/>
      <c r="C173" s="222" t="s">
        <v>229</v>
      </c>
      <c r="D173" s="222" t="s">
        <v>230</v>
      </c>
      <c r="E173" s="223" t="s">
        <v>231</v>
      </c>
      <c r="F173" s="224" t="s">
        <v>232</v>
      </c>
      <c r="G173" s="225" t="s">
        <v>233</v>
      </c>
      <c r="H173" s="226">
        <v>33.82</v>
      </c>
      <c r="I173" s="227"/>
      <c r="J173" s="226">
        <f>ROUND(I173*H173,2)</f>
        <v>0</v>
      </c>
      <c r="K173" s="224" t="s">
        <v>118</v>
      </c>
      <c r="L173" s="228"/>
      <c r="M173" s="229" t="s">
        <v>20</v>
      </c>
      <c r="N173" s="230" t="s">
        <v>43</v>
      </c>
      <c r="O173" s="64"/>
      <c r="P173" s="191">
        <f>O173*H173</f>
        <v>0</v>
      </c>
      <c r="Q173" s="191">
        <v>1</v>
      </c>
      <c r="R173" s="191">
        <f>Q173*H173</f>
        <v>33.82</v>
      </c>
      <c r="S173" s="191">
        <v>0</v>
      </c>
      <c r="T173" s="192">
        <f>S173*H173</f>
        <v>0</v>
      </c>
      <c r="U173" s="34"/>
      <c r="V173" s="34"/>
      <c r="W173" s="34"/>
      <c r="X173" s="34"/>
      <c r="Y173" s="34"/>
      <c r="Z173" s="34"/>
      <c r="AA173" s="34"/>
      <c r="AB173" s="34"/>
      <c r="AC173" s="34"/>
      <c r="AD173" s="34"/>
      <c r="AE173" s="34"/>
      <c r="AR173" s="193" t="s">
        <v>180</v>
      </c>
      <c r="AT173" s="193" t="s">
        <v>230</v>
      </c>
      <c r="AU173" s="193" t="s">
        <v>82</v>
      </c>
      <c r="AY173" s="17" t="s">
        <v>112</v>
      </c>
      <c r="BE173" s="194">
        <f>IF(N173="základní",J173,0)</f>
        <v>0</v>
      </c>
      <c r="BF173" s="194">
        <f>IF(N173="snížená",J173,0)</f>
        <v>0</v>
      </c>
      <c r="BG173" s="194">
        <f>IF(N173="zákl. přenesená",J173,0)</f>
        <v>0</v>
      </c>
      <c r="BH173" s="194">
        <f>IF(N173="sníž. přenesená",J173,0)</f>
        <v>0</v>
      </c>
      <c r="BI173" s="194">
        <f>IF(N173="nulová",J173,0)</f>
        <v>0</v>
      </c>
      <c r="BJ173" s="17" t="s">
        <v>80</v>
      </c>
      <c r="BK173" s="194">
        <f>ROUND(I173*H173,2)</f>
        <v>0</v>
      </c>
      <c r="BL173" s="17" t="s">
        <v>119</v>
      </c>
      <c r="BM173" s="193" t="s">
        <v>234</v>
      </c>
    </row>
    <row r="174" spans="1:47" s="2" customFormat="1" ht="11.25">
      <c r="A174" s="34"/>
      <c r="B174" s="35"/>
      <c r="C174" s="36"/>
      <c r="D174" s="195" t="s">
        <v>121</v>
      </c>
      <c r="E174" s="36"/>
      <c r="F174" s="196" t="s">
        <v>232</v>
      </c>
      <c r="G174" s="36"/>
      <c r="H174" s="36"/>
      <c r="I174" s="104"/>
      <c r="J174" s="36"/>
      <c r="K174" s="36"/>
      <c r="L174" s="39"/>
      <c r="M174" s="197"/>
      <c r="N174" s="198"/>
      <c r="O174" s="64"/>
      <c r="P174" s="64"/>
      <c r="Q174" s="64"/>
      <c r="R174" s="64"/>
      <c r="S174" s="64"/>
      <c r="T174" s="65"/>
      <c r="U174" s="34"/>
      <c r="V174" s="34"/>
      <c r="W174" s="34"/>
      <c r="X174" s="34"/>
      <c r="Y174" s="34"/>
      <c r="Z174" s="34"/>
      <c r="AA174" s="34"/>
      <c r="AB174" s="34"/>
      <c r="AC174" s="34"/>
      <c r="AD174" s="34"/>
      <c r="AE174" s="34"/>
      <c r="AT174" s="17" t="s">
        <v>121</v>
      </c>
      <c r="AU174" s="17" t="s">
        <v>82</v>
      </c>
    </row>
    <row r="175" spans="2:51" s="13" customFormat="1" ht="11.25">
      <c r="B175" s="200"/>
      <c r="C175" s="201"/>
      <c r="D175" s="195" t="s">
        <v>125</v>
      </c>
      <c r="E175" s="202" t="s">
        <v>20</v>
      </c>
      <c r="F175" s="203" t="s">
        <v>235</v>
      </c>
      <c r="G175" s="201"/>
      <c r="H175" s="204">
        <v>33.82</v>
      </c>
      <c r="I175" s="205"/>
      <c r="J175" s="201"/>
      <c r="K175" s="201"/>
      <c r="L175" s="206"/>
      <c r="M175" s="207"/>
      <c r="N175" s="208"/>
      <c r="O175" s="208"/>
      <c r="P175" s="208"/>
      <c r="Q175" s="208"/>
      <c r="R175" s="208"/>
      <c r="S175" s="208"/>
      <c r="T175" s="209"/>
      <c r="AT175" s="210" t="s">
        <v>125</v>
      </c>
      <c r="AU175" s="210" t="s">
        <v>82</v>
      </c>
      <c r="AV175" s="13" t="s">
        <v>82</v>
      </c>
      <c r="AW175" s="13" t="s">
        <v>33</v>
      </c>
      <c r="AX175" s="13" t="s">
        <v>80</v>
      </c>
      <c r="AY175" s="210" t="s">
        <v>112</v>
      </c>
    </row>
    <row r="176" spans="1:65" s="2" customFormat="1" ht="16.5" customHeight="1">
      <c r="A176" s="34"/>
      <c r="B176" s="35"/>
      <c r="C176" s="183" t="s">
        <v>8</v>
      </c>
      <c r="D176" s="183" t="s">
        <v>114</v>
      </c>
      <c r="E176" s="184" t="s">
        <v>236</v>
      </c>
      <c r="F176" s="185" t="s">
        <v>237</v>
      </c>
      <c r="G176" s="186" t="s">
        <v>129</v>
      </c>
      <c r="H176" s="187">
        <v>15.01</v>
      </c>
      <c r="I176" s="188"/>
      <c r="J176" s="187">
        <f>ROUND(I176*H176,2)</f>
        <v>0</v>
      </c>
      <c r="K176" s="185" t="s">
        <v>118</v>
      </c>
      <c r="L176" s="39"/>
      <c r="M176" s="189" t="s">
        <v>20</v>
      </c>
      <c r="N176" s="190" t="s">
        <v>43</v>
      </c>
      <c r="O176" s="64"/>
      <c r="P176" s="191">
        <f>O176*H176</f>
        <v>0</v>
      </c>
      <c r="Q176" s="191">
        <v>0</v>
      </c>
      <c r="R176" s="191">
        <f>Q176*H176</f>
        <v>0</v>
      </c>
      <c r="S176" s="191">
        <v>0</v>
      </c>
      <c r="T176" s="192">
        <f>S176*H176</f>
        <v>0</v>
      </c>
      <c r="U176" s="34"/>
      <c r="V176" s="34"/>
      <c r="W176" s="34"/>
      <c r="X176" s="34"/>
      <c r="Y176" s="34"/>
      <c r="Z176" s="34"/>
      <c r="AA176" s="34"/>
      <c r="AB176" s="34"/>
      <c r="AC176" s="34"/>
      <c r="AD176" s="34"/>
      <c r="AE176" s="34"/>
      <c r="AR176" s="193" t="s">
        <v>119</v>
      </c>
      <c r="AT176" s="193" t="s">
        <v>114</v>
      </c>
      <c r="AU176" s="193" t="s">
        <v>82</v>
      </c>
      <c r="AY176" s="17" t="s">
        <v>112</v>
      </c>
      <c r="BE176" s="194">
        <f>IF(N176="základní",J176,0)</f>
        <v>0</v>
      </c>
      <c r="BF176" s="194">
        <f>IF(N176="snížená",J176,0)</f>
        <v>0</v>
      </c>
      <c r="BG176" s="194">
        <f>IF(N176="zákl. přenesená",J176,0)</f>
        <v>0</v>
      </c>
      <c r="BH176" s="194">
        <f>IF(N176="sníž. přenesená",J176,0)</f>
        <v>0</v>
      </c>
      <c r="BI176" s="194">
        <f>IF(N176="nulová",J176,0)</f>
        <v>0</v>
      </c>
      <c r="BJ176" s="17" t="s">
        <v>80</v>
      </c>
      <c r="BK176" s="194">
        <f>ROUND(I176*H176,2)</f>
        <v>0</v>
      </c>
      <c r="BL176" s="17" t="s">
        <v>119</v>
      </c>
      <c r="BM176" s="193" t="s">
        <v>238</v>
      </c>
    </row>
    <row r="177" spans="1:47" s="2" customFormat="1" ht="19.5">
      <c r="A177" s="34"/>
      <c r="B177" s="35"/>
      <c r="C177" s="36"/>
      <c r="D177" s="195" t="s">
        <v>121</v>
      </c>
      <c r="E177" s="36"/>
      <c r="F177" s="196" t="s">
        <v>239</v>
      </c>
      <c r="G177" s="36"/>
      <c r="H177" s="36"/>
      <c r="I177" s="104"/>
      <c r="J177" s="36"/>
      <c r="K177" s="36"/>
      <c r="L177" s="39"/>
      <c r="M177" s="197"/>
      <c r="N177" s="198"/>
      <c r="O177" s="64"/>
      <c r="P177" s="64"/>
      <c r="Q177" s="64"/>
      <c r="R177" s="64"/>
      <c r="S177" s="64"/>
      <c r="T177" s="65"/>
      <c r="U177" s="34"/>
      <c r="V177" s="34"/>
      <c r="W177" s="34"/>
      <c r="X177" s="34"/>
      <c r="Y177" s="34"/>
      <c r="Z177" s="34"/>
      <c r="AA177" s="34"/>
      <c r="AB177" s="34"/>
      <c r="AC177" s="34"/>
      <c r="AD177" s="34"/>
      <c r="AE177" s="34"/>
      <c r="AT177" s="17" t="s">
        <v>121</v>
      </c>
      <c r="AU177" s="17" t="s">
        <v>82</v>
      </c>
    </row>
    <row r="178" spans="1:47" s="2" customFormat="1" ht="87.75">
      <c r="A178" s="34"/>
      <c r="B178" s="35"/>
      <c r="C178" s="36"/>
      <c r="D178" s="195" t="s">
        <v>123</v>
      </c>
      <c r="E178" s="36"/>
      <c r="F178" s="199" t="s">
        <v>240</v>
      </c>
      <c r="G178" s="36"/>
      <c r="H178" s="36"/>
      <c r="I178" s="104"/>
      <c r="J178" s="36"/>
      <c r="K178" s="36"/>
      <c r="L178" s="39"/>
      <c r="M178" s="197"/>
      <c r="N178" s="198"/>
      <c r="O178" s="64"/>
      <c r="P178" s="64"/>
      <c r="Q178" s="64"/>
      <c r="R178" s="64"/>
      <c r="S178" s="64"/>
      <c r="T178" s="65"/>
      <c r="U178" s="34"/>
      <c r="V178" s="34"/>
      <c r="W178" s="34"/>
      <c r="X178" s="34"/>
      <c r="Y178" s="34"/>
      <c r="Z178" s="34"/>
      <c r="AA178" s="34"/>
      <c r="AB178" s="34"/>
      <c r="AC178" s="34"/>
      <c r="AD178" s="34"/>
      <c r="AE178" s="34"/>
      <c r="AT178" s="17" t="s">
        <v>123</v>
      </c>
      <c r="AU178" s="17" t="s">
        <v>82</v>
      </c>
    </row>
    <row r="179" spans="2:51" s="13" customFormat="1" ht="11.25">
      <c r="B179" s="200"/>
      <c r="C179" s="201"/>
      <c r="D179" s="195" t="s">
        <v>125</v>
      </c>
      <c r="E179" s="202" t="s">
        <v>20</v>
      </c>
      <c r="F179" s="203" t="s">
        <v>241</v>
      </c>
      <c r="G179" s="201"/>
      <c r="H179" s="204">
        <v>12.06</v>
      </c>
      <c r="I179" s="205"/>
      <c r="J179" s="201"/>
      <c r="K179" s="201"/>
      <c r="L179" s="206"/>
      <c r="M179" s="207"/>
      <c r="N179" s="208"/>
      <c r="O179" s="208"/>
      <c r="P179" s="208"/>
      <c r="Q179" s="208"/>
      <c r="R179" s="208"/>
      <c r="S179" s="208"/>
      <c r="T179" s="209"/>
      <c r="AT179" s="210" t="s">
        <v>125</v>
      </c>
      <c r="AU179" s="210" t="s">
        <v>82</v>
      </c>
      <c r="AV179" s="13" t="s">
        <v>82</v>
      </c>
      <c r="AW179" s="13" t="s">
        <v>33</v>
      </c>
      <c r="AX179" s="13" t="s">
        <v>72</v>
      </c>
      <c r="AY179" s="210" t="s">
        <v>112</v>
      </c>
    </row>
    <row r="180" spans="2:51" s="13" customFormat="1" ht="11.25">
      <c r="B180" s="200"/>
      <c r="C180" s="201"/>
      <c r="D180" s="195" t="s">
        <v>125</v>
      </c>
      <c r="E180" s="202" t="s">
        <v>20</v>
      </c>
      <c r="F180" s="203" t="s">
        <v>242</v>
      </c>
      <c r="G180" s="201"/>
      <c r="H180" s="204">
        <v>2.95</v>
      </c>
      <c r="I180" s="205"/>
      <c r="J180" s="201"/>
      <c r="K180" s="201"/>
      <c r="L180" s="206"/>
      <c r="M180" s="207"/>
      <c r="N180" s="208"/>
      <c r="O180" s="208"/>
      <c r="P180" s="208"/>
      <c r="Q180" s="208"/>
      <c r="R180" s="208"/>
      <c r="S180" s="208"/>
      <c r="T180" s="209"/>
      <c r="AT180" s="210" t="s">
        <v>125</v>
      </c>
      <c r="AU180" s="210" t="s">
        <v>82</v>
      </c>
      <c r="AV180" s="13" t="s">
        <v>82</v>
      </c>
      <c r="AW180" s="13" t="s">
        <v>33</v>
      </c>
      <c r="AX180" s="13" t="s">
        <v>72</v>
      </c>
      <c r="AY180" s="210" t="s">
        <v>112</v>
      </c>
    </row>
    <row r="181" spans="2:51" s="14" customFormat="1" ht="11.25">
      <c r="B181" s="211"/>
      <c r="C181" s="212"/>
      <c r="D181" s="195" t="s">
        <v>125</v>
      </c>
      <c r="E181" s="213" t="s">
        <v>20</v>
      </c>
      <c r="F181" s="214" t="s">
        <v>140</v>
      </c>
      <c r="G181" s="212"/>
      <c r="H181" s="215">
        <v>15.01</v>
      </c>
      <c r="I181" s="216"/>
      <c r="J181" s="212"/>
      <c r="K181" s="212"/>
      <c r="L181" s="217"/>
      <c r="M181" s="218"/>
      <c r="N181" s="219"/>
      <c r="O181" s="219"/>
      <c r="P181" s="219"/>
      <c r="Q181" s="219"/>
      <c r="R181" s="219"/>
      <c r="S181" s="219"/>
      <c r="T181" s="220"/>
      <c r="AT181" s="221" t="s">
        <v>125</v>
      </c>
      <c r="AU181" s="221" t="s">
        <v>82</v>
      </c>
      <c r="AV181" s="14" t="s">
        <v>119</v>
      </c>
      <c r="AW181" s="14" t="s">
        <v>33</v>
      </c>
      <c r="AX181" s="14" t="s">
        <v>80</v>
      </c>
      <c r="AY181" s="221" t="s">
        <v>112</v>
      </c>
    </row>
    <row r="182" spans="1:65" s="2" customFormat="1" ht="16.5" customHeight="1">
      <c r="A182" s="34"/>
      <c r="B182" s="35"/>
      <c r="C182" s="222" t="s">
        <v>243</v>
      </c>
      <c r="D182" s="222" t="s">
        <v>230</v>
      </c>
      <c r="E182" s="223" t="s">
        <v>244</v>
      </c>
      <c r="F182" s="224" t="s">
        <v>245</v>
      </c>
      <c r="G182" s="225" t="s">
        <v>233</v>
      </c>
      <c r="H182" s="226">
        <v>60.04</v>
      </c>
      <c r="I182" s="227"/>
      <c r="J182" s="226">
        <f>ROUND(I182*H182,2)</f>
        <v>0</v>
      </c>
      <c r="K182" s="224" t="s">
        <v>118</v>
      </c>
      <c r="L182" s="228"/>
      <c r="M182" s="229" t="s">
        <v>20</v>
      </c>
      <c r="N182" s="230" t="s">
        <v>43</v>
      </c>
      <c r="O182" s="64"/>
      <c r="P182" s="191">
        <f>O182*H182</f>
        <v>0</v>
      </c>
      <c r="Q182" s="191">
        <v>1</v>
      </c>
      <c r="R182" s="191">
        <f>Q182*H182</f>
        <v>60.04</v>
      </c>
      <c r="S182" s="191">
        <v>0</v>
      </c>
      <c r="T182" s="192">
        <f>S182*H182</f>
        <v>0</v>
      </c>
      <c r="U182" s="34"/>
      <c r="V182" s="34"/>
      <c r="W182" s="34"/>
      <c r="X182" s="34"/>
      <c r="Y182" s="34"/>
      <c r="Z182" s="34"/>
      <c r="AA182" s="34"/>
      <c r="AB182" s="34"/>
      <c r="AC182" s="34"/>
      <c r="AD182" s="34"/>
      <c r="AE182" s="34"/>
      <c r="AR182" s="193" t="s">
        <v>180</v>
      </c>
      <c r="AT182" s="193" t="s">
        <v>230</v>
      </c>
      <c r="AU182" s="193" t="s">
        <v>82</v>
      </c>
      <c r="AY182" s="17" t="s">
        <v>112</v>
      </c>
      <c r="BE182" s="194">
        <f>IF(N182="základní",J182,0)</f>
        <v>0</v>
      </c>
      <c r="BF182" s="194">
        <f>IF(N182="snížená",J182,0)</f>
        <v>0</v>
      </c>
      <c r="BG182" s="194">
        <f>IF(N182="zákl. přenesená",J182,0)</f>
        <v>0</v>
      </c>
      <c r="BH182" s="194">
        <f>IF(N182="sníž. přenesená",J182,0)</f>
        <v>0</v>
      </c>
      <c r="BI182" s="194">
        <f>IF(N182="nulová",J182,0)</f>
        <v>0</v>
      </c>
      <c r="BJ182" s="17" t="s">
        <v>80</v>
      </c>
      <c r="BK182" s="194">
        <f>ROUND(I182*H182,2)</f>
        <v>0</v>
      </c>
      <c r="BL182" s="17" t="s">
        <v>119</v>
      </c>
      <c r="BM182" s="193" t="s">
        <v>246</v>
      </c>
    </row>
    <row r="183" spans="1:47" s="2" customFormat="1" ht="11.25">
      <c r="A183" s="34"/>
      <c r="B183" s="35"/>
      <c r="C183" s="36"/>
      <c r="D183" s="195" t="s">
        <v>121</v>
      </c>
      <c r="E183" s="36"/>
      <c r="F183" s="196" t="s">
        <v>245</v>
      </c>
      <c r="G183" s="36"/>
      <c r="H183" s="36"/>
      <c r="I183" s="104"/>
      <c r="J183" s="36"/>
      <c r="K183" s="36"/>
      <c r="L183" s="39"/>
      <c r="M183" s="197"/>
      <c r="N183" s="198"/>
      <c r="O183" s="64"/>
      <c r="P183" s="64"/>
      <c r="Q183" s="64"/>
      <c r="R183" s="64"/>
      <c r="S183" s="64"/>
      <c r="T183" s="65"/>
      <c r="U183" s="34"/>
      <c r="V183" s="34"/>
      <c r="W183" s="34"/>
      <c r="X183" s="34"/>
      <c r="Y183" s="34"/>
      <c r="Z183" s="34"/>
      <c r="AA183" s="34"/>
      <c r="AB183" s="34"/>
      <c r="AC183" s="34"/>
      <c r="AD183" s="34"/>
      <c r="AE183" s="34"/>
      <c r="AT183" s="17" t="s">
        <v>121</v>
      </c>
      <c r="AU183" s="17" t="s">
        <v>82</v>
      </c>
    </row>
    <row r="184" spans="2:51" s="13" customFormat="1" ht="11.25">
      <c r="B184" s="200"/>
      <c r="C184" s="201"/>
      <c r="D184" s="195" t="s">
        <v>125</v>
      </c>
      <c r="E184" s="202" t="s">
        <v>20</v>
      </c>
      <c r="F184" s="203" t="s">
        <v>247</v>
      </c>
      <c r="G184" s="201"/>
      <c r="H184" s="204">
        <v>30.02</v>
      </c>
      <c r="I184" s="205"/>
      <c r="J184" s="201"/>
      <c r="K184" s="201"/>
      <c r="L184" s="206"/>
      <c r="M184" s="207"/>
      <c r="N184" s="208"/>
      <c r="O184" s="208"/>
      <c r="P184" s="208"/>
      <c r="Q184" s="208"/>
      <c r="R184" s="208"/>
      <c r="S184" s="208"/>
      <c r="T184" s="209"/>
      <c r="AT184" s="210" t="s">
        <v>125</v>
      </c>
      <c r="AU184" s="210" t="s">
        <v>82</v>
      </c>
      <c r="AV184" s="13" t="s">
        <v>82</v>
      </c>
      <c r="AW184" s="13" t="s">
        <v>33</v>
      </c>
      <c r="AX184" s="13" t="s">
        <v>80</v>
      </c>
      <c r="AY184" s="210" t="s">
        <v>112</v>
      </c>
    </row>
    <row r="185" spans="2:51" s="13" customFormat="1" ht="11.25">
      <c r="B185" s="200"/>
      <c r="C185" s="201"/>
      <c r="D185" s="195" t="s">
        <v>125</v>
      </c>
      <c r="E185" s="201"/>
      <c r="F185" s="203" t="s">
        <v>248</v>
      </c>
      <c r="G185" s="201"/>
      <c r="H185" s="204">
        <v>60.04</v>
      </c>
      <c r="I185" s="205"/>
      <c r="J185" s="201"/>
      <c r="K185" s="201"/>
      <c r="L185" s="206"/>
      <c r="M185" s="207"/>
      <c r="N185" s="208"/>
      <c r="O185" s="208"/>
      <c r="P185" s="208"/>
      <c r="Q185" s="208"/>
      <c r="R185" s="208"/>
      <c r="S185" s="208"/>
      <c r="T185" s="209"/>
      <c r="AT185" s="210" t="s">
        <v>125</v>
      </c>
      <c r="AU185" s="210" t="s">
        <v>82</v>
      </c>
      <c r="AV185" s="13" t="s">
        <v>82</v>
      </c>
      <c r="AW185" s="13" t="s">
        <v>4</v>
      </c>
      <c r="AX185" s="13" t="s">
        <v>80</v>
      </c>
      <c r="AY185" s="210" t="s">
        <v>112</v>
      </c>
    </row>
    <row r="186" spans="2:63" s="12" customFormat="1" ht="22.9" customHeight="1">
      <c r="B186" s="167"/>
      <c r="C186" s="168"/>
      <c r="D186" s="169" t="s">
        <v>71</v>
      </c>
      <c r="E186" s="181" t="s">
        <v>119</v>
      </c>
      <c r="F186" s="181" t="s">
        <v>249</v>
      </c>
      <c r="G186" s="168"/>
      <c r="H186" s="168"/>
      <c r="I186" s="171"/>
      <c r="J186" s="182">
        <f>BK186</f>
        <v>0</v>
      </c>
      <c r="K186" s="168"/>
      <c r="L186" s="173"/>
      <c r="M186" s="174"/>
      <c r="N186" s="175"/>
      <c r="O186" s="175"/>
      <c r="P186" s="176">
        <f>SUM(P187:P205)</f>
        <v>0</v>
      </c>
      <c r="Q186" s="175"/>
      <c r="R186" s="176">
        <f>SUM(R187:R205)</f>
        <v>0.017064000000000003</v>
      </c>
      <c r="S186" s="175"/>
      <c r="T186" s="177">
        <f>SUM(T187:T205)</f>
        <v>0</v>
      </c>
      <c r="AR186" s="178" t="s">
        <v>80</v>
      </c>
      <c r="AT186" s="179" t="s">
        <v>71</v>
      </c>
      <c r="AU186" s="179" t="s">
        <v>80</v>
      </c>
      <c r="AY186" s="178" t="s">
        <v>112</v>
      </c>
      <c r="BK186" s="180">
        <f>SUM(BK187:BK205)</f>
        <v>0</v>
      </c>
    </row>
    <row r="187" spans="1:65" s="2" customFormat="1" ht="16.5" customHeight="1">
      <c r="A187" s="34"/>
      <c r="B187" s="35"/>
      <c r="C187" s="183" t="s">
        <v>250</v>
      </c>
      <c r="D187" s="183" t="s">
        <v>114</v>
      </c>
      <c r="E187" s="184" t="s">
        <v>251</v>
      </c>
      <c r="F187" s="185" t="s">
        <v>252</v>
      </c>
      <c r="G187" s="186" t="s">
        <v>129</v>
      </c>
      <c r="H187" s="187">
        <v>4.96</v>
      </c>
      <c r="I187" s="188"/>
      <c r="J187" s="187">
        <f>ROUND(I187*H187,2)</f>
        <v>0</v>
      </c>
      <c r="K187" s="185" t="s">
        <v>118</v>
      </c>
      <c r="L187" s="39"/>
      <c r="M187" s="189" t="s">
        <v>20</v>
      </c>
      <c r="N187" s="190" t="s">
        <v>43</v>
      </c>
      <c r="O187" s="64"/>
      <c r="P187" s="191">
        <f>O187*H187</f>
        <v>0</v>
      </c>
      <c r="Q187" s="191">
        <v>0</v>
      </c>
      <c r="R187" s="191">
        <f>Q187*H187</f>
        <v>0</v>
      </c>
      <c r="S187" s="191">
        <v>0</v>
      </c>
      <c r="T187" s="192">
        <f>S187*H187</f>
        <v>0</v>
      </c>
      <c r="U187" s="34"/>
      <c r="V187" s="34"/>
      <c r="W187" s="34"/>
      <c r="X187" s="34"/>
      <c r="Y187" s="34"/>
      <c r="Z187" s="34"/>
      <c r="AA187" s="34"/>
      <c r="AB187" s="34"/>
      <c r="AC187" s="34"/>
      <c r="AD187" s="34"/>
      <c r="AE187" s="34"/>
      <c r="AR187" s="193" t="s">
        <v>119</v>
      </c>
      <c r="AT187" s="193" t="s">
        <v>114</v>
      </c>
      <c r="AU187" s="193" t="s">
        <v>82</v>
      </c>
      <c r="AY187" s="17" t="s">
        <v>112</v>
      </c>
      <c r="BE187" s="194">
        <f>IF(N187="základní",J187,0)</f>
        <v>0</v>
      </c>
      <c r="BF187" s="194">
        <f>IF(N187="snížená",J187,0)</f>
        <v>0</v>
      </c>
      <c r="BG187" s="194">
        <f>IF(N187="zákl. přenesená",J187,0)</f>
        <v>0</v>
      </c>
      <c r="BH187" s="194">
        <f>IF(N187="sníž. přenesená",J187,0)</f>
        <v>0</v>
      </c>
      <c r="BI187" s="194">
        <f>IF(N187="nulová",J187,0)</f>
        <v>0</v>
      </c>
      <c r="BJ187" s="17" t="s">
        <v>80</v>
      </c>
      <c r="BK187" s="194">
        <f>ROUND(I187*H187,2)</f>
        <v>0</v>
      </c>
      <c r="BL187" s="17" t="s">
        <v>119</v>
      </c>
      <c r="BM187" s="193" t="s">
        <v>253</v>
      </c>
    </row>
    <row r="188" spans="1:47" s="2" customFormat="1" ht="11.25">
      <c r="A188" s="34"/>
      <c r="B188" s="35"/>
      <c r="C188" s="36"/>
      <c r="D188" s="195" t="s">
        <v>121</v>
      </c>
      <c r="E188" s="36"/>
      <c r="F188" s="196" t="s">
        <v>254</v>
      </c>
      <c r="G188" s="36"/>
      <c r="H188" s="36"/>
      <c r="I188" s="104"/>
      <c r="J188" s="36"/>
      <c r="K188" s="36"/>
      <c r="L188" s="39"/>
      <c r="M188" s="197"/>
      <c r="N188" s="198"/>
      <c r="O188" s="64"/>
      <c r="P188" s="64"/>
      <c r="Q188" s="64"/>
      <c r="R188" s="64"/>
      <c r="S188" s="64"/>
      <c r="T188" s="65"/>
      <c r="U188" s="34"/>
      <c r="V188" s="34"/>
      <c r="W188" s="34"/>
      <c r="X188" s="34"/>
      <c r="Y188" s="34"/>
      <c r="Z188" s="34"/>
      <c r="AA188" s="34"/>
      <c r="AB188" s="34"/>
      <c r="AC188" s="34"/>
      <c r="AD188" s="34"/>
      <c r="AE188" s="34"/>
      <c r="AT188" s="17" t="s">
        <v>121</v>
      </c>
      <c r="AU188" s="17" t="s">
        <v>82</v>
      </c>
    </row>
    <row r="189" spans="1:47" s="2" customFormat="1" ht="39">
      <c r="A189" s="34"/>
      <c r="B189" s="35"/>
      <c r="C189" s="36"/>
      <c r="D189" s="195" t="s">
        <v>123</v>
      </c>
      <c r="E189" s="36"/>
      <c r="F189" s="199" t="s">
        <v>255</v>
      </c>
      <c r="G189" s="36"/>
      <c r="H189" s="36"/>
      <c r="I189" s="104"/>
      <c r="J189" s="36"/>
      <c r="K189" s="36"/>
      <c r="L189" s="39"/>
      <c r="M189" s="197"/>
      <c r="N189" s="198"/>
      <c r="O189" s="64"/>
      <c r="P189" s="64"/>
      <c r="Q189" s="64"/>
      <c r="R189" s="64"/>
      <c r="S189" s="64"/>
      <c r="T189" s="65"/>
      <c r="U189" s="34"/>
      <c r="V189" s="34"/>
      <c r="W189" s="34"/>
      <c r="X189" s="34"/>
      <c r="Y189" s="34"/>
      <c r="Z189" s="34"/>
      <c r="AA189" s="34"/>
      <c r="AB189" s="34"/>
      <c r="AC189" s="34"/>
      <c r="AD189" s="34"/>
      <c r="AE189" s="34"/>
      <c r="AT189" s="17" t="s">
        <v>123</v>
      </c>
      <c r="AU189" s="17" t="s">
        <v>82</v>
      </c>
    </row>
    <row r="190" spans="2:51" s="13" customFormat="1" ht="11.25">
      <c r="B190" s="200"/>
      <c r="C190" s="201"/>
      <c r="D190" s="195" t="s">
        <v>125</v>
      </c>
      <c r="E190" s="202" t="s">
        <v>20</v>
      </c>
      <c r="F190" s="203" t="s">
        <v>256</v>
      </c>
      <c r="G190" s="201"/>
      <c r="H190" s="204">
        <v>3.35</v>
      </c>
      <c r="I190" s="205"/>
      <c r="J190" s="201"/>
      <c r="K190" s="201"/>
      <c r="L190" s="206"/>
      <c r="M190" s="207"/>
      <c r="N190" s="208"/>
      <c r="O190" s="208"/>
      <c r="P190" s="208"/>
      <c r="Q190" s="208"/>
      <c r="R190" s="208"/>
      <c r="S190" s="208"/>
      <c r="T190" s="209"/>
      <c r="AT190" s="210" t="s">
        <v>125</v>
      </c>
      <c r="AU190" s="210" t="s">
        <v>82</v>
      </c>
      <c r="AV190" s="13" t="s">
        <v>82</v>
      </c>
      <c r="AW190" s="13" t="s">
        <v>33</v>
      </c>
      <c r="AX190" s="13" t="s">
        <v>72</v>
      </c>
      <c r="AY190" s="210" t="s">
        <v>112</v>
      </c>
    </row>
    <row r="191" spans="2:51" s="13" customFormat="1" ht="11.25">
      <c r="B191" s="200"/>
      <c r="C191" s="201"/>
      <c r="D191" s="195" t="s">
        <v>125</v>
      </c>
      <c r="E191" s="202" t="s">
        <v>20</v>
      </c>
      <c r="F191" s="203" t="s">
        <v>257</v>
      </c>
      <c r="G191" s="201"/>
      <c r="H191" s="204">
        <v>1.06</v>
      </c>
      <c r="I191" s="205"/>
      <c r="J191" s="201"/>
      <c r="K191" s="201"/>
      <c r="L191" s="206"/>
      <c r="M191" s="207"/>
      <c r="N191" s="208"/>
      <c r="O191" s="208"/>
      <c r="P191" s="208"/>
      <c r="Q191" s="208"/>
      <c r="R191" s="208"/>
      <c r="S191" s="208"/>
      <c r="T191" s="209"/>
      <c r="AT191" s="210" t="s">
        <v>125</v>
      </c>
      <c r="AU191" s="210" t="s">
        <v>82</v>
      </c>
      <c r="AV191" s="13" t="s">
        <v>82</v>
      </c>
      <c r="AW191" s="13" t="s">
        <v>33</v>
      </c>
      <c r="AX191" s="13" t="s">
        <v>72</v>
      </c>
      <c r="AY191" s="210" t="s">
        <v>112</v>
      </c>
    </row>
    <row r="192" spans="2:51" s="13" customFormat="1" ht="11.25">
      <c r="B192" s="200"/>
      <c r="C192" s="201"/>
      <c r="D192" s="195" t="s">
        <v>125</v>
      </c>
      <c r="E192" s="202" t="s">
        <v>20</v>
      </c>
      <c r="F192" s="203" t="s">
        <v>258</v>
      </c>
      <c r="G192" s="201"/>
      <c r="H192" s="204">
        <v>0.55</v>
      </c>
      <c r="I192" s="205"/>
      <c r="J192" s="201"/>
      <c r="K192" s="201"/>
      <c r="L192" s="206"/>
      <c r="M192" s="207"/>
      <c r="N192" s="208"/>
      <c r="O192" s="208"/>
      <c r="P192" s="208"/>
      <c r="Q192" s="208"/>
      <c r="R192" s="208"/>
      <c r="S192" s="208"/>
      <c r="T192" s="209"/>
      <c r="AT192" s="210" t="s">
        <v>125</v>
      </c>
      <c r="AU192" s="210" t="s">
        <v>82</v>
      </c>
      <c r="AV192" s="13" t="s">
        <v>82</v>
      </c>
      <c r="AW192" s="13" t="s">
        <v>33</v>
      </c>
      <c r="AX192" s="13" t="s">
        <v>72</v>
      </c>
      <c r="AY192" s="210" t="s">
        <v>112</v>
      </c>
    </row>
    <row r="193" spans="2:51" s="14" customFormat="1" ht="11.25">
      <c r="B193" s="211"/>
      <c r="C193" s="212"/>
      <c r="D193" s="195" t="s">
        <v>125</v>
      </c>
      <c r="E193" s="213" t="s">
        <v>20</v>
      </c>
      <c r="F193" s="214" t="s">
        <v>140</v>
      </c>
      <c r="G193" s="212"/>
      <c r="H193" s="215">
        <v>4.96</v>
      </c>
      <c r="I193" s="216"/>
      <c r="J193" s="212"/>
      <c r="K193" s="212"/>
      <c r="L193" s="217"/>
      <c r="M193" s="218"/>
      <c r="N193" s="219"/>
      <c r="O193" s="219"/>
      <c r="P193" s="219"/>
      <c r="Q193" s="219"/>
      <c r="R193" s="219"/>
      <c r="S193" s="219"/>
      <c r="T193" s="220"/>
      <c r="AT193" s="221" t="s">
        <v>125</v>
      </c>
      <c r="AU193" s="221" t="s">
        <v>82</v>
      </c>
      <c r="AV193" s="14" t="s">
        <v>119</v>
      </c>
      <c r="AW193" s="14" t="s">
        <v>33</v>
      </c>
      <c r="AX193" s="14" t="s">
        <v>80</v>
      </c>
      <c r="AY193" s="221" t="s">
        <v>112</v>
      </c>
    </row>
    <row r="194" spans="1:65" s="2" customFormat="1" ht="16.5" customHeight="1">
      <c r="A194" s="34"/>
      <c r="B194" s="35"/>
      <c r="C194" s="183" t="s">
        <v>259</v>
      </c>
      <c r="D194" s="183" t="s">
        <v>114</v>
      </c>
      <c r="E194" s="184" t="s">
        <v>260</v>
      </c>
      <c r="F194" s="185" t="s">
        <v>261</v>
      </c>
      <c r="G194" s="186" t="s">
        <v>129</v>
      </c>
      <c r="H194" s="187">
        <v>1.09</v>
      </c>
      <c r="I194" s="188"/>
      <c r="J194" s="187">
        <f>ROUND(I194*H194,2)</f>
        <v>0</v>
      </c>
      <c r="K194" s="185" t="s">
        <v>118</v>
      </c>
      <c r="L194" s="39"/>
      <c r="M194" s="189" t="s">
        <v>20</v>
      </c>
      <c r="N194" s="190" t="s">
        <v>43</v>
      </c>
      <c r="O194" s="64"/>
      <c r="P194" s="191">
        <f>O194*H194</f>
        <v>0</v>
      </c>
      <c r="Q194" s="191">
        <v>0</v>
      </c>
      <c r="R194" s="191">
        <f>Q194*H194</f>
        <v>0</v>
      </c>
      <c r="S194" s="191">
        <v>0</v>
      </c>
      <c r="T194" s="192">
        <f>S194*H194</f>
        <v>0</v>
      </c>
      <c r="U194" s="34"/>
      <c r="V194" s="34"/>
      <c r="W194" s="34"/>
      <c r="X194" s="34"/>
      <c r="Y194" s="34"/>
      <c r="Z194" s="34"/>
      <c r="AA194" s="34"/>
      <c r="AB194" s="34"/>
      <c r="AC194" s="34"/>
      <c r="AD194" s="34"/>
      <c r="AE194" s="34"/>
      <c r="AR194" s="193" t="s">
        <v>119</v>
      </c>
      <c r="AT194" s="193" t="s">
        <v>114</v>
      </c>
      <c r="AU194" s="193" t="s">
        <v>82</v>
      </c>
      <c r="AY194" s="17" t="s">
        <v>112</v>
      </c>
      <c r="BE194" s="194">
        <f>IF(N194="základní",J194,0)</f>
        <v>0</v>
      </c>
      <c r="BF194" s="194">
        <f>IF(N194="snížená",J194,0)</f>
        <v>0</v>
      </c>
      <c r="BG194" s="194">
        <f>IF(N194="zákl. přenesená",J194,0)</f>
        <v>0</v>
      </c>
      <c r="BH194" s="194">
        <f>IF(N194="sníž. přenesená",J194,0)</f>
        <v>0</v>
      </c>
      <c r="BI194" s="194">
        <f>IF(N194="nulová",J194,0)</f>
        <v>0</v>
      </c>
      <c r="BJ194" s="17" t="s">
        <v>80</v>
      </c>
      <c r="BK194" s="194">
        <f>ROUND(I194*H194,2)</f>
        <v>0</v>
      </c>
      <c r="BL194" s="17" t="s">
        <v>119</v>
      </c>
      <c r="BM194" s="193" t="s">
        <v>262</v>
      </c>
    </row>
    <row r="195" spans="1:47" s="2" customFormat="1" ht="19.5">
      <c r="A195" s="34"/>
      <c r="B195" s="35"/>
      <c r="C195" s="36"/>
      <c r="D195" s="195" t="s">
        <v>121</v>
      </c>
      <c r="E195" s="36"/>
      <c r="F195" s="196" t="s">
        <v>263</v>
      </c>
      <c r="G195" s="36"/>
      <c r="H195" s="36"/>
      <c r="I195" s="104"/>
      <c r="J195" s="36"/>
      <c r="K195" s="36"/>
      <c r="L195" s="39"/>
      <c r="M195" s="197"/>
      <c r="N195" s="198"/>
      <c r="O195" s="64"/>
      <c r="P195" s="64"/>
      <c r="Q195" s="64"/>
      <c r="R195" s="64"/>
      <c r="S195" s="64"/>
      <c r="T195" s="65"/>
      <c r="U195" s="34"/>
      <c r="V195" s="34"/>
      <c r="W195" s="34"/>
      <c r="X195" s="34"/>
      <c r="Y195" s="34"/>
      <c r="Z195" s="34"/>
      <c r="AA195" s="34"/>
      <c r="AB195" s="34"/>
      <c r="AC195" s="34"/>
      <c r="AD195" s="34"/>
      <c r="AE195" s="34"/>
      <c r="AT195" s="17" t="s">
        <v>121</v>
      </c>
      <c r="AU195" s="17" t="s">
        <v>82</v>
      </c>
    </row>
    <row r="196" spans="1:47" s="2" customFormat="1" ht="39">
      <c r="A196" s="34"/>
      <c r="B196" s="35"/>
      <c r="C196" s="36"/>
      <c r="D196" s="195" t="s">
        <v>123</v>
      </c>
      <c r="E196" s="36"/>
      <c r="F196" s="199" t="s">
        <v>264</v>
      </c>
      <c r="G196" s="36"/>
      <c r="H196" s="36"/>
      <c r="I196" s="104"/>
      <c r="J196" s="36"/>
      <c r="K196" s="36"/>
      <c r="L196" s="39"/>
      <c r="M196" s="197"/>
      <c r="N196" s="198"/>
      <c r="O196" s="64"/>
      <c r="P196" s="64"/>
      <c r="Q196" s="64"/>
      <c r="R196" s="64"/>
      <c r="S196" s="64"/>
      <c r="T196" s="65"/>
      <c r="U196" s="34"/>
      <c r="V196" s="34"/>
      <c r="W196" s="34"/>
      <c r="X196" s="34"/>
      <c r="Y196" s="34"/>
      <c r="Z196" s="34"/>
      <c r="AA196" s="34"/>
      <c r="AB196" s="34"/>
      <c r="AC196" s="34"/>
      <c r="AD196" s="34"/>
      <c r="AE196" s="34"/>
      <c r="AT196" s="17" t="s">
        <v>123</v>
      </c>
      <c r="AU196" s="17" t="s">
        <v>82</v>
      </c>
    </row>
    <row r="197" spans="2:51" s="13" customFormat="1" ht="11.25">
      <c r="B197" s="200"/>
      <c r="C197" s="201"/>
      <c r="D197" s="195" t="s">
        <v>125</v>
      </c>
      <c r="E197" s="202" t="s">
        <v>20</v>
      </c>
      <c r="F197" s="203" t="s">
        <v>265</v>
      </c>
      <c r="G197" s="201"/>
      <c r="H197" s="204">
        <v>0.21</v>
      </c>
      <c r="I197" s="205"/>
      <c r="J197" s="201"/>
      <c r="K197" s="201"/>
      <c r="L197" s="206"/>
      <c r="M197" s="207"/>
      <c r="N197" s="208"/>
      <c r="O197" s="208"/>
      <c r="P197" s="208"/>
      <c r="Q197" s="208"/>
      <c r="R197" s="208"/>
      <c r="S197" s="208"/>
      <c r="T197" s="209"/>
      <c r="AT197" s="210" t="s">
        <v>125</v>
      </c>
      <c r="AU197" s="210" t="s">
        <v>82</v>
      </c>
      <c r="AV197" s="13" t="s">
        <v>82</v>
      </c>
      <c r="AW197" s="13" t="s">
        <v>33</v>
      </c>
      <c r="AX197" s="13" t="s">
        <v>72</v>
      </c>
      <c r="AY197" s="210" t="s">
        <v>112</v>
      </c>
    </row>
    <row r="198" spans="2:51" s="13" customFormat="1" ht="11.25">
      <c r="B198" s="200"/>
      <c r="C198" s="201"/>
      <c r="D198" s="195" t="s">
        <v>125</v>
      </c>
      <c r="E198" s="202" t="s">
        <v>20</v>
      </c>
      <c r="F198" s="203" t="s">
        <v>266</v>
      </c>
      <c r="G198" s="201"/>
      <c r="H198" s="204">
        <v>0.88</v>
      </c>
      <c r="I198" s="205"/>
      <c r="J198" s="201"/>
      <c r="K198" s="201"/>
      <c r="L198" s="206"/>
      <c r="M198" s="207"/>
      <c r="N198" s="208"/>
      <c r="O198" s="208"/>
      <c r="P198" s="208"/>
      <c r="Q198" s="208"/>
      <c r="R198" s="208"/>
      <c r="S198" s="208"/>
      <c r="T198" s="209"/>
      <c r="AT198" s="210" t="s">
        <v>125</v>
      </c>
      <c r="AU198" s="210" t="s">
        <v>82</v>
      </c>
      <c r="AV198" s="13" t="s">
        <v>82</v>
      </c>
      <c r="AW198" s="13" t="s">
        <v>33</v>
      </c>
      <c r="AX198" s="13" t="s">
        <v>72</v>
      </c>
      <c r="AY198" s="210" t="s">
        <v>112</v>
      </c>
    </row>
    <row r="199" spans="2:51" s="14" customFormat="1" ht="11.25">
      <c r="B199" s="211"/>
      <c r="C199" s="212"/>
      <c r="D199" s="195" t="s">
        <v>125</v>
      </c>
      <c r="E199" s="213" t="s">
        <v>20</v>
      </c>
      <c r="F199" s="214" t="s">
        <v>140</v>
      </c>
      <c r="G199" s="212"/>
      <c r="H199" s="215">
        <v>1.09</v>
      </c>
      <c r="I199" s="216"/>
      <c r="J199" s="212"/>
      <c r="K199" s="212"/>
      <c r="L199" s="217"/>
      <c r="M199" s="218"/>
      <c r="N199" s="219"/>
      <c r="O199" s="219"/>
      <c r="P199" s="219"/>
      <c r="Q199" s="219"/>
      <c r="R199" s="219"/>
      <c r="S199" s="219"/>
      <c r="T199" s="220"/>
      <c r="AT199" s="221" t="s">
        <v>125</v>
      </c>
      <c r="AU199" s="221" t="s">
        <v>82</v>
      </c>
      <c r="AV199" s="14" t="s">
        <v>119</v>
      </c>
      <c r="AW199" s="14" t="s">
        <v>33</v>
      </c>
      <c r="AX199" s="14" t="s">
        <v>80</v>
      </c>
      <c r="AY199" s="221" t="s">
        <v>112</v>
      </c>
    </row>
    <row r="200" spans="1:65" s="2" customFormat="1" ht="16.5" customHeight="1">
      <c r="A200" s="34"/>
      <c r="B200" s="35"/>
      <c r="C200" s="183" t="s">
        <v>267</v>
      </c>
      <c r="D200" s="183" t="s">
        <v>114</v>
      </c>
      <c r="E200" s="184" t="s">
        <v>268</v>
      </c>
      <c r="F200" s="185" t="s">
        <v>269</v>
      </c>
      <c r="G200" s="186" t="s">
        <v>158</v>
      </c>
      <c r="H200" s="187">
        <v>2.7</v>
      </c>
      <c r="I200" s="188"/>
      <c r="J200" s="187">
        <f>ROUND(I200*H200,2)</f>
        <v>0</v>
      </c>
      <c r="K200" s="185" t="s">
        <v>118</v>
      </c>
      <c r="L200" s="39"/>
      <c r="M200" s="189" t="s">
        <v>20</v>
      </c>
      <c r="N200" s="190" t="s">
        <v>43</v>
      </c>
      <c r="O200" s="64"/>
      <c r="P200" s="191">
        <f>O200*H200</f>
        <v>0</v>
      </c>
      <c r="Q200" s="191">
        <v>0.00632</v>
      </c>
      <c r="R200" s="191">
        <f>Q200*H200</f>
        <v>0.017064000000000003</v>
      </c>
      <c r="S200" s="191">
        <v>0</v>
      </c>
      <c r="T200" s="192">
        <f>S200*H200</f>
        <v>0</v>
      </c>
      <c r="U200" s="34"/>
      <c r="V200" s="34"/>
      <c r="W200" s="34"/>
      <c r="X200" s="34"/>
      <c r="Y200" s="34"/>
      <c r="Z200" s="34"/>
      <c r="AA200" s="34"/>
      <c r="AB200" s="34"/>
      <c r="AC200" s="34"/>
      <c r="AD200" s="34"/>
      <c r="AE200" s="34"/>
      <c r="AR200" s="193" t="s">
        <v>119</v>
      </c>
      <c r="AT200" s="193" t="s">
        <v>114</v>
      </c>
      <c r="AU200" s="193" t="s">
        <v>82</v>
      </c>
      <c r="AY200" s="17" t="s">
        <v>112</v>
      </c>
      <c r="BE200" s="194">
        <f>IF(N200="základní",J200,0)</f>
        <v>0</v>
      </c>
      <c r="BF200" s="194">
        <f>IF(N200="snížená",J200,0)</f>
        <v>0</v>
      </c>
      <c r="BG200" s="194">
        <f>IF(N200="zákl. přenesená",J200,0)</f>
        <v>0</v>
      </c>
      <c r="BH200" s="194">
        <f>IF(N200="sníž. přenesená",J200,0)</f>
        <v>0</v>
      </c>
      <c r="BI200" s="194">
        <f>IF(N200="nulová",J200,0)</f>
        <v>0</v>
      </c>
      <c r="BJ200" s="17" t="s">
        <v>80</v>
      </c>
      <c r="BK200" s="194">
        <f>ROUND(I200*H200,2)</f>
        <v>0</v>
      </c>
      <c r="BL200" s="17" t="s">
        <v>119</v>
      </c>
      <c r="BM200" s="193" t="s">
        <v>270</v>
      </c>
    </row>
    <row r="201" spans="1:47" s="2" customFormat="1" ht="11.25">
      <c r="A201" s="34"/>
      <c r="B201" s="35"/>
      <c r="C201" s="36"/>
      <c r="D201" s="195" t="s">
        <v>121</v>
      </c>
      <c r="E201" s="36"/>
      <c r="F201" s="196" t="s">
        <v>271</v>
      </c>
      <c r="G201" s="36"/>
      <c r="H201" s="36"/>
      <c r="I201" s="104"/>
      <c r="J201" s="36"/>
      <c r="K201" s="36"/>
      <c r="L201" s="39"/>
      <c r="M201" s="197"/>
      <c r="N201" s="198"/>
      <c r="O201" s="64"/>
      <c r="P201" s="64"/>
      <c r="Q201" s="64"/>
      <c r="R201" s="64"/>
      <c r="S201" s="64"/>
      <c r="T201" s="65"/>
      <c r="U201" s="34"/>
      <c r="V201" s="34"/>
      <c r="W201" s="34"/>
      <c r="X201" s="34"/>
      <c r="Y201" s="34"/>
      <c r="Z201" s="34"/>
      <c r="AA201" s="34"/>
      <c r="AB201" s="34"/>
      <c r="AC201" s="34"/>
      <c r="AD201" s="34"/>
      <c r="AE201" s="34"/>
      <c r="AT201" s="17" t="s">
        <v>121</v>
      </c>
      <c r="AU201" s="17" t="s">
        <v>82</v>
      </c>
    </row>
    <row r="202" spans="2:51" s="13" customFormat="1" ht="11.25">
      <c r="B202" s="200"/>
      <c r="C202" s="201"/>
      <c r="D202" s="195" t="s">
        <v>125</v>
      </c>
      <c r="E202" s="202" t="s">
        <v>20</v>
      </c>
      <c r="F202" s="203" t="s">
        <v>272</v>
      </c>
      <c r="G202" s="201"/>
      <c r="H202" s="204">
        <v>0.6</v>
      </c>
      <c r="I202" s="205"/>
      <c r="J202" s="201"/>
      <c r="K202" s="201"/>
      <c r="L202" s="206"/>
      <c r="M202" s="207"/>
      <c r="N202" s="208"/>
      <c r="O202" s="208"/>
      <c r="P202" s="208"/>
      <c r="Q202" s="208"/>
      <c r="R202" s="208"/>
      <c r="S202" s="208"/>
      <c r="T202" s="209"/>
      <c r="AT202" s="210" t="s">
        <v>125</v>
      </c>
      <c r="AU202" s="210" t="s">
        <v>82</v>
      </c>
      <c r="AV202" s="13" t="s">
        <v>82</v>
      </c>
      <c r="AW202" s="13" t="s">
        <v>33</v>
      </c>
      <c r="AX202" s="13" t="s">
        <v>72</v>
      </c>
      <c r="AY202" s="210" t="s">
        <v>112</v>
      </c>
    </row>
    <row r="203" spans="2:51" s="13" customFormat="1" ht="11.25">
      <c r="B203" s="200"/>
      <c r="C203" s="201"/>
      <c r="D203" s="195" t="s">
        <v>125</v>
      </c>
      <c r="E203" s="202" t="s">
        <v>20</v>
      </c>
      <c r="F203" s="203" t="s">
        <v>273</v>
      </c>
      <c r="G203" s="201"/>
      <c r="H203" s="204">
        <v>0.42</v>
      </c>
      <c r="I203" s="205"/>
      <c r="J203" s="201"/>
      <c r="K203" s="201"/>
      <c r="L203" s="206"/>
      <c r="M203" s="207"/>
      <c r="N203" s="208"/>
      <c r="O203" s="208"/>
      <c r="P203" s="208"/>
      <c r="Q203" s="208"/>
      <c r="R203" s="208"/>
      <c r="S203" s="208"/>
      <c r="T203" s="209"/>
      <c r="AT203" s="210" t="s">
        <v>125</v>
      </c>
      <c r="AU203" s="210" t="s">
        <v>82</v>
      </c>
      <c r="AV203" s="13" t="s">
        <v>82</v>
      </c>
      <c r="AW203" s="13" t="s">
        <v>33</v>
      </c>
      <c r="AX203" s="13" t="s">
        <v>72</v>
      </c>
      <c r="AY203" s="210" t="s">
        <v>112</v>
      </c>
    </row>
    <row r="204" spans="2:51" s="13" customFormat="1" ht="11.25">
      <c r="B204" s="200"/>
      <c r="C204" s="201"/>
      <c r="D204" s="195" t="s">
        <v>125</v>
      </c>
      <c r="E204" s="202" t="s">
        <v>20</v>
      </c>
      <c r="F204" s="203" t="s">
        <v>274</v>
      </c>
      <c r="G204" s="201"/>
      <c r="H204" s="204">
        <v>1.68</v>
      </c>
      <c r="I204" s="205"/>
      <c r="J204" s="201"/>
      <c r="K204" s="201"/>
      <c r="L204" s="206"/>
      <c r="M204" s="207"/>
      <c r="N204" s="208"/>
      <c r="O204" s="208"/>
      <c r="P204" s="208"/>
      <c r="Q204" s="208"/>
      <c r="R204" s="208"/>
      <c r="S204" s="208"/>
      <c r="T204" s="209"/>
      <c r="AT204" s="210" t="s">
        <v>125</v>
      </c>
      <c r="AU204" s="210" t="s">
        <v>82</v>
      </c>
      <c r="AV204" s="13" t="s">
        <v>82</v>
      </c>
      <c r="AW204" s="13" t="s">
        <v>33</v>
      </c>
      <c r="AX204" s="13" t="s">
        <v>72</v>
      </c>
      <c r="AY204" s="210" t="s">
        <v>112</v>
      </c>
    </row>
    <row r="205" spans="2:51" s="14" customFormat="1" ht="11.25">
      <c r="B205" s="211"/>
      <c r="C205" s="212"/>
      <c r="D205" s="195" t="s">
        <v>125</v>
      </c>
      <c r="E205" s="213" t="s">
        <v>20</v>
      </c>
      <c r="F205" s="214" t="s">
        <v>140</v>
      </c>
      <c r="G205" s="212"/>
      <c r="H205" s="215">
        <v>2.7</v>
      </c>
      <c r="I205" s="216"/>
      <c r="J205" s="212"/>
      <c r="K205" s="212"/>
      <c r="L205" s="217"/>
      <c r="M205" s="218"/>
      <c r="N205" s="219"/>
      <c r="O205" s="219"/>
      <c r="P205" s="219"/>
      <c r="Q205" s="219"/>
      <c r="R205" s="219"/>
      <c r="S205" s="219"/>
      <c r="T205" s="220"/>
      <c r="AT205" s="221" t="s">
        <v>125</v>
      </c>
      <c r="AU205" s="221" t="s">
        <v>82</v>
      </c>
      <c r="AV205" s="14" t="s">
        <v>119</v>
      </c>
      <c r="AW205" s="14" t="s">
        <v>33</v>
      </c>
      <c r="AX205" s="14" t="s">
        <v>80</v>
      </c>
      <c r="AY205" s="221" t="s">
        <v>112</v>
      </c>
    </row>
    <row r="206" spans="2:63" s="12" customFormat="1" ht="22.9" customHeight="1">
      <c r="B206" s="167"/>
      <c r="C206" s="168"/>
      <c r="D206" s="169" t="s">
        <v>71</v>
      </c>
      <c r="E206" s="181" t="s">
        <v>180</v>
      </c>
      <c r="F206" s="181" t="s">
        <v>275</v>
      </c>
      <c r="G206" s="168"/>
      <c r="H206" s="168"/>
      <c r="I206" s="171"/>
      <c r="J206" s="182">
        <f>BK206</f>
        <v>0</v>
      </c>
      <c r="K206" s="168"/>
      <c r="L206" s="173"/>
      <c r="M206" s="174"/>
      <c r="N206" s="175"/>
      <c r="O206" s="175"/>
      <c r="P206" s="176">
        <f>SUM(P207:P242)</f>
        <v>0</v>
      </c>
      <c r="Q206" s="175"/>
      <c r="R206" s="176">
        <f>SUM(R207:R242)</f>
        <v>1.0348857</v>
      </c>
      <c r="S206" s="175"/>
      <c r="T206" s="177">
        <f>SUM(T207:T242)</f>
        <v>0</v>
      </c>
      <c r="AR206" s="178" t="s">
        <v>80</v>
      </c>
      <c r="AT206" s="179" t="s">
        <v>71</v>
      </c>
      <c r="AU206" s="179" t="s">
        <v>80</v>
      </c>
      <c r="AY206" s="178" t="s">
        <v>112</v>
      </c>
      <c r="BK206" s="180">
        <f>SUM(BK207:BK242)</f>
        <v>0</v>
      </c>
    </row>
    <row r="207" spans="1:65" s="2" customFormat="1" ht="16.5" customHeight="1">
      <c r="A207" s="34"/>
      <c r="B207" s="35"/>
      <c r="C207" s="183" t="s">
        <v>276</v>
      </c>
      <c r="D207" s="183" t="s">
        <v>114</v>
      </c>
      <c r="E207" s="184" t="s">
        <v>277</v>
      </c>
      <c r="F207" s="185" t="s">
        <v>278</v>
      </c>
      <c r="G207" s="186" t="s">
        <v>117</v>
      </c>
      <c r="H207" s="187">
        <v>48</v>
      </c>
      <c r="I207" s="188"/>
      <c r="J207" s="187">
        <f>ROUND(I207*H207,2)</f>
        <v>0</v>
      </c>
      <c r="K207" s="185" t="s">
        <v>118</v>
      </c>
      <c r="L207" s="39"/>
      <c r="M207" s="189" t="s">
        <v>20</v>
      </c>
      <c r="N207" s="190" t="s">
        <v>43</v>
      </c>
      <c r="O207" s="64"/>
      <c r="P207" s="191">
        <f>O207*H207</f>
        <v>0</v>
      </c>
      <c r="Q207" s="191">
        <v>0</v>
      </c>
      <c r="R207" s="191">
        <f>Q207*H207</f>
        <v>0</v>
      </c>
      <c r="S207" s="191">
        <v>0</v>
      </c>
      <c r="T207" s="192">
        <f>S207*H207</f>
        <v>0</v>
      </c>
      <c r="U207" s="34"/>
      <c r="V207" s="34"/>
      <c r="W207" s="34"/>
      <c r="X207" s="34"/>
      <c r="Y207" s="34"/>
      <c r="Z207" s="34"/>
      <c r="AA207" s="34"/>
      <c r="AB207" s="34"/>
      <c r="AC207" s="34"/>
      <c r="AD207" s="34"/>
      <c r="AE207" s="34"/>
      <c r="AR207" s="193" t="s">
        <v>119</v>
      </c>
      <c r="AT207" s="193" t="s">
        <v>114</v>
      </c>
      <c r="AU207" s="193" t="s">
        <v>82</v>
      </c>
      <c r="AY207" s="17" t="s">
        <v>112</v>
      </c>
      <c r="BE207" s="194">
        <f>IF(N207="základní",J207,0)</f>
        <v>0</v>
      </c>
      <c r="BF207" s="194">
        <f>IF(N207="snížená",J207,0)</f>
        <v>0</v>
      </c>
      <c r="BG207" s="194">
        <f>IF(N207="zákl. přenesená",J207,0)</f>
        <v>0</v>
      </c>
      <c r="BH207" s="194">
        <f>IF(N207="sníž. přenesená",J207,0)</f>
        <v>0</v>
      </c>
      <c r="BI207" s="194">
        <f>IF(N207="nulová",J207,0)</f>
        <v>0</v>
      </c>
      <c r="BJ207" s="17" t="s">
        <v>80</v>
      </c>
      <c r="BK207" s="194">
        <f>ROUND(I207*H207,2)</f>
        <v>0</v>
      </c>
      <c r="BL207" s="17" t="s">
        <v>119</v>
      </c>
      <c r="BM207" s="193" t="s">
        <v>279</v>
      </c>
    </row>
    <row r="208" spans="1:47" s="2" customFormat="1" ht="19.5">
      <c r="A208" s="34"/>
      <c r="B208" s="35"/>
      <c r="C208" s="36"/>
      <c r="D208" s="195" t="s">
        <v>121</v>
      </c>
      <c r="E208" s="36"/>
      <c r="F208" s="196" t="s">
        <v>280</v>
      </c>
      <c r="G208" s="36"/>
      <c r="H208" s="36"/>
      <c r="I208" s="104"/>
      <c r="J208" s="36"/>
      <c r="K208" s="36"/>
      <c r="L208" s="39"/>
      <c r="M208" s="197"/>
      <c r="N208" s="198"/>
      <c r="O208" s="64"/>
      <c r="P208" s="64"/>
      <c r="Q208" s="64"/>
      <c r="R208" s="64"/>
      <c r="S208" s="64"/>
      <c r="T208" s="65"/>
      <c r="U208" s="34"/>
      <c r="V208" s="34"/>
      <c r="W208" s="34"/>
      <c r="X208" s="34"/>
      <c r="Y208" s="34"/>
      <c r="Z208" s="34"/>
      <c r="AA208" s="34"/>
      <c r="AB208" s="34"/>
      <c r="AC208" s="34"/>
      <c r="AD208" s="34"/>
      <c r="AE208" s="34"/>
      <c r="AT208" s="17" t="s">
        <v>121</v>
      </c>
      <c r="AU208" s="17" t="s">
        <v>82</v>
      </c>
    </row>
    <row r="209" spans="1:47" s="2" customFormat="1" ht="68.25">
      <c r="A209" s="34"/>
      <c r="B209" s="35"/>
      <c r="C209" s="36"/>
      <c r="D209" s="195" t="s">
        <v>123</v>
      </c>
      <c r="E209" s="36"/>
      <c r="F209" s="199" t="s">
        <v>281</v>
      </c>
      <c r="G209" s="36"/>
      <c r="H209" s="36"/>
      <c r="I209" s="104"/>
      <c r="J209" s="36"/>
      <c r="K209" s="36"/>
      <c r="L209" s="39"/>
      <c r="M209" s="197"/>
      <c r="N209" s="198"/>
      <c r="O209" s="64"/>
      <c r="P209" s="64"/>
      <c r="Q209" s="64"/>
      <c r="R209" s="64"/>
      <c r="S209" s="64"/>
      <c r="T209" s="65"/>
      <c r="U209" s="34"/>
      <c r="V209" s="34"/>
      <c r="W209" s="34"/>
      <c r="X209" s="34"/>
      <c r="Y209" s="34"/>
      <c r="Z209" s="34"/>
      <c r="AA209" s="34"/>
      <c r="AB209" s="34"/>
      <c r="AC209" s="34"/>
      <c r="AD209" s="34"/>
      <c r="AE209" s="34"/>
      <c r="AT209" s="17" t="s">
        <v>123</v>
      </c>
      <c r="AU209" s="17" t="s">
        <v>82</v>
      </c>
    </row>
    <row r="210" spans="1:65" s="2" customFormat="1" ht="16.5" customHeight="1">
      <c r="A210" s="34"/>
      <c r="B210" s="35"/>
      <c r="C210" s="222" t="s">
        <v>7</v>
      </c>
      <c r="D210" s="222" t="s">
        <v>230</v>
      </c>
      <c r="E210" s="223" t="s">
        <v>282</v>
      </c>
      <c r="F210" s="224" t="s">
        <v>283</v>
      </c>
      <c r="G210" s="225" t="s">
        <v>117</v>
      </c>
      <c r="H210" s="226">
        <v>48.72</v>
      </c>
      <c r="I210" s="227"/>
      <c r="J210" s="226">
        <f>ROUND(I210*H210,2)</f>
        <v>0</v>
      </c>
      <c r="K210" s="224" t="s">
        <v>118</v>
      </c>
      <c r="L210" s="228"/>
      <c r="M210" s="229" t="s">
        <v>20</v>
      </c>
      <c r="N210" s="230" t="s">
        <v>43</v>
      </c>
      <c r="O210" s="64"/>
      <c r="P210" s="191">
        <f>O210*H210</f>
        <v>0</v>
      </c>
      <c r="Q210" s="191">
        <v>0.00106</v>
      </c>
      <c r="R210" s="191">
        <f>Q210*H210</f>
        <v>0.0516432</v>
      </c>
      <c r="S210" s="191">
        <v>0</v>
      </c>
      <c r="T210" s="192">
        <f>S210*H210</f>
        <v>0</v>
      </c>
      <c r="U210" s="34"/>
      <c r="V210" s="34"/>
      <c r="W210" s="34"/>
      <c r="X210" s="34"/>
      <c r="Y210" s="34"/>
      <c r="Z210" s="34"/>
      <c r="AA210" s="34"/>
      <c r="AB210" s="34"/>
      <c r="AC210" s="34"/>
      <c r="AD210" s="34"/>
      <c r="AE210" s="34"/>
      <c r="AR210" s="193" t="s">
        <v>180</v>
      </c>
      <c r="AT210" s="193" t="s">
        <v>230</v>
      </c>
      <c r="AU210" s="193" t="s">
        <v>82</v>
      </c>
      <c r="AY210" s="17" t="s">
        <v>112</v>
      </c>
      <c r="BE210" s="194">
        <f>IF(N210="základní",J210,0)</f>
        <v>0</v>
      </c>
      <c r="BF210" s="194">
        <f>IF(N210="snížená",J210,0)</f>
        <v>0</v>
      </c>
      <c r="BG210" s="194">
        <f>IF(N210="zákl. přenesená",J210,0)</f>
        <v>0</v>
      </c>
      <c r="BH210" s="194">
        <f>IF(N210="sníž. přenesená",J210,0)</f>
        <v>0</v>
      </c>
      <c r="BI210" s="194">
        <f>IF(N210="nulová",J210,0)</f>
        <v>0</v>
      </c>
      <c r="BJ210" s="17" t="s">
        <v>80</v>
      </c>
      <c r="BK210" s="194">
        <f>ROUND(I210*H210,2)</f>
        <v>0</v>
      </c>
      <c r="BL210" s="17" t="s">
        <v>119</v>
      </c>
      <c r="BM210" s="193" t="s">
        <v>284</v>
      </c>
    </row>
    <row r="211" spans="1:47" s="2" customFormat="1" ht="11.25">
      <c r="A211" s="34"/>
      <c r="B211" s="35"/>
      <c r="C211" s="36"/>
      <c r="D211" s="195" t="s">
        <v>121</v>
      </c>
      <c r="E211" s="36"/>
      <c r="F211" s="196" t="s">
        <v>283</v>
      </c>
      <c r="G211" s="36"/>
      <c r="H211" s="36"/>
      <c r="I211" s="104"/>
      <c r="J211" s="36"/>
      <c r="K211" s="36"/>
      <c r="L211" s="39"/>
      <c r="M211" s="197"/>
      <c r="N211" s="198"/>
      <c r="O211" s="64"/>
      <c r="P211" s="64"/>
      <c r="Q211" s="64"/>
      <c r="R211" s="64"/>
      <c r="S211" s="64"/>
      <c r="T211" s="65"/>
      <c r="U211" s="34"/>
      <c r="V211" s="34"/>
      <c r="W211" s="34"/>
      <c r="X211" s="34"/>
      <c r="Y211" s="34"/>
      <c r="Z211" s="34"/>
      <c r="AA211" s="34"/>
      <c r="AB211" s="34"/>
      <c r="AC211" s="34"/>
      <c r="AD211" s="34"/>
      <c r="AE211" s="34"/>
      <c r="AT211" s="17" t="s">
        <v>121</v>
      </c>
      <c r="AU211" s="17" t="s">
        <v>82</v>
      </c>
    </row>
    <row r="212" spans="2:51" s="13" customFormat="1" ht="11.25">
      <c r="B212" s="200"/>
      <c r="C212" s="201"/>
      <c r="D212" s="195" t="s">
        <v>125</v>
      </c>
      <c r="E212" s="201"/>
      <c r="F212" s="203" t="s">
        <v>285</v>
      </c>
      <c r="G212" s="201"/>
      <c r="H212" s="204">
        <v>48.72</v>
      </c>
      <c r="I212" s="205"/>
      <c r="J212" s="201"/>
      <c r="K212" s="201"/>
      <c r="L212" s="206"/>
      <c r="M212" s="207"/>
      <c r="N212" s="208"/>
      <c r="O212" s="208"/>
      <c r="P212" s="208"/>
      <c r="Q212" s="208"/>
      <c r="R212" s="208"/>
      <c r="S212" s="208"/>
      <c r="T212" s="209"/>
      <c r="AT212" s="210" t="s">
        <v>125</v>
      </c>
      <c r="AU212" s="210" t="s">
        <v>82</v>
      </c>
      <c r="AV212" s="13" t="s">
        <v>82</v>
      </c>
      <c r="AW212" s="13" t="s">
        <v>4</v>
      </c>
      <c r="AX212" s="13" t="s">
        <v>80</v>
      </c>
      <c r="AY212" s="210" t="s">
        <v>112</v>
      </c>
    </row>
    <row r="213" spans="1:65" s="2" customFormat="1" ht="16.5" customHeight="1">
      <c r="A213" s="34"/>
      <c r="B213" s="35"/>
      <c r="C213" s="183" t="s">
        <v>286</v>
      </c>
      <c r="D213" s="183" t="s">
        <v>114</v>
      </c>
      <c r="E213" s="184" t="s">
        <v>287</v>
      </c>
      <c r="F213" s="185" t="s">
        <v>288</v>
      </c>
      <c r="G213" s="186" t="s">
        <v>117</v>
      </c>
      <c r="H213" s="187">
        <v>5</v>
      </c>
      <c r="I213" s="188"/>
      <c r="J213" s="187">
        <f>ROUND(I213*H213,2)</f>
        <v>0</v>
      </c>
      <c r="K213" s="185" t="s">
        <v>118</v>
      </c>
      <c r="L213" s="39"/>
      <c r="M213" s="189" t="s">
        <v>20</v>
      </c>
      <c r="N213" s="190" t="s">
        <v>43</v>
      </c>
      <c r="O213" s="64"/>
      <c r="P213" s="191">
        <f>O213*H213</f>
        <v>0</v>
      </c>
      <c r="Q213" s="191">
        <v>2E-05</v>
      </c>
      <c r="R213" s="191">
        <f>Q213*H213</f>
        <v>0.0001</v>
      </c>
      <c r="S213" s="191">
        <v>0</v>
      </c>
      <c r="T213" s="192">
        <f>S213*H213</f>
        <v>0</v>
      </c>
      <c r="U213" s="34"/>
      <c r="V213" s="34"/>
      <c r="W213" s="34"/>
      <c r="X213" s="34"/>
      <c r="Y213" s="34"/>
      <c r="Z213" s="34"/>
      <c r="AA213" s="34"/>
      <c r="AB213" s="34"/>
      <c r="AC213" s="34"/>
      <c r="AD213" s="34"/>
      <c r="AE213" s="34"/>
      <c r="AR213" s="193" t="s">
        <v>119</v>
      </c>
      <c r="AT213" s="193" t="s">
        <v>114</v>
      </c>
      <c r="AU213" s="193" t="s">
        <v>82</v>
      </c>
      <c r="AY213" s="17" t="s">
        <v>112</v>
      </c>
      <c r="BE213" s="194">
        <f>IF(N213="základní",J213,0)</f>
        <v>0</v>
      </c>
      <c r="BF213" s="194">
        <f>IF(N213="snížená",J213,0)</f>
        <v>0</v>
      </c>
      <c r="BG213" s="194">
        <f>IF(N213="zákl. přenesená",J213,0)</f>
        <v>0</v>
      </c>
      <c r="BH213" s="194">
        <f>IF(N213="sníž. přenesená",J213,0)</f>
        <v>0</v>
      </c>
      <c r="BI213" s="194">
        <f>IF(N213="nulová",J213,0)</f>
        <v>0</v>
      </c>
      <c r="BJ213" s="17" t="s">
        <v>80</v>
      </c>
      <c r="BK213" s="194">
        <f>ROUND(I213*H213,2)</f>
        <v>0</v>
      </c>
      <c r="BL213" s="17" t="s">
        <v>119</v>
      </c>
      <c r="BM213" s="193" t="s">
        <v>289</v>
      </c>
    </row>
    <row r="214" spans="1:47" s="2" customFormat="1" ht="11.25">
      <c r="A214" s="34"/>
      <c r="B214" s="35"/>
      <c r="C214" s="36"/>
      <c r="D214" s="195" t="s">
        <v>121</v>
      </c>
      <c r="E214" s="36"/>
      <c r="F214" s="196" t="s">
        <v>290</v>
      </c>
      <c r="G214" s="36"/>
      <c r="H214" s="36"/>
      <c r="I214" s="104"/>
      <c r="J214" s="36"/>
      <c r="K214" s="36"/>
      <c r="L214" s="39"/>
      <c r="M214" s="197"/>
      <c r="N214" s="198"/>
      <c r="O214" s="64"/>
      <c r="P214" s="64"/>
      <c r="Q214" s="64"/>
      <c r="R214" s="64"/>
      <c r="S214" s="64"/>
      <c r="T214" s="65"/>
      <c r="U214" s="34"/>
      <c r="V214" s="34"/>
      <c r="W214" s="34"/>
      <c r="X214" s="34"/>
      <c r="Y214" s="34"/>
      <c r="Z214" s="34"/>
      <c r="AA214" s="34"/>
      <c r="AB214" s="34"/>
      <c r="AC214" s="34"/>
      <c r="AD214" s="34"/>
      <c r="AE214" s="34"/>
      <c r="AT214" s="17" t="s">
        <v>121</v>
      </c>
      <c r="AU214" s="17" t="s">
        <v>82</v>
      </c>
    </row>
    <row r="215" spans="1:47" s="2" customFormat="1" ht="87.75">
      <c r="A215" s="34"/>
      <c r="B215" s="35"/>
      <c r="C215" s="36"/>
      <c r="D215" s="195" t="s">
        <v>123</v>
      </c>
      <c r="E215" s="36"/>
      <c r="F215" s="199" t="s">
        <v>291</v>
      </c>
      <c r="G215" s="36"/>
      <c r="H215" s="36"/>
      <c r="I215" s="104"/>
      <c r="J215" s="36"/>
      <c r="K215" s="36"/>
      <c r="L215" s="39"/>
      <c r="M215" s="197"/>
      <c r="N215" s="198"/>
      <c r="O215" s="64"/>
      <c r="P215" s="64"/>
      <c r="Q215" s="64"/>
      <c r="R215" s="64"/>
      <c r="S215" s="64"/>
      <c r="T215" s="65"/>
      <c r="U215" s="34"/>
      <c r="V215" s="34"/>
      <c r="W215" s="34"/>
      <c r="X215" s="34"/>
      <c r="Y215" s="34"/>
      <c r="Z215" s="34"/>
      <c r="AA215" s="34"/>
      <c r="AB215" s="34"/>
      <c r="AC215" s="34"/>
      <c r="AD215" s="34"/>
      <c r="AE215" s="34"/>
      <c r="AT215" s="17" t="s">
        <v>123</v>
      </c>
      <c r="AU215" s="17" t="s">
        <v>82</v>
      </c>
    </row>
    <row r="216" spans="1:65" s="2" customFormat="1" ht="16.5" customHeight="1">
      <c r="A216" s="34"/>
      <c r="B216" s="35"/>
      <c r="C216" s="222" t="s">
        <v>292</v>
      </c>
      <c r="D216" s="222" t="s">
        <v>230</v>
      </c>
      <c r="E216" s="223" t="s">
        <v>293</v>
      </c>
      <c r="F216" s="224" t="s">
        <v>294</v>
      </c>
      <c r="G216" s="225" t="s">
        <v>117</v>
      </c>
      <c r="H216" s="226">
        <v>5.15</v>
      </c>
      <c r="I216" s="227"/>
      <c r="J216" s="226">
        <f>ROUND(I216*H216,2)</f>
        <v>0</v>
      </c>
      <c r="K216" s="224" t="s">
        <v>118</v>
      </c>
      <c r="L216" s="228"/>
      <c r="M216" s="229" t="s">
        <v>20</v>
      </c>
      <c r="N216" s="230" t="s">
        <v>43</v>
      </c>
      <c r="O216" s="64"/>
      <c r="P216" s="191">
        <f>O216*H216</f>
        <v>0</v>
      </c>
      <c r="Q216" s="191">
        <v>0.01205</v>
      </c>
      <c r="R216" s="191">
        <f>Q216*H216</f>
        <v>0.0620575</v>
      </c>
      <c r="S216" s="191">
        <v>0</v>
      </c>
      <c r="T216" s="192">
        <f>S216*H216</f>
        <v>0</v>
      </c>
      <c r="U216" s="34"/>
      <c r="V216" s="34"/>
      <c r="W216" s="34"/>
      <c r="X216" s="34"/>
      <c r="Y216" s="34"/>
      <c r="Z216" s="34"/>
      <c r="AA216" s="34"/>
      <c r="AB216" s="34"/>
      <c r="AC216" s="34"/>
      <c r="AD216" s="34"/>
      <c r="AE216" s="34"/>
      <c r="AR216" s="193" t="s">
        <v>180</v>
      </c>
      <c r="AT216" s="193" t="s">
        <v>230</v>
      </c>
      <c r="AU216" s="193" t="s">
        <v>82</v>
      </c>
      <c r="AY216" s="17" t="s">
        <v>112</v>
      </c>
      <c r="BE216" s="194">
        <f>IF(N216="základní",J216,0)</f>
        <v>0</v>
      </c>
      <c r="BF216" s="194">
        <f>IF(N216="snížená",J216,0)</f>
        <v>0</v>
      </c>
      <c r="BG216" s="194">
        <f>IF(N216="zákl. přenesená",J216,0)</f>
        <v>0</v>
      </c>
      <c r="BH216" s="194">
        <f>IF(N216="sníž. přenesená",J216,0)</f>
        <v>0</v>
      </c>
      <c r="BI216" s="194">
        <f>IF(N216="nulová",J216,0)</f>
        <v>0</v>
      </c>
      <c r="BJ216" s="17" t="s">
        <v>80</v>
      </c>
      <c r="BK216" s="194">
        <f>ROUND(I216*H216,2)</f>
        <v>0</v>
      </c>
      <c r="BL216" s="17" t="s">
        <v>119</v>
      </c>
      <c r="BM216" s="193" t="s">
        <v>295</v>
      </c>
    </row>
    <row r="217" spans="1:47" s="2" customFormat="1" ht="11.25">
      <c r="A217" s="34"/>
      <c r="B217" s="35"/>
      <c r="C217" s="36"/>
      <c r="D217" s="195" t="s">
        <v>121</v>
      </c>
      <c r="E217" s="36"/>
      <c r="F217" s="196" t="s">
        <v>294</v>
      </c>
      <c r="G217" s="36"/>
      <c r="H217" s="36"/>
      <c r="I217" s="104"/>
      <c r="J217" s="36"/>
      <c r="K217" s="36"/>
      <c r="L217" s="39"/>
      <c r="M217" s="197"/>
      <c r="N217" s="198"/>
      <c r="O217" s="64"/>
      <c r="P217" s="64"/>
      <c r="Q217" s="64"/>
      <c r="R217" s="64"/>
      <c r="S217" s="64"/>
      <c r="T217" s="65"/>
      <c r="U217" s="34"/>
      <c r="V217" s="34"/>
      <c r="W217" s="34"/>
      <c r="X217" s="34"/>
      <c r="Y217" s="34"/>
      <c r="Z217" s="34"/>
      <c r="AA217" s="34"/>
      <c r="AB217" s="34"/>
      <c r="AC217" s="34"/>
      <c r="AD217" s="34"/>
      <c r="AE217" s="34"/>
      <c r="AT217" s="17" t="s">
        <v>121</v>
      </c>
      <c r="AU217" s="17" t="s">
        <v>82</v>
      </c>
    </row>
    <row r="218" spans="2:51" s="13" customFormat="1" ht="11.25">
      <c r="B218" s="200"/>
      <c r="C218" s="201"/>
      <c r="D218" s="195" t="s">
        <v>125</v>
      </c>
      <c r="E218" s="202" t="s">
        <v>20</v>
      </c>
      <c r="F218" s="203" t="s">
        <v>155</v>
      </c>
      <c r="G218" s="201"/>
      <c r="H218" s="204">
        <v>5</v>
      </c>
      <c r="I218" s="205"/>
      <c r="J218" s="201"/>
      <c r="K218" s="201"/>
      <c r="L218" s="206"/>
      <c r="M218" s="207"/>
      <c r="N218" s="208"/>
      <c r="O218" s="208"/>
      <c r="P218" s="208"/>
      <c r="Q218" s="208"/>
      <c r="R218" s="208"/>
      <c r="S218" s="208"/>
      <c r="T218" s="209"/>
      <c r="AT218" s="210" t="s">
        <v>125</v>
      </c>
      <c r="AU218" s="210" t="s">
        <v>82</v>
      </c>
      <c r="AV218" s="13" t="s">
        <v>82</v>
      </c>
      <c r="AW218" s="13" t="s">
        <v>33</v>
      </c>
      <c r="AX218" s="13" t="s">
        <v>80</v>
      </c>
      <c r="AY218" s="210" t="s">
        <v>112</v>
      </c>
    </row>
    <row r="219" spans="2:51" s="13" customFormat="1" ht="11.25">
      <c r="B219" s="200"/>
      <c r="C219" s="201"/>
      <c r="D219" s="195" t="s">
        <v>125</v>
      </c>
      <c r="E219" s="201"/>
      <c r="F219" s="203" t="s">
        <v>296</v>
      </c>
      <c r="G219" s="201"/>
      <c r="H219" s="204">
        <v>5.15</v>
      </c>
      <c r="I219" s="205"/>
      <c r="J219" s="201"/>
      <c r="K219" s="201"/>
      <c r="L219" s="206"/>
      <c r="M219" s="207"/>
      <c r="N219" s="208"/>
      <c r="O219" s="208"/>
      <c r="P219" s="208"/>
      <c r="Q219" s="208"/>
      <c r="R219" s="208"/>
      <c r="S219" s="208"/>
      <c r="T219" s="209"/>
      <c r="AT219" s="210" t="s">
        <v>125</v>
      </c>
      <c r="AU219" s="210" t="s">
        <v>82</v>
      </c>
      <c r="AV219" s="13" t="s">
        <v>82</v>
      </c>
      <c r="AW219" s="13" t="s">
        <v>4</v>
      </c>
      <c r="AX219" s="13" t="s">
        <v>80</v>
      </c>
      <c r="AY219" s="210" t="s">
        <v>112</v>
      </c>
    </row>
    <row r="220" spans="1:65" s="2" customFormat="1" ht="16.5" customHeight="1">
      <c r="A220" s="34"/>
      <c r="B220" s="35"/>
      <c r="C220" s="183" t="s">
        <v>297</v>
      </c>
      <c r="D220" s="183" t="s">
        <v>114</v>
      </c>
      <c r="E220" s="184" t="s">
        <v>298</v>
      </c>
      <c r="F220" s="185" t="s">
        <v>299</v>
      </c>
      <c r="G220" s="186" t="s">
        <v>117</v>
      </c>
      <c r="H220" s="187">
        <v>48</v>
      </c>
      <c r="I220" s="188"/>
      <c r="J220" s="187">
        <f>ROUND(I220*H220,2)</f>
        <v>0</v>
      </c>
      <c r="K220" s="185" t="s">
        <v>118</v>
      </c>
      <c r="L220" s="39"/>
      <c r="M220" s="189" t="s">
        <v>20</v>
      </c>
      <c r="N220" s="190" t="s">
        <v>43</v>
      </c>
      <c r="O220" s="64"/>
      <c r="P220" s="191">
        <f>O220*H220</f>
        <v>0</v>
      </c>
      <c r="Q220" s="191">
        <v>0</v>
      </c>
      <c r="R220" s="191">
        <f>Q220*H220</f>
        <v>0</v>
      </c>
      <c r="S220" s="191">
        <v>0</v>
      </c>
      <c r="T220" s="192">
        <f>S220*H220</f>
        <v>0</v>
      </c>
      <c r="U220" s="34"/>
      <c r="V220" s="34"/>
      <c r="W220" s="34"/>
      <c r="X220" s="34"/>
      <c r="Y220" s="34"/>
      <c r="Z220" s="34"/>
      <c r="AA220" s="34"/>
      <c r="AB220" s="34"/>
      <c r="AC220" s="34"/>
      <c r="AD220" s="34"/>
      <c r="AE220" s="34"/>
      <c r="AR220" s="193" t="s">
        <v>119</v>
      </c>
      <c r="AT220" s="193" t="s">
        <v>114</v>
      </c>
      <c r="AU220" s="193" t="s">
        <v>82</v>
      </c>
      <c r="AY220" s="17" t="s">
        <v>112</v>
      </c>
      <c r="BE220" s="194">
        <f>IF(N220="základní",J220,0)</f>
        <v>0</v>
      </c>
      <c r="BF220" s="194">
        <f>IF(N220="snížená",J220,0)</f>
        <v>0</v>
      </c>
      <c r="BG220" s="194">
        <f>IF(N220="zákl. přenesená",J220,0)</f>
        <v>0</v>
      </c>
      <c r="BH220" s="194">
        <f>IF(N220="sníž. přenesená",J220,0)</f>
        <v>0</v>
      </c>
      <c r="BI220" s="194">
        <f>IF(N220="nulová",J220,0)</f>
        <v>0</v>
      </c>
      <c r="BJ220" s="17" t="s">
        <v>80</v>
      </c>
      <c r="BK220" s="194">
        <f>ROUND(I220*H220,2)</f>
        <v>0</v>
      </c>
      <c r="BL220" s="17" t="s">
        <v>119</v>
      </c>
      <c r="BM220" s="193" t="s">
        <v>300</v>
      </c>
    </row>
    <row r="221" spans="1:47" s="2" customFormat="1" ht="11.25">
      <c r="A221" s="34"/>
      <c r="B221" s="35"/>
      <c r="C221" s="36"/>
      <c r="D221" s="195" t="s">
        <v>121</v>
      </c>
      <c r="E221" s="36"/>
      <c r="F221" s="196" t="s">
        <v>301</v>
      </c>
      <c r="G221" s="36"/>
      <c r="H221" s="36"/>
      <c r="I221" s="104"/>
      <c r="J221" s="36"/>
      <c r="K221" s="36"/>
      <c r="L221" s="39"/>
      <c r="M221" s="197"/>
      <c r="N221" s="198"/>
      <c r="O221" s="64"/>
      <c r="P221" s="64"/>
      <c r="Q221" s="64"/>
      <c r="R221" s="64"/>
      <c r="S221" s="64"/>
      <c r="T221" s="65"/>
      <c r="U221" s="34"/>
      <c r="V221" s="34"/>
      <c r="W221" s="34"/>
      <c r="X221" s="34"/>
      <c r="Y221" s="34"/>
      <c r="Z221" s="34"/>
      <c r="AA221" s="34"/>
      <c r="AB221" s="34"/>
      <c r="AC221" s="34"/>
      <c r="AD221" s="34"/>
      <c r="AE221" s="34"/>
      <c r="AT221" s="17" t="s">
        <v>121</v>
      </c>
      <c r="AU221" s="17" t="s">
        <v>82</v>
      </c>
    </row>
    <row r="222" spans="1:47" s="2" customFormat="1" ht="87.75">
      <c r="A222" s="34"/>
      <c r="B222" s="35"/>
      <c r="C222" s="36"/>
      <c r="D222" s="195" t="s">
        <v>123</v>
      </c>
      <c r="E222" s="36"/>
      <c r="F222" s="199" t="s">
        <v>302</v>
      </c>
      <c r="G222" s="36"/>
      <c r="H222" s="36"/>
      <c r="I222" s="104"/>
      <c r="J222" s="36"/>
      <c r="K222" s="36"/>
      <c r="L222" s="39"/>
      <c r="M222" s="197"/>
      <c r="N222" s="198"/>
      <c r="O222" s="64"/>
      <c r="P222" s="64"/>
      <c r="Q222" s="64"/>
      <c r="R222" s="64"/>
      <c r="S222" s="64"/>
      <c r="T222" s="65"/>
      <c r="U222" s="34"/>
      <c r="V222" s="34"/>
      <c r="W222" s="34"/>
      <c r="X222" s="34"/>
      <c r="Y222" s="34"/>
      <c r="Z222" s="34"/>
      <c r="AA222" s="34"/>
      <c r="AB222" s="34"/>
      <c r="AC222" s="34"/>
      <c r="AD222" s="34"/>
      <c r="AE222" s="34"/>
      <c r="AT222" s="17" t="s">
        <v>123</v>
      </c>
      <c r="AU222" s="17" t="s">
        <v>82</v>
      </c>
    </row>
    <row r="223" spans="1:65" s="2" customFormat="1" ht="16.5" customHeight="1">
      <c r="A223" s="34"/>
      <c r="B223" s="35"/>
      <c r="C223" s="183" t="s">
        <v>303</v>
      </c>
      <c r="D223" s="183" t="s">
        <v>114</v>
      </c>
      <c r="E223" s="184" t="s">
        <v>304</v>
      </c>
      <c r="F223" s="185" t="s">
        <v>305</v>
      </c>
      <c r="G223" s="186" t="s">
        <v>306</v>
      </c>
      <c r="H223" s="187">
        <v>2</v>
      </c>
      <c r="I223" s="188"/>
      <c r="J223" s="187">
        <f>ROUND(I223*H223,2)</f>
        <v>0</v>
      </c>
      <c r="K223" s="185" t="s">
        <v>118</v>
      </c>
      <c r="L223" s="39"/>
      <c r="M223" s="189" t="s">
        <v>20</v>
      </c>
      <c r="N223" s="190" t="s">
        <v>43</v>
      </c>
      <c r="O223" s="64"/>
      <c r="P223" s="191">
        <f>O223*H223</f>
        <v>0</v>
      </c>
      <c r="Q223" s="191">
        <v>0.45937</v>
      </c>
      <c r="R223" s="191">
        <f>Q223*H223</f>
        <v>0.91874</v>
      </c>
      <c r="S223" s="191">
        <v>0</v>
      </c>
      <c r="T223" s="192">
        <f>S223*H223</f>
        <v>0</v>
      </c>
      <c r="U223" s="34"/>
      <c r="V223" s="34"/>
      <c r="W223" s="34"/>
      <c r="X223" s="34"/>
      <c r="Y223" s="34"/>
      <c r="Z223" s="34"/>
      <c r="AA223" s="34"/>
      <c r="AB223" s="34"/>
      <c r="AC223" s="34"/>
      <c r="AD223" s="34"/>
      <c r="AE223" s="34"/>
      <c r="AR223" s="193" t="s">
        <v>119</v>
      </c>
      <c r="AT223" s="193" t="s">
        <v>114</v>
      </c>
      <c r="AU223" s="193" t="s">
        <v>82</v>
      </c>
      <c r="AY223" s="17" t="s">
        <v>112</v>
      </c>
      <c r="BE223" s="194">
        <f>IF(N223="základní",J223,0)</f>
        <v>0</v>
      </c>
      <c r="BF223" s="194">
        <f>IF(N223="snížená",J223,0)</f>
        <v>0</v>
      </c>
      <c r="BG223" s="194">
        <f>IF(N223="zákl. přenesená",J223,0)</f>
        <v>0</v>
      </c>
      <c r="BH223" s="194">
        <f>IF(N223="sníž. přenesená",J223,0)</f>
        <v>0</v>
      </c>
      <c r="BI223" s="194">
        <f>IF(N223="nulová",J223,0)</f>
        <v>0</v>
      </c>
      <c r="BJ223" s="17" t="s">
        <v>80</v>
      </c>
      <c r="BK223" s="194">
        <f>ROUND(I223*H223,2)</f>
        <v>0</v>
      </c>
      <c r="BL223" s="17" t="s">
        <v>119</v>
      </c>
      <c r="BM223" s="193" t="s">
        <v>307</v>
      </c>
    </row>
    <row r="224" spans="1:47" s="2" customFormat="1" ht="11.25">
      <c r="A224" s="34"/>
      <c r="B224" s="35"/>
      <c r="C224" s="36"/>
      <c r="D224" s="195" t="s">
        <v>121</v>
      </c>
      <c r="E224" s="36"/>
      <c r="F224" s="196" t="s">
        <v>308</v>
      </c>
      <c r="G224" s="36"/>
      <c r="H224" s="36"/>
      <c r="I224" s="104"/>
      <c r="J224" s="36"/>
      <c r="K224" s="36"/>
      <c r="L224" s="39"/>
      <c r="M224" s="197"/>
      <c r="N224" s="198"/>
      <c r="O224" s="64"/>
      <c r="P224" s="64"/>
      <c r="Q224" s="64"/>
      <c r="R224" s="64"/>
      <c r="S224" s="64"/>
      <c r="T224" s="65"/>
      <c r="U224" s="34"/>
      <c r="V224" s="34"/>
      <c r="W224" s="34"/>
      <c r="X224" s="34"/>
      <c r="Y224" s="34"/>
      <c r="Z224" s="34"/>
      <c r="AA224" s="34"/>
      <c r="AB224" s="34"/>
      <c r="AC224" s="34"/>
      <c r="AD224" s="34"/>
      <c r="AE224" s="34"/>
      <c r="AT224" s="17" t="s">
        <v>121</v>
      </c>
      <c r="AU224" s="17" t="s">
        <v>82</v>
      </c>
    </row>
    <row r="225" spans="1:47" s="2" customFormat="1" ht="87.75">
      <c r="A225" s="34"/>
      <c r="B225" s="35"/>
      <c r="C225" s="36"/>
      <c r="D225" s="195" t="s">
        <v>123</v>
      </c>
      <c r="E225" s="36"/>
      <c r="F225" s="199" t="s">
        <v>302</v>
      </c>
      <c r="G225" s="36"/>
      <c r="H225" s="36"/>
      <c r="I225" s="104"/>
      <c r="J225" s="36"/>
      <c r="K225" s="36"/>
      <c r="L225" s="39"/>
      <c r="M225" s="197"/>
      <c r="N225" s="198"/>
      <c r="O225" s="64"/>
      <c r="P225" s="64"/>
      <c r="Q225" s="64"/>
      <c r="R225" s="64"/>
      <c r="S225" s="64"/>
      <c r="T225" s="65"/>
      <c r="U225" s="34"/>
      <c r="V225" s="34"/>
      <c r="W225" s="34"/>
      <c r="X225" s="34"/>
      <c r="Y225" s="34"/>
      <c r="Z225" s="34"/>
      <c r="AA225" s="34"/>
      <c r="AB225" s="34"/>
      <c r="AC225" s="34"/>
      <c r="AD225" s="34"/>
      <c r="AE225" s="34"/>
      <c r="AT225" s="17" t="s">
        <v>123</v>
      </c>
      <c r="AU225" s="17" t="s">
        <v>82</v>
      </c>
    </row>
    <row r="226" spans="1:65" s="2" customFormat="1" ht="16.5" customHeight="1">
      <c r="A226" s="34"/>
      <c r="B226" s="35"/>
      <c r="C226" s="183" t="s">
        <v>309</v>
      </c>
      <c r="D226" s="183" t="s">
        <v>114</v>
      </c>
      <c r="E226" s="184" t="s">
        <v>310</v>
      </c>
      <c r="F226" s="185" t="s">
        <v>311</v>
      </c>
      <c r="G226" s="186" t="s">
        <v>117</v>
      </c>
      <c r="H226" s="187">
        <v>33.5</v>
      </c>
      <c r="I226" s="188"/>
      <c r="J226" s="187">
        <f>ROUND(I226*H226,2)</f>
        <v>0</v>
      </c>
      <c r="K226" s="185" t="s">
        <v>118</v>
      </c>
      <c r="L226" s="39"/>
      <c r="M226" s="189" t="s">
        <v>20</v>
      </c>
      <c r="N226" s="190" t="s">
        <v>43</v>
      </c>
      <c r="O226" s="64"/>
      <c r="P226" s="191">
        <f>O226*H226</f>
        <v>0</v>
      </c>
      <c r="Q226" s="191">
        <v>7E-05</v>
      </c>
      <c r="R226" s="191">
        <f>Q226*H226</f>
        <v>0.002345</v>
      </c>
      <c r="S226" s="191">
        <v>0</v>
      </c>
      <c r="T226" s="192">
        <f>S226*H226</f>
        <v>0</v>
      </c>
      <c r="U226" s="34"/>
      <c r="V226" s="34"/>
      <c r="W226" s="34"/>
      <c r="X226" s="34"/>
      <c r="Y226" s="34"/>
      <c r="Z226" s="34"/>
      <c r="AA226" s="34"/>
      <c r="AB226" s="34"/>
      <c r="AC226" s="34"/>
      <c r="AD226" s="34"/>
      <c r="AE226" s="34"/>
      <c r="AR226" s="193" t="s">
        <v>119</v>
      </c>
      <c r="AT226" s="193" t="s">
        <v>114</v>
      </c>
      <c r="AU226" s="193" t="s">
        <v>82</v>
      </c>
      <c r="AY226" s="17" t="s">
        <v>112</v>
      </c>
      <c r="BE226" s="194">
        <f>IF(N226="základní",J226,0)</f>
        <v>0</v>
      </c>
      <c r="BF226" s="194">
        <f>IF(N226="snížená",J226,0)</f>
        <v>0</v>
      </c>
      <c r="BG226" s="194">
        <f>IF(N226="zákl. přenesená",J226,0)</f>
        <v>0</v>
      </c>
      <c r="BH226" s="194">
        <f>IF(N226="sníž. přenesená",J226,0)</f>
        <v>0</v>
      </c>
      <c r="BI226" s="194">
        <f>IF(N226="nulová",J226,0)</f>
        <v>0</v>
      </c>
      <c r="BJ226" s="17" t="s">
        <v>80</v>
      </c>
      <c r="BK226" s="194">
        <f>ROUND(I226*H226,2)</f>
        <v>0</v>
      </c>
      <c r="BL226" s="17" t="s">
        <v>119</v>
      </c>
      <c r="BM226" s="193" t="s">
        <v>312</v>
      </c>
    </row>
    <row r="227" spans="1:47" s="2" customFormat="1" ht="11.25">
      <c r="A227" s="34"/>
      <c r="B227" s="35"/>
      <c r="C227" s="36"/>
      <c r="D227" s="195" t="s">
        <v>121</v>
      </c>
      <c r="E227" s="36"/>
      <c r="F227" s="196" t="s">
        <v>313</v>
      </c>
      <c r="G227" s="36"/>
      <c r="H227" s="36"/>
      <c r="I227" s="104"/>
      <c r="J227" s="36"/>
      <c r="K227" s="36"/>
      <c r="L227" s="39"/>
      <c r="M227" s="197"/>
      <c r="N227" s="198"/>
      <c r="O227" s="64"/>
      <c r="P227" s="64"/>
      <c r="Q227" s="64"/>
      <c r="R227" s="64"/>
      <c r="S227" s="64"/>
      <c r="T227" s="65"/>
      <c r="U227" s="34"/>
      <c r="V227" s="34"/>
      <c r="W227" s="34"/>
      <c r="X227" s="34"/>
      <c r="Y227" s="34"/>
      <c r="Z227" s="34"/>
      <c r="AA227" s="34"/>
      <c r="AB227" s="34"/>
      <c r="AC227" s="34"/>
      <c r="AD227" s="34"/>
      <c r="AE227" s="34"/>
      <c r="AT227" s="17" t="s">
        <v>121</v>
      </c>
      <c r="AU227" s="17" t="s">
        <v>82</v>
      </c>
    </row>
    <row r="228" spans="2:51" s="13" customFormat="1" ht="11.25">
      <c r="B228" s="200"/>
      <c r="C228" s="201"/>
      <c r="D228" s="195" t="s">
        <v>125</v>
      </c>
      <c r="E228" s="202" t="s">
        <v>20</v>
      </c>
      <c r="F228" s="203" t="s">
        <v>314</v>
      </c>
      <c r="G228" s="201"/>
      <c r="H228" s="204">
        <v>33.5</v>
      </c>
      <c r="I228" s="205"/>
      <c r="J228" s="201"/>
      <c r="K228" s="201"/>
      <c r="L228" s="206"/>
      <c r="M228" s="207"/>
      <c r="N228" s="208"/>
      <c r="O228" s="208"/>
      <c r="P228" s="208"/>
      <c r="Q228" s="208"/>
      <c r="R228" s="208"/>
      <c r="S228" s="208"/>
      <c r="T228" s="209"/>
      <c r="AT228" s="210" t="s">
        <v>125</v>
      </c>
      <c r="AU228" s="210" t="s">
        <v>82</v>
      </c>
      <c r="AV228" s="13" t="s">
        <v>82</v>
      </c>
      <c r="AW228" s="13" t="s">
        <v>33</v>
      </c>
      <c r="AX228" s="13" t="s">
        <v>80</v>
      </c>
      <c r="AY228" s="210" t="s">
        <v>112</v>
      </c>
    </row>
    <row r="229" spans="1:65" s="2" customFormat="1" ht="21.75" customHeight="1">
      <c r="A229" s="34"/>
      <c r="B229" s="35"/>
      <c r="C229" s="183" t="s">
        <v>315</v>
      </c>
      <c r="D229" s="183" t="s">
        <v>114</v>
      </c>
      <c r="E229" s="184" t="s">
        <v>316</v>
      </c>
      <c r="F229" s="185" t="s">
        <v>317</v>
      </c>
      <c r="G229" s="186" t="s">
        <v>117</v>
      </c>
      <c r="H229" s="187">
        <v>14.5</v>
      </c>
      <c r="I229" s="188"/>
      <c r="J229" s="187">
        <f>ROUND(I229*H229,2)</f>
        <v>0</v>
      </c>
      <c r="K229" s="185" t="s">
        <v>20</v>
      </c>
      <c r="L229" s="39"/>
      <c r="M229" s="189" t="s">
        <v>20</v>
      </c>
      <c r="N229" s="190" t="s">
        <v>43</v>
      </c>
      <c r="O229" s="64"/>
      <c r="P229" s="191">
        <f>O229*H229</f>
        <v>0</v>
      </c>
      <c r="Q229" s="191">
        <v>0</v>
      </c>
      <c r="R229" s="191">
        <f>Q229*H229</f>
        <v>0</v>
      </c>
      <c r="S229" s="191">
        <v>0</v>
      </c>
      <c r="T229" s="192">
        <f>S229*H229</f>
        <v>0</v>
      </c>
      <c r="U229" s="34"/>
      <c r="V229" s="34"/>
      <c r="W229" s="34"/>
      <c r="X229" s="34"/>
      <c r="Y229" s="34"/>
      <c r="Z229" s="34"/>
      <c r="AA229" s="34"/>
      <c r="AB229" s="34"/>
      <c r="AC229" s="34"/>
      <c r="AD229" s="34"/>
      <c r="AE229" s="34"/>
      <c r="AR229" s="193" t="s">
        <v>119</v>
      </c>
      <c r="AT229" s="193" t="s">
        <v>114</v>
      </c>
      <c r="AU229" s="193" t="s">
        <v>82</v>
      </c>
      <c r="AY229" s="17" t="s">
        <v>112</v>
      </c>
      <c r="BE229" s="194">
        <f>IF(N229="základní",J229,0)</f>
        <v>0</v>
      </c>
      <c r="BF229" s="194">
        <f>IF(N229="snížená",J229,0)</f>
        <v>0</v>
      </c>
      <c r="BG229" s="194">
        <f>IF(N229="zákl. přenesená",J229,0)</f>
        <v>0</v>
      </c>
      <c r="BH229" s="194">
        <f>IF(N229="sníž. přenesená",J229,0)</f>
        <v>0</v>
      </c>
      <c r="BI229" s="194">
        <f>IF(N229="nulová",J229,0)</f>
        <v>0</v>
      </c>
      <c r="BJ229" s="17" t="s">
        <v>80</v>
      </c>
      <c r="BK229" s="194">
        <f>ROUND(I229*H229,2)</f>
        <v>0</v>
      </c>
      <c r="BL229" s="17" t="s">
        <v>119</v>
      </c>
      <c r="BM229" s="193" t="s">
        <v>318</v>
      </c>
    </row>
    <row r="230" spans="1:47" s="2" customFormat="1" ht="11.25">
      <c r="A230" s="34"/>
      <c r="B230" s="35"/>
      <c r="C230" s="36"/>
      <c r="D230" s="195" t="s">
        <v>121</v>
      </c>
      <c r="E230" s="36"/>
      <c r="F230" s="196" t="s">
        <v>317</v>
      </c>
      <c r="G230" s="36"/>
      <c r="H230" s="36"/>
      <c r="I230" s="104"/>
      <c r="J230" s="36"/>
      <c r="K230" s="36"/>
      <c r="L230" s="39"/>
      <c r="M230" s="197"/>
      <c r="N230" s="198"/>
      <c r="O230" s="64"/>
      <c r="P230" s="64"/>
      <c r="Q230" s="64"/>
      <c r="R230" s="64"/>
      <c r="S230" s="64"/>
      <c r="T230" s="65"/>
      <c r="U230" s="34"/>
      <c r="V230" s="34"/>
      <c r="W230" s="34"/>
      <c r="X230" s="34"/>
      <c r="Y230" s="34"/>
      <c r="Z230" s="34"/>
      <c r="AA230" s="34"/>
      <c r="AB230" s="34"/>
      <c r="AC230" s="34"/>
      <c r="AD230" s="34"/>
      <c r="AE230" s="34"/>
      <c r="AT230" s="17" t="s">
        <v>121</v>
      </c>
      <c r="AU230" s="17" t="s">
        <v>82</v>
      </c>
    </row>
    <row r="231" spans="1:65" s="2" customFormat="1" ht="16.5" customHeight="1">
      <c r="A231" s="34"/>
      <c r="B231" s="35"/>
      <c r="C231" s="183" t="s">
        <v>319</v>
      </c>
      <c r="D231" s="183" t="s">
        <v>114</v>
      </c>
      <c r="E231" s="184" t="s">
        <v>320</v>
      </c>
      <c r="F231" s="185" t="s">
        <v>321</v>
      </c>
      <c r="G231" s="186" t="s">
        <v>306</v>
      </c>
      <c r="H231" s="187">
        <v>1</v>
      </c>
      <c r="I231" s="188"/>
      <c r="J231" s="187">
        <f>ROUND(I231*H231,2)</f>
        <v>0</v>
      </c>
      <c r="K231" s="185" t="s">
        <v>20</v>
      </c>
      <c r="L231" s="39"/>
      <c r="M231" s="189" t="s">
        <v>20</v>
      </c>
      <c r="N231" s="190" t="s">
        <v>43</v>
      </c>
      <c r="O231" s="64"/>
      <c r="P231" s="191">
        <f>O231*H231</f>
        <v>0</v>
      </c>
      <c r="Q231" s="191">
        <v>0</v>
      </c>
      <c r="R231" s="191">
        <f>Q231*H231</f>
        <v>0</v>
      </c>
      <c r="S231" s="191">
        <v>0</v>
      </c>
      <c r="T231" s="192">
        <f>S231*H231</f>
        <v>0</v>
      </c>
      <c r="U231" s="34"/>
      <c r="V231" s="34"/>
      <c r="W231" s="34"/>
      <c r="X231" s="34"/>
      <c r="Y231" s="34"/>
      <c r="Z231" s="34"/>
      <c r="AA231" s="34"/>
      <c r="AB231" s="34"/>
      <c r="AC231" s="34"/>
      <c r="AD231" s="34"/>
      <c r="AE231" s="34"/>
      <c r="AR231" s="193" t="s">
        <v>119</v>
      </c>
      <c r="AT231" s="193" t="s">
        <v>114</v>
      </c>
      <c r="AU231" s="193" t="s">
        <v>82</v>
      </c>
      <c r="AY231" s="17" t="s">
        <v>112</v>
      </c>
      <c r="BE231" s="194">
        <f>IF(N231="základní",J231,0)</f>
        <v>0</v>
      </c>
      <c r="BF231" s="194">
        <f>IF(N231="snížená",J231,0)</f>
        <v>0</v>
      </c>
      <c r="BG231" s="194">
        <f>IF(N231="zákl. přenesená",J231,0)</f>
        <v>0</v>
      </c>
      <c r="BH231" s="194">
        <f>IF(N231="sníž. přenesená",J231,0)</f>
        <v>0</v>
      </c>
      <c r="BI231" s="194">
        <f>IF(N231="nulová",J231,0)</f>
        <v>0</v>
      </c>
      <c r="BJ231" s="17" t="s">
        <v>80</v>
      </c>
      <c r="BK231" s="194">
        <f>ROUND(I231*H231,2)</f>
        <v>0</v>
      </c>
      <c r="BL231" s="17" t="s">
        <v>119</v>
      </c>
      <c r="BM231" s="193" t="s">
        <v>322</v>
      </c>
    </row>
    <row r="232" spans="1:47" s="2" customFormat="1" ht="11.25">
      <c r="A232" s="34"/>
      <c r="B232" s="35"/>
      <c r="C232" s="36"/>
      <c r="D232" s="195" t="s">
        <v>121</v>
      </c>
      <c r="E232" s="36"/>
      <c r="F232" s="196" t="s">
        <v>321</v>
      </c>
      <c r="G232" s="36"/>
      <c r="H232" s="36"/>
      <c r="I232" s="104"/>
      <c r="J232" s="36"/>
      <c r="K232" s="36"/>
      <c r="L232" s="39"/>
      <c r="M232" s="197"/>
      <c r="N232" s="198"/>
      <c r="O232" s="64"/>
      <c r="P232" s="64"/>
      <c r="Q232" s="64"/>
      <c r="R232" s="64"/>
      <c r="S232" s="64"/>
      <c r="T232" s="65"/>
      <c r="U232" s="34"/>
      <c r="V232" s="34"/>
      <c r="W232" s="34"/>
      <c r="X232" s="34"/>
      <c r="Y232" s="34"/>
      <c r="Z232" s="34"/>
      <c r="AA232" s="34"/>
      <c r="AB232" s="34"/>
      <c r="AC232" s="34"/>
      <c r="AD232" s="34"/>
      <c r="AE232" s="34"/>
      <c r="AT232" s="17" t="s">
        <v>121</v>
      </c>
      <c r="AU232" s="17" t="s">
        <v>82</v>
      </c>
    </row>
    <row r="233" spans="1:65" s="2" customFormat="1" ht="16.5" customHeight="1">
      <c r="A233" s="34"/>
      <c r="B233" s="35"/>
      <c r="C233" s="183" t="s">
        <v>323</v>
      </c>
      <c r="D233" s="183" t="s">
        <v>114</v>
      </c>
      <c r="E233" s="184" t="s">
        <v>324</v>
      </c>
      <c r="F233" s="185" t="s">
        <v>325</v>
      </c>
      <c r="G233" s="186" t="s">
        <v>117</v>
      </c>
      <c r="H233" s="187">
        <v>21</v>
      </c>
      <c r="I233" s="188"/>
      <c r="J233" s="187">
        <f>ROUND(I233*H233,2)</f>
        <v>0</v>
      </c>
      <c r="K233" s="185" t="s">
        <v>20</v>
      </c>
      <c r="L233" s="39"/>
      <c r="M233" s="189" t="s">
        <v>20</v>
      </c>
      <c r="N233" s="190" t="s">
        <v>43</v>
      </c>
      <c r="O233" s="64"/>
      <c r="P233" s="191">
        <f>O233*H233</f>
        <v>0</v>
      </c>
      <c r="Q233" s="191">
        <v>0</v>
      </c>
      <c r="R233" s="191">
        <f>Q233*H233</f>
        <v>0</v>
      </c>
      <c r="S233" s="191">
        <v>0</v>
      </c>
      <c r="T233" s="192">
        <f>S233*H233</f>
        <v>0</v>
      </c>
      <c r="U233" s="34"/>
      <c r="V233" s="34"/>
      <c r="W233" s="34"/>
      <c r="X233" s="34"/>
      <c r="Y233" s="34"/>
      <c r="Z233" s="34"/>
      <c r="AA233" s="34"/>
      <c r="AB233" s="34"/>
      <c r="AC233" s="34"/>
      <c r="AD233" s="34"/>
      <c r="AE233" s="34"/>
      <c r="AR233" s="193" t="s">
        <v>119</v>
      </c>
      <c r="AT233" s="193" t="s">
        <v>114</v>
      </c>
      <c r="AU233" s="193" t="s">
        <v>82</v>
      </c>
      <c r="AY233" s="17" t="s">
        <v>112</v>
      </c>
      <c r="BE233" s="194">
        <f>IF(N233="základní",J233,0)</f>
        <v>0</v>
      </c>
      <c r="BF233" s="194">
        <f>IF(N233="snížená",J233,0)</f>
        <v>0</v>
      </c>
      <c r="BG233" s="194">
        <f>IF(N233="zákl. přenesená",J233,0)</f>
        <v>0</v>
      </c>
      <c r="BH233" s="194">
        <f>IF(N233="sníž. přenesená",J233,0)</f>
        <v>0</v>
      </c>
      <c r="BI233" s="194">
        <f>IF(N233="nulová",J233,0)</f>
        <v>0</v>
      </c>
      <c r="BJ233" s="17" t="s">
        <v>80</v>
      </c>
      <c r="BK233" s="194">
        <f>ROUND(I233*H233,2)</f>
        <v>0</v>
      </c>
      <c r="BL233" s="17" t="s">
        <v>119</v>
      </c>
      <c r="BM233" s="193" t="s">
        <v>326</v>
      </c>
    </row>
    <row r="234" spans="1:47" s="2" customFormat="1" ht="11.25">
      <c r="A234" s="34"/>
      <c r="B234" s="35"/>
      <c r="C234" s="36"/>
      <c r="D234" s="195" t="s">
        <v>121</v>
      </c>
      <c r="E234" s="36"/>
      <c r="F234" s="196" t="s">
        <v>325</v>
      </c>
      <c r="G234" s="36"/>
      <c r="H234" s="36"/>
      <c r="I234" s="104"/>
      <c r="J234" s="36"/>
      <c r="K234" s="36"/>
      <c r="L234" s="39"/>
      <c r="M234" s="197"/>
      <c r="N234" s="198"/>
      <c r="O234" s="64"/>
      <c r="P234" s="64"/>
      <c r="Q234" s="64"/>
      <c r="R234" s="64"/>
      <c r="S234" s="64"/>
      <c r="T234" s="65"/>
      <c r="U234" s="34"/>
      <c r="V234" s="34"/>
      <c r="W234" s="34"/>
      <c r="X234" s="34"/>
      <c r="Y234" s="34"/>
      <c r="Z234" s="34"/>
      <c r="AA234" s="34"/>
      <c r="AB234" s="34"/>
      <c r="AC234" s="34"/>
      <c r="AD234" s="34"/>
      <c r="AE234" s="34"/>
      <c r="AT234" s="17" t="s">
        <v>121</v>
      </c>
      <c r="AU234" s="17" t="s">
        <v>82</v>
      </c>
    </row>
    <row r="235" spans="1:65" s="2" customFormat="1" ht="21.75" customHeight="1">
      <c r="A235" s="34"/>
      <c r="B235" s="35"/>
      <c r="C235" s="183" t="s">
        <v>327</v>
      </c>
      <c r="D235" s="183" t="s">
        <v>114</v>
      </c>
      <c r="E235" s="184" t="s">
        <v>328</v>
      </c>
      <c r="F235" s="185" t="s">
        <v>329</v>
      </c>
      <c r="G235" s="186" t="s">
        <v>330</v>
      </c>
      <c r="H235" s="187">
        <v>1</v>
      </c>
      <c r="I235" s="188"/>
      <c r="J235" s="187">
        <f>ROUND(I235*H235,2)</f>
        <v>0</v>
      </c>
      <c r="K235" s="185" t="s">
        <v>20</v>
      </c>
      <c r="L235" s="39"/>
      <c r="M235" s="189" t="s">
        <v>20</v>
      </c>
      <c r="N235" s="190" t="s">
        <v>43</v>
      </c>
      <c r="O235" s="64"/>
      <c r="P235" s="191">
        <f>O235*H235</f>
        <v>0</v>
      </c>
      <c r="Q235" s="191">
        <v>0</v>
      </c>
      <c r="R235" s="191">
        <f>Q235*H235</f>
        <v>0</v>
      </c>
      <c r="S235" s="191">
        <v>0</v>
      </c>
      <c r="T235" s="192">
        <f>S235*H235</f>
        <v>0</v>
      </c>
      <c r="U235" s="34"/>
      <c r="V235" s="34"/>
      <c r="W235" s="34"/>
      <c r="X235" s="34"/>
      <c r="Y235" s="34"/>
      <c r="Z235" s="34"/>
      <c r="AA235" s="34"/>
      <c r="AB235" s="34"/>
      <c r="AC235" s="34"/>
      <c r="AD235" s="34"/>
      <c r="AE235" s="34"/>
      <c r="AR235" s="193" t="s">
        <v>119</v>
      </c>
      <c r="AT235" s="193" t="s">
        <v>114</v>
      </c>
      <c r="AU235" s="193" t="s">
        <v>82</v>
      </c>
      <c r="AY235" s="17" t="s">
        <v>112</v>
      </c>
      <c r="BE235" s="194">
        <f>IF(N235="základní",J235,0)</f>
        <v>0</v>
      </c>
      <c r="BF235" s="194">
        <f>IF(N235="snížená",J235,0)</f>
        <v>0</v>
      </c>
      <c r="BG235" s="194">
        <f>IF(N235="zákl. přenesená",J235,0)</f>
        <v>0</v>
      </c>
      <c r="BH235" s="194">
        <f>IF(N235="sníž. přenesená",J235,0)</f>
        <v>0</v>
      </c>
      <c r="BI235" s="194">
        <f>IF(N235="nulová",J235,0)</f>
        <v>0</v>
      </c>
      <c r="BJ235" s="17" t="s">
        <v>80</v>
      </c>
      <c r="BK235" s="194">
        <f>ROUND(I235*H235,2)</f>
        <v>0</v>
      </c>
      <c r="BL235" s="17" t="s">
        <v>119</v>
      </c>
      <c r="BM235" s="193" t="s">
        <v>331</v>
      </c>
    </row>
    <row r="236" spans="1:47" s="2" customFormat="1" ht="19.5">
      <c r="A236" s="34"/>
      <c r="B236" s="35"/>
      <c r="C236" s="36"/>
      <c r="D236" s="195" t="s">
        <v>121</v>
      </c>
      <c r="E236" s="36"/>
      <c r="F236" s="196" t="s">
        <v>329</v>
      </c>
      <c r="G236" s="36"/>
      <c r="H236" s="36"/>
      <c r="I236" s="104"/>
      <c r="J236" s="36"/>
      <c r="K236" s="36"/>
      <c r="L236" s="39"/>
      <c r="M236" s="197"/>
      <c r="N236" s="198"/>
      <c r="O236" s="64"/>
      <c r="P236" s="64"/>
      <c r="Q236" s="64"/>
      <c r="R236" s="64"/>
      <c r="S236" s="64"/>
      <c r="T236" s="65"/>
      <c r="U236" s="34"/>
      <c r="V236" s="34"/>
      <c r="W236" s="34"/>
      <c r="X236" s="34"/>
      <c r="Y236" s="34"/>
      <c r="Z236" s="34"/>
      <c r="AA236" s="34"/>
      <c r="AB236" s="34"/>
      <c r="AC236" s="34"/>
      <c r="AD236" s="34"/>
      <c r="AE236" s="34"/>
      <c r="AT236" s="17" t="s">
        <v>121</v>
      </c>
      <c r="AU236" s="17" t="s">
        <v>82</v>
      </c>
    </row>
    <row r="237" spans="1:65" s="2" customFormat="1" ht="16.5" customHeight="1">
      <c r="A237" s="34"/>
      <c r="B237" s="35"/>
      <c r="C237" s="183" t="s">
        <v>332</v>
      </c>
      <c r="D237" s="183" t="s">
        <v>114</v>
      </c>
      <c r="E237" s="184" t="s">
        <v>333</v>
      </c>
      <c r="F237" s="185" t="s">
        <v>334</v>
      </c>
      <c r="G237" s="186" t="s">
        <v>330</v>
      </c>
      <c r="H237" s="187">
        <v>1</v>
      </c>
      <c r="I237" s="188"/>
      <c r="J237" s="187">
        <f>ROUND(I237*H237,2)</f>
        <v>0</v>
      </c>
      <c r="K237" s="185" t="s">
        <v>20</v>
      </c>
      <c r="L237" s="39"/>
      <c r="M237" s="189" t="s">
        <v>20</v>
      </c>
      <c r="N237" s="190" t="s">
        <v>43</v>
      </c>
      <c r="O237" s="64"/>
      <c r="P237" s="191">
        <f>O237*H237</f>
        <v>0</v>
      </c>
      <c r="Q237" s="191">
        <v>0</v>
      </c>
      <c r="R237" s="191">
        <f>Q237*H237</f>
        <v>0</v>
      </c>
      <c r="S237" s="191">
        <v>0</v>
      </c>
      <c r="T237" s="192">
        <f>S237*H237</f>
        <v>0</v>
      </c>
      <c r="U237" s="34"/>
      <c r="V237" s="34"/>
      <c r="W237" s="34"/>
      <c r="X237" s="34"/>
      <c r="Y237" s="34"/>
      <c r="Z237" s="34"/>
      <c r="AA237" s="34"/>
      <c r="AB237" s="34"/>
      <c r="AC237" s="34"/>
      <c r="AD237" s="34"/>
      <c r="AE237" s="34"/>
      <c r="AR237" s="193" t="s">
        <v>119</v>
      </c>
      <c r="AT237" s="193" t="s">
        <v>114</v>
      </c>
      <c r="AU237" s="193" t="s">
        <v>82</v>
      </c>
      <c r="AY237" s="17" t="s">
        <v>112</v>
      </c>
      <c r="BE237" s="194">
        <f>IF(N237="základní",J237,0)</f>
        <v>0</v>
      </c>
      <c r="BF237" s="194">
        <f>IF(N237="snížená",J237,0)</f>
        <v>0</v>
      </c>
      <c r="BG237" s="194">
        <f>IF(N237="zákl. přenesená",J237,0)</f>
        <v>0</v>
      </c>
      <c r="BH237" s="194">
        <f>IF(N237="sníž. přenesená",J237,0)</f>
        <v>0</v>
      </c>
      <c r="BI237" s="194">
        <f>IF(N237="nulová",J237,0)</f>
        <v>0</v>
      </c>
      <c r="BJ237" s="17" t="s">
        <v>80</v>
      </c>
      <c r="BK237" s="194">
        <f>ROUND(I237*H237,2)</f>
        <v>0</v>
      </c>
      <c r="BL237" s="17" t="s">
        <v>119</v>
      </c>
      <c r="BM237" s="193" t="s">
        <v>335</v>
      </c>
    </row>
    <row r="238" spans="1:47" s="2" customFormat="1" ht="11.25">
      <c r="A238" s="34"/>
      <c r="B238" s="35"/>
      <c r="C238" s="36"/>
      <c r="D238" s="195" t="s">
        <v>121</v>
      </c>
      <c r="E238" s="36"/>
      <c r="F238" s="196" t="s">
        <v>334</v>
      </c>
      <c r="G238" s="36"/>
      <c r="H238" s="36"/>
      <c r="I238" s="104"/>
      <c r="J238" s="36"/>
      <c r="K238" s="36"/>
      <c r="L238" s="39"/>
      <c r="M238" s="197"/>
      <c r="N238" s="198"/>
      <c r="O238" s="64"/>
      <c r="P238" s="64"/>
      <c r="Q238" s="64"/>
      <c r="R238" s="64"/>
      <c r="S238" s="64"/>
      <c r="T238" s="65"/>
      <c r="U238" s="34"/>
      <c r="V238" s="34"/>
      <c r="W238" s="34"/>
      <c r="X238" s="34"/>
      <c r="Y238" s="34"/>
      <c r="Z238" s="34"/>
      <c r="AA238" s="34"/>
      <c r="AB238" s="34"/>
      <c r="AC238" s="34"/>
      <c r="AD238" s="34"/>
      <c r="AE238" s="34"/>
      <c r="AT238" s="17" t="s">
        <v>121</v>
      </c>
      <c r="AU238" s="17" t="s">
        <v>82</v>
      </c>
    </row>
    <row r="239" spans="1:65" s="2" customFormat="1" ht="16.5" customHeight="1">
      <c r="A239" s="34"/>
      <c r="B239" s="35"/>
      <c r="C239" s="183" t="s">
        <v>336</v>
      </c>
      <c r="D239" s="183" t="s">
        <v>114</v>
      </c>
      <c r="E239" s="184" t="s">
        <v>337</v>
      </c>
      <c r="F239" s="185" t="s">
        <v>338</v>
      </c>
      <c r="G239" s="186" t="s">
        <v>330</v>
      </c>
      <c r="H239" s="187">
        <v>1</v>
      </c>
      <c r="I239" s="188"/>
      <c r="J239" s="187">
        <f>ROUND(I239*H239,2)</f>
        <v>0</v>
      </c>
      <c r="K239" s="185" t="s">
        <v>20</v>
      </c>
      <c r="L239" s="39"/>
      <c r="M239" s="189" t="s">
        <v>20</v>
      </c>
      <c r="N239" s="190" t="s">
        <v>43</v>
      </c>
      <c r="O239" s="64"/>
      <c r="P239" s="191">
        <f>O239*H239</f>
        <v>0</v>
      </c>
      <c r="Q239" s="191">
        <v>0</v>
      </c>
      <c r="R239" s="191">
        <f>Q239*H239</f>
        <v>0</v>
      </c>
      <c r="S239" s="191">
        <v>0</v>
      </c>
      <c r="T239" s="192">
        <f>S239*H239</f>
        <v>0</v>
      </c>
      <c r="U239" s="34"/>
      <c r="V239" s="34"/>
      <c r="W239" s="34"/>
      <c r="X239" s="34"/>
      <c r="Y239" s="34"/>
      <c r="Z239" s="34"/>
      <c r="AA239" s="34"/>
      <c r="AB239" s="34"/>
      <c r="AC239" s="34"/>
      <c r="AD239" s="34"/>
      <c r="AE239" s="34"/>
      <c r="AR239" s="193" t="s">
        <v>119</v>
      </c>
      <c r="AT239" s="193" t="s">
        <v>114</v>
      </c>
      <c r="AU239" s="193" t="s">
        <v>82</v>
      </c>
      <c r="AY239" s="17" t="s">
        <v>112</v>
      </c>
      <c r="BE239" s="194">
        <f>IF(N239="základní",J239,0)</f>
        <v>0</v>
      </c>
      <c r="BF239" s="194">
        <f>IF(N239="snížená",J239,0)</f>
        <v>0</v>
      </c>
      <c r="BG239" s="194">
        <f>IF(N239="zákl. přenesená",J239,0)</f>
        <v>0</v>
      </c>
      <c r="BH239" s="194">
        <f>IF(N239="sníž. přenesená",J239,0)</f>
        <v>0</v>
      </c>
      <c r="BI239" s="194">
        <f>IF(N239="nulová",J239,0)</f>
        <v>0</v>
      </c>
      <c r="BJ239" s="17" t="s">
        <v>80</v>
      </c>
      <c r="BK239" s="194">
        <f>ROUND(I239*H239,2)</f>
        <v>0</v>
      </c>
      <c r="BL239" s="17" t="s">
        <v>119</v>
      </c>
      <c r="BM239" s="193" t="s">
        <v>339</v>
      </c>
    </row>
    <row r="240" spans="1:47" s="2" customFormat="1" ht="11.25">
      <c r="A240" s="34"/>
      <c r="B240" s="35"/>
      <c r="C240" s="36"/>
      <c r="D240" s="195" t="s">
        <v>121</v>
      </c>
      <c r="E240" s="36"/>
      <c r="F240" s="196" t="s">
        <v>338</v>
      </c>
      <c r="G240" s="36"/>
      <c r="H240" s="36"/>
      <c r="I240" s="104"/>
      <c r="J240" s="36"/>
      <c r="K240" s="36"/>
      <c r="L240" s="39"/>
      <c r="M240" s="197"/>
      <c r="N240" s="198"/>
      <c r="O240" s="64"/>
      <c r="P240" s="64"/>
      <c r="Q240" s="64"/>
      <c r="R240" s="64"/>
      <c r="S240" s="64"/>
      <c r="T240" s="65"/>
      <c r="U240" s="34"/>
      <c r="V240" s="34"/>
      <c r="W240" s="34"/>
      <c r="X240" s="34"/>
      <c r="Y240" s="34"/>
      <c r="Z240" s="34"/>
      <c r="AA240" s="34"/>
      <c r="AB240" s="34"/>
      <c r="AC240" s="34"/>
      <c r="AD240" s="34"/>
      <c r="AE240" s="34"/>
      <c r="AT240" s="17" t="s">
        <v>121</v>
      </c>
      <c r="AU240" s="17" t="s">
        <v>82</v>
      </c>
    </row>
    <row r="241" spans="1:65" s="2" customFormat="1" ht="16.5" customHeight="1">
      <c r="A241" s="34"/>
      <c r="B241" s="35"/>
      <c r="C241" s="183" t="s">
        <v>340</v>
      </c>
      <c r="D241" s="183" t="s">
        <v>114</v>
      </c>
      <c r="E241" s="184" t="s">
        <v>341</v>
      </c>
      <c r="F241" s="185" t="s">
        <v>342</v>
      </c>
      <c r="G241" s="186" t="s">
        <v>330</v>
      </c>
      <c r="H241" s="187">
        <v>1</v>
      </c>
      <c r="I241" s="188"/>
      <c r="J241" s="187">
        <f>ROUND(I241*H241,2)</f>
        <v>0</v>
      </c>
      <c r="K241" s="185" t="s">
        <v>20</v>
      </c>
      <c r="L241" s="39"/>
      <c r="M241" s="189" t="s">
        <v>20</v>
      </c>
      <c r="N241" s="190" t="s">
        <v>43</v>
      </c>
      <c r="O241" s="64"/>
      <c r="P241" s="191">
        <f>O241*H241</f>
        <v>0</v>
      </c>
      <c r="Q241" s="191">
        <v>0</v>
      </c>
      <c r="R241" s="191">
        <f>Q241*H241</f>
        <v>0</v>
      </c>
      <c r="S241" s="191">
        <v>0</v>
      </c>
      <c r="T241" s="192">
        <f>S241*H241</f>
        <v>0</v>
      </c>
      <c r="U241" s="34"/>
      <c r="V241" s="34"/>
      <c r="W241" s="34"/>
      <c r="X241" s="34"/>
      <c r="Y241" s="34"/>
      <c r="Z241" s="34"/>
      <c r="AA241" s="34"/>
      <c r="AB241" s="34"/>
      <c r="AC241" s="34"/>
      <c r="AD241" s="34"/>
      <c r="AE241" s="34"/>
      <c r="AR241" s="193" t="s">
        <v>119</v>
      </c>
      <c r="AT241" s="193" t="s">
        <v>114</v>
      </c>
      <c r="AU241" s="193" t="s">
        <v>82</v>
      </c>
      <c r="AY241" s="17" t="s">
        <v>112</v>
      </c>
      <c r="BE241" s="194">
        <f>IF(N241="základní",J241,0)</f>
        <v>0</v>
      </c>
      <c r="BF241" s="194">
        <f>IF(N241="snížená",J241,0)</f>
        <v>0</v>
      </c>
      <c r="BG241" s="194">
        <f>IF(N241="zákl. přenesená",J241,0)</f>
        <v>0</v>
      </c>
      <c r="BH241" s="194">
        <f>IF(N241="sníž. přenesená",J241,0)</f>
        <v>0</v>
      </c>
      <c r="BI241" s="194">
        <f>IF(N241="nulová",J241,0)</f>
        <v>0</v>
      </c>
      <c r="BJ241" s="17" t="s">
        <v>80</v>
      </c>
      <c r="BK241" s="194">
        <f>ROUND(I241*H241,2)</f>
        <v>0</v>
      </c>
      <c r="BL241" s="17" t="s">
        <v>119</v>
      </c>
      <c r="BM241" s="193" t="s">
        <v>343</v>
      </c>
    </row>
    <row r="242" spans="1:47" s="2" customFormat="1" ht="11.25">
      <c r="A242" s="34"/>
      <c r="B242" s="35"/>
      <c r="C242" s="36"/>
      <c r="D242" s="195" t="s">
        <v>121</v>
      </c>
      <c r="E242" s="36"/>
      <c r="F242" s="196" t="s">
        <v>342</v>
      </c>
      <c r="G242" s="36"/>
      <c r="H242" s="36"/>
      <c r="I242" s="104"/>
      <c r="J242" s="36"/>
      <c r="K242" s="36"/>
      <c r="L242" s="39"/>
      <c r="M242" s="197"/>
      <c r="N242" s="198"/>
      <c r="O242" s="64"/>
      <c r="P242" s="64"/>
      <c r="Q242" s="64"/>
      <c r="R242" s="64"/>
      <c r="S242" s="64"/>
      <c r="T242" s="65"/>
      <c r="U242" s="34"/>
      <c r="V242" s="34"/>
      <c r="W242" s="34"/>
      <c r="X242" s="34"/>
      <c r="Y242" s="34"/>
      <c r="Z242" s="34"/>
      <c r="AA242" s="34"/>
      <c r="AB242" s="34"/>
      <c r="AC242" s="34"/>
      <c r="AD242" s="34"/>
      <c r="AE242" s="34"/>
      <c r="AT242" s="17" t="s">
        <v>121</v>
      </c>
      <c r="AU242" s="17" t="s">
        <v>82</v>
      </c>
    </row>
    <row r="243" spans="2:63" s="12" customFormat="1" ht="22.9" customHeight="1">
      <c r="B243" s="167"/>
      <c r="C243" s="168"/>
      <c r="D243" s="169" t="s">
        <v>71</v>
      </c>
      <c r="E243" s="181" t="s">
        <v>344</v>
      </c>
      <c r="F243" s="181" t="s">
        <v>345</v>
      </c>
      <c r="G243" s="168"/>
      <c r="H243" s="168"/>
      <c r="I243" s="171"/>
      <c r="J243" s="182">
        <f>BK243</f>
        <v>0</v>
      </c>
      <c r="K243" s="168"/>
      <c r="L243" s="173"/>
      <c r="M243" s="174"/>
      <c r="N243" s="175"/>
      <c r="O243" s="175"/>
      <c r="P243" s="176">
        <f>SUM(P244:P246)</f>
        <v>0</v>
      </c>
      <c r="Q243" s="175"/>
      <c r="R243" s="176">
        <f>SUM(R244:R246)</f>
        <v>0</v>
      </c>
      <c r="S243" s="175"/>
      <c r="T243" s="177">
        <f>SUM(T244:T246)</f>
        <v>0</v>
      </c>
      <c r="AR243" s="178" t="s">
        <v>80</v>
      </c>
      <c r="AT243" s="179" t="s">
        <v>71</v>
      </c>
      <c r="AU243" s="179" t="s">
        <v>80</v>
      </c>
      <c r="AY243" s="178" t="s">
        <v>112</v>
      </c>
      <c r="BK243" s="180">
        <f>SUM(BK244:BK246)</f>
        <v>0</v>
      </c>
    </row>
    <row r="244" spans="1:65" s="2" customFormat="1" ht="16.5" customHeight="1">
      <c r="A244" s="34"/>
      <c r="B244" s="35"/>
      <c r="C244" s="183" t="s">
        <v>346</v>
      </c>
      <c r="D244" s="183" t="s">
        <v>114</v>
      </c>
      <c r="E244" s="184" t="s">
        <v>347</v>
      </c>
      <c r="F244" s="185" t="s">
        <v>348</v>
      </c>
      <c r="G244" s="186" t="s">
        <v>233</v>
      </c>
      <c r="H244" s="187">
        <v>95.21</v>
      </c>
      <c r="I244" s="188"/>
      <c r="J244" s="187">
        <f>ROUND(I244*H244,2)</f>
        <v>0</v>
      </c>
      <c r="K244" s="185" t="s">
        <v>118</v>
      </c>
      <c r="L244" s="39"/>
      <c r="M244" s="189" t="s">
        <v>20</v>
      </c>
      <c r="N244" s="190" t="s">
        <v>43</v>
      </c>
      <c r="O244" s="64"/>
      <c r="P244" s="191">
        <f>O244*H244</f>
        <v>0</v>
      </c>
      <c r="Q244" s="191">
        <v>0</v>
      </c>
      <c r="R244" s="191">
        <f>Q244*H244</f>
        <v>0</v>
      </c>
      <c r="S244" s="191">
        <v>0</v>
      </c>
      <c r="T244" s="192">
        <f>S244*H244</f>
        <v>0</v>
      </c>
      <c r="U244" s="34"/>
      <c r="V244" s="34"/>
      <c r="W244" s="34"/>
      <c r="X244" s="34"/>
      <c r="Y244" s="34"/>
      <c r="Z244" s="34"/>
      <c r="AA244" s="34"/>
      <c r="AB244" s="34"/>
      <c r="AC244" s="34"/>
      <c r="AD244" s="34"/>
      <c r="AE244" s="34"/>
      <c r="AR244" s="193" t="s">
        <v>119</v>
      </c>
      <c r="AT244" s="193" t="s">
        <v>114</v>
      </c>
      <c r="AU244" s="193" t="s">
        <v>82</v>
      </c>
      <c r="AY244" s="17" t="s">
        <v>112</v>
      </c>
      <c r="BE244" s="194">
        <f>IF(N244="základní",J244,0)</f>
        <v>0</v>
      </c>
      <c r="BF244" s="194">
        <f>IF(N244="snížená",J244,0)</f>
        <v>0</v>
      </c>
      <c r="BG244" s="194">
        <f>IF(N244="zákl. přenesená",J244,0)</f>
        <v>0</v>
      </c>
      <c r="BH244" s="194">
        <f>IF(N244="sníž. přenesená",J244,0)</f>
        <v>0</v>
      </c>
      <c r="BI244" s="194">
        <f>IF(N244="nulová",J244,0)</f>
        <v>0</v>
      </c>
      <c r="BJ244" s="17" t="s">
        <v>80</v>
      </c>
      <c r="BK244" s="194">
        <f>ROUND(I244*H244,2)</f>
        <v>0</v>
      </c>
      <c r="BL244" s="17" t="s">
        <v>119</v>
      </c>
      <c r="BM244" s="193" t="s">
        <v>349</v>
      </c>
    </row>
    <row r="245" spans="1:47" s="2" customFormat="1" ht="19.5">
      <c r="A245" s="34"/>
      <c r="B245" s="35"/>
      <c r="C245" s="36"/>
      <c r="D245" s="195" t="s">
        <v>121</v>
      </c>
      <c r="E245" s="36"/>
      <c r="F245" s="196" t="s">
        <v>350</v>
      </c>
      <c r="G245" s="36"/>
      <c r="H245" s="36"/>
      <c r="I245" s="104"/>
      <c r="J245" s="36"/>
      <c r="K245" s="36"/>
      <c r="L245" s="39"/>
      <c r="M245" s="197"/>
      <c r="N245" s="198"/>
      <c r="O245" s="64"/>
      <c r="P245" s="64"/>
      <c r="Q245" s="64"/>
      <c r="R245" s="64"/>
      <c r="S245" s="64"/>
      <c r="T245" s="65"/>
      <c r="U245" s="34"/>
      <c r="V245" s="34"/>
      <c r="W245" s="34"/>
      <c r="X245" s="34"/>
      <c r="Y245" s="34"/>
      <c r="Z245" s="34"/>
      <c r="AA245" s="34"/>
      <c r="AB245" s="34"/>
      <c r="AC245" s="34"/>
      <c r="AD245" s="34"/>
      <c r="AE245" s="34"/>
      <c r="AT245" s="17" t="s">
        <v>121</v>
      </c>
      <c r="AU245" s="17" t="s">
        <v>82</v>
      </c>
    </row>
    <row r="246" spans="1:47" s="2" customFormat="1" ht="39">
      <c r="A246" s="34"/>
      <c r="B246" s="35"/>
      <c r="C246" s="36"/>
      <c r="D246" s="195" t="s">
        <v>123</v>
      </c>
      <c r="E246" s="36"/>
      <c r="F246" s="199" t="s">
        <v>351</v>
      </c>
      <c r="G246" s="36"/>
      <c r="H246" s="36"/>
      <c r="I246" s="104"/>
      <c r="J246" s="36"/>
      <c r="K246" s="36"/>
      <c r="L246" s="39"/>
      <c r="M246" s="197"/>
      <c r="N246" s="198"/>
      <c r="O246" s="64"/>
      <c r="P246" s="64"/>
      <c r="Q246" s="64"/>
      <c r="R246" s="64"/>
      <c r="S246" s="64"/>
      <c r="T246" s="65"/>
      <c r="U246" s="34"/>
      <c r="V246" s="34"/>
      <c r="W246" s="34"/>
      <c r="X246" s="34"/>
      <c r="Y246" s="34"/>
      <c r="Z246" s="34"/>
      <c r="AA246" s="34"/>
      <c r="AB246" s="34"/>
      <c r="AC246" s="34"/>
      <c r="AD246" s="34"/>
      <c r="AE246" s="34"/>
      <c r="AT246" s="17" t="s">
        <v>123</v>
      </c>
      <c r="AU246" s="17" t="s">
        <v>82</v>
      </c>
    </row>
    <row r="247" spans="2:63" s="12" customFormat="1" ht="25.9" customHeight="1">
      <c r="B247" s="167"/>
      <c r="C247" s="168"/>
      <c r="D247" s="169" t="s">
        <v>71</v>
      </c>
      <c r="E247" s="170" t="s">
        <v>230</v>
      </c>
      <c r="F247" s="170" t="s">
        <v>352</v>
      </c>
      <c r="G247" s="168"/>
      <c r="H247" s="168"/>
      <c r="I247" s="171"/>
      <c r="J247" s="172">
        <f>BK247</f>
        <v>0</v>
      </c>
      <c r="K247" s="168"/>
      <c r="L247" s="173"/>
      <c r="M247" s="174"/>
      <c r="N247" s="175"/>
      <c r="O247" s="175"/>
      <c r="P247" s="176">
        <f>P248</f>
        <v>0</v>
      </c>
      <c r="Q247" s="175"/>
      <c r="R247" s="176">
        <f>R248</f>
        <v>0</v>
      </c>
      <c r="S247" s="175"/>
      <c r="T247" s="177">
        <f>T248</f>
        <v>0</v>
      </c>
      <c r="AR247" s="178" t="s">
        <v>141</v>
      </c>
      <c r="AT247" s="179" t="s">
        <v>71</v>
      </c>
      <c r="AU247" s="179" t="s">
        <v>72</v>
      </c>
      <c r="AY247" s="178" t="s">
        <v>112</v>
      </c>
      <c r="BK247" s="180">
        <f>BK248</f>
        <v>0</v>
      </c>
    </row>
    <row r="248" spans="2:63" s="12" customFormat="1" ht="22.9" customHeight="1">
      <c r="B248" s="167"/>
      <c r="C248" s="168"/>
      <c r="D248" s="169" t="s">
        <v>71</v>
      </c>
      <c r="E248" s="181" t="s">
        <v>353</v>
      </c>
      <c r="F248" s="181" t="s">
        <v>354</v>
      </c>
      <c r="G248" s="168"/>
      <c r="H248" s="168"/>
      <c r="I248" s="171"/>
      <c r="J248" s="182">
        <f>BK248</f>
        <v>0</v>
      </c>
      <c r="K248" s="168"/>
      <c r="L248" s="173"/>
      <c r="M248" s="174"/>
      <c r="N248" s="175"/>
      <c r="O248" s="175"/>
      <c r="P248" s="176">
        <f>SUM(P249:P256)</f>
        <v>0</v>
      </c>
      <c r="Q248" s="175"/>
      <c r="R248" s="176">
        <f>SUM(R249:R256)</f>
        <v>0</v>
      </c>
      <c r="S248" s="175"/>
      <c r="T248" s="177">
        <f>SUM(T249:T256)</f>
        <v>0</v>
      </c>
      <c r="AR248" s="178" t="s">
        <v>141</v>
      </c>
      <c r="AT248" s="179" t="s">
        <v>71</v>
      </c>
      <c r="AU248" s="179" t="s">
        <v>80</v>
      </c>
      <c r="AY248" s="178" t="s">
        <v>112</v>
      </c>
      <c r="BK248" s="180">
        <f>SUM(BK249:BK256)</f>
        <v>0</v>
      </c>
    </row>
    <row r="249" spans="1:65" s="2" customFormat="1" ht="16.5" customHeight="1">
      <c r="A249" s="34"/>
      <c r="B249" s="35"/>
      <c r="C249" s="183" t="s">
        <v>355</v>
      </c>
      <c r="D249" s="183" t="s">
        <v>114</v>
      </c>
      <c r="E249" s="184" t="s">
        <v>356</v>
      </c>
      <c r="F249" s="185" t="s">
        <v>357</v>
      </c>
      <c r="G249" s="186" t="s">
        <v>306</v>
      </c>
      <c r="H249" s="187">
        <v>33.5</v>
      </c>
      <c r="I249" s="188"/>
      <c r="J249" s="187">
        <f>ROUND(I249*H249,2)</f>
        <v>0</v>
      </c>
      <c r="K249" s="185" t="s">
        <v>20</v>
      </c>
      <c r="L249" s="39"/>
      <c r="M249" s="189" t="s">
        <v>20</v>
      </c>
      <c r="N249" s="190" t="s">
        <v>43</v>
      </c>
      <c r="O249" s="64"/>
      <c r="P249" s="191">
        <f>O249*H249</f>
        <v>0</v>
      </c>
      <c r="Q249" s="191">
        <v>0</v>
      </c>
      <c r="R249" s="191">
        <f>Q249*H249</f>
        <v>0</v>
      </c>
      <c r="S249" s="191">
        <v>0</v>
      </c>
      <c r="T249" s="192">
        <f>S249*H249</f>
        <v>0</v>
      </c>
      <c r="U249" s="34"/>
      <c r="V249" s="34"/>
      <c r="W249" s="34"/>
      <c r="X249" s="34"/>
      <c r="Y249" s="34"/>
      <c r="Z249" s="34"/>
      <c r="AA249" s="34"/>
      <c r="AB249" s="34"/>
      <c r="AC249" s="34"/>
      <c r="AD249" s="34"/>
      <c r="AE249" s="34"/>
      <c r="AR249" s="193" t="s">
        <v>358</v>
      </c>
      <c r="AT249" s="193" t="s">
        <v>114</v>
      </c>
      <c r="AU249" s="193" t="s">
        <v>82</v>
      </c>
      <c r="AY249" s="17" t="s">
        <v>112</v>
      </c>
      <c r="BE249" s="194">
        <f>IF(N249="základní",J249,0)</f>
        <v>0</v>
      </c>
      <c r="BF249" s="194">
        <f>IF(N249="snížená",J249,0)</f>
        <v>0</v>
      </c>
      <c r="BG249" s="194">
        <f>IF(N249="zákl. přenesená",J249,0)</f>
        <v>0</v>
      </c>
      <c r="BH249" s="194">
        <f>IF(N249="sníž. přenesená",J249,0)</f>
        <v>0</v>
      </c>
      <c r="BI249" s="194">
        <f>IF(N249="nulová",J249,0)</f>
        <v>0</v>
      </c>
      <c r="BJ249" s="17" t="s">
        <v>80</v>
      </c>
      <c r="BK249" s="194">
        <f>ROUND(I249*H249,2)</f>
        <v>0</v>
      </c>
      <c r="BL249" s="17" t="s">
        <v>358</v>
      </c>
      <c r="BM249" s="193" t="s">
        <v>359</v>
      </c>
    </row>
    <row r="250" spans="1:47" s="2" customFormat="1" ht="11.25">
      <c r="A250" s="34"/>
      <c r="B250" s="35"/>
      <c r="C250" s="36"/>
      <c r="D250" s="195" t="s">
        <v>121</v>
      </c>
      <c r="E250" s="36"/>
      <c r="F250" s="196" t="s">
        <v>357</v>
      </c>
      <c r="G250" s="36"/>
      <c r="H250" s="36"/>
      <c r="I250" s="104"/>
      <c r="J250" s="36"/>
      <c r="K250" s="36"/>
      <c r="L250" s="39"/>
      <c r="M250" s="197"/>
      <c r="N250" s="198"/>
      <c r="O250" s="64"/>
      <c r="P250" s="64"/>
      <c r="Q250" s="64"/>
      <c r="R250" s="64"/>
      <c r="S250" s="64"/>
      <c r="T250" s="65"/>
      <c r="U250" s="34"/>
      <c r="V250" s="34"/>
      <c r="W250" s="34"/>
      <c r="X250" s="34"/>
      <c r="Y250" s="34"/>
      <c r="Z250" s="34"/>
      <c r="AA250" s="34"/>
      <c r="AB250" s="34"/>
      <c r="AC250" s="34"/>
      <c r="AD250" s="34"/>
      <c r="AE250" s="34"/>
      <c r="AT250" s="17" t="s">
        <v>121</v>
      </c>
      <c r="AU250" s="17" t="s">
        <v>82</v>
      </c>
    </row>
    <row r="251" spans="2:51" s="13" customFormat="1" ht="11.25">
      <c r="B251" s="200"/>
      <c r="C251" s="201"/>
      <c r="D251" s="195" t="s">
        <v>125</v>
      </c>
      <c r="E251" s="202" t="s">
        <v>20</v>
      </c>
      <c r="F251" s="203" t="s">
        <v>314</v>
      </c>
      <c r="G251" s="201"/>
      <c r="H251" s="204">
        <v>33.5</v>
      </c>
      <c r="I251" s="205"/>
      <c r="J251" s="201"/>
      <c r="K251" s="201"/>
      <c r="L251" s="206"/>
      <c r="M251" s="207"/>
      <c r="N251" s="208"/>
      <c r="O251" s="208"/>
      <c r="P251" s="208"/>
      <c r="Q251" s="208"/>
      <c r="R251" s="208"/>
      <c r="S251" s="208"/>
      <c r="T251" s="209"/>
      <c r="AT251" s="210" t="s">
        <v>125</v>
      </c>
      <c r="AU251" s="210" t="s">
        <v>82</v>
      </c>
      <c r="AV251" s="13" t="s">
        <v>82</v>
      </c>
      <c r="AW251" s="13" t="s">
        <v>33</v>
      </c>
      <c r="AX251" s="13" t="s">
        <v>72</v>
      </c>
      <c r="AY251" s="210" t="s">
        <v>112</v>
      </c>
    </row>
    <row r="252" spans="2:51" s="14" customFormat="1" ht="11.25">
      <c r="B252" s="211"/>
      <c r="C252" s="212"/>
      <c r="D252" s="195" t="s">
        <v>125</v>
      </c>
      <c r="E252" s="213" t="s">
        <v>20</v>
      </c>
      <c r="F252" s="214" t="s">
        <v>140</v>
      </c>
      <c r="G252" s="212"/>
      <c r="H252" s="215">
        <v>33.5</v>
      </c>
      <c r="I252" s="216"/>
      <c r="J252" s="212"/>
      <c r="K252" s="212"/>
      <c r="L252" s="217"/>
      <c r="M252" s="218"/>
      <c r="N252" s="219"/>
      <c r="O252" s="219"/>
      <c r="P252" s="219"/>
      <c r="Q252" s="219"/>
      <c r="R252" s="219"/>
      <c r="S252" s="219"/>
      <c r="T252" s="220"/>
      <c r="AT252" s="221" t="s">
        <v>125</v>
      </c>
      <c r="AU252" s="221" t="s">
        <v>82</v>
      </c>
      <c r="AV252" s="14" t="s">
        <v>119</v>
      </c>
      <c r="AW252" s="14" t="s">
        <v>33</v>
      </c>
      <c r="AX252" s="14" t="s">
        <v>80</v>
      </c>
      <c r="AY252" s="221" t="s">
        <v>112</v>
      </c>
    </row>
    <row r="253" spans="1:65" s="2" customFormat="1" ht="16.5" customHeight="1">
      <c r="A253" s="34"/>
      <c r="B253" s="35"/>
      <c r="C253" s="222" t="s">
        <v>360</v>
      </c>
      <c r="D253" s="222" t="s">
        <v>230</v>
      </c>
      <c r="E253" s="223" t="s">
        <v>361</v>
      </c>
      <c r="F253" s="224" t="s">
        <v>362</v>
      </c>
      <c r="G253" s="225" t="s">
        <v>306</v>
      </c>
      <c r="H253" s="226">
        <v>33.5</v>
      </c>
      <c r="I253" s="227"/>
      <c r="J253" s="226">
        <f>ROUND(I253*H253,2)</f>
        <v>0</v>
      </c>
      <c r="K253" s="224" t="s">
        <v>20</v>
      </c>
      <c r="L253" s="228"/>
      <c r="M253" s="229" t="s">
        <v>20</v>
      </c>
      <c r="N253" s="230" t="s">
        <v>43</v>
      </c>
      <c r="O253" s="64"/>
      <c r="P253" s="191">
        <f>O253*H253</f>
        <v>0</v>
      </c>
      <c r="Q253" s="191">
        <v>0</v>
      </c>
      <c r="R253" s="191">
        <f>Q253*H253</f>
        <v>0</v>
      </c>
      <c r="S253" s="191">
        <v>0</v>
      </c>
      <c r="T253" s="192">
        <f>S253*H253</f>
        <v>0</v>
      </c>
      <c r="U253" s="34"/>
      <c r="V253" s="34"/>
      <c r="W253" s="34"/>
      <c r="X253" s="34"/>
      <c r="Y253" s="34"/>
      <c r="Z253" s="34"/>
      <c r="AA253" s="34"/>
      <c r="AB253" s="34"/>
      <c r="AC253" s="34"/>
      <c r="AD253" s="34"/>
      <c r="AE253" s="34"/>
      <c r="AR253" s="193" t="s">
        <v>363</v>
      </c>
      <c r="AT253" s="193" t="s">
        <v>230</v>
      </c>
      <c r="AU253" s="193" t="s">
        <v>82</v>
      </c>
      <c r="AY253" s="17" t="s">
        <v>112</v>
      </c>
      <c r="BE253" s="194">
        <f>IF(N253="základní",J253,0)</f>
        <v>0</v>
      </c>
      <c r="BF253" s="194">
        <f>IF(N253="snížená",J253,0)</f>
        <v>0</v>
      </c>
      <c r="BG253" s="194">
        <f>IF(N253="zákl. přenesená",J253,0)</f>
        <v>0</v>
      </c>
      <c r="BH253" s="194">
        <f>IF(N253="sníž. přenesená",J253,0)</f>
        <v>0</v>
      </c>
      <c r="BI253" s="194">
        <f>IF(N253="nulová",J253,0)</f>
        <v>0</v>
      </c>
      <c r="BJ253" s="17" t="s">
        <v>80</v>
      </c>
      <c r="BK253" s="194">
        <f>ROUND(I253*H253,2)</f>
        <v>0</v>
      </c>
      <c r="BL253" s="17" t="s">
        <v>358</v>
      </c>
      <c r="BM253" s="193" t="s">
        <v>364</v>
      </c>
    </row>
    <row r="254" spans="1:47" s="2" customFormat="1" ht="11.25">
      <c r="A254" s="34"/>
      <c r="B254" s="35"/>
      <c r="C254" s="36"/>
      <c r="D254" s="195" t="s">
        <v>121</v>
      </c>
      <c r="E254" s="36"/>
      <c r="F254" s="196" t="s">
        <v>362</v>
      </c>
      <c r="G254" s="36"/>
      <c r="H254" s="36"/>
      <c r="I254" s="104"/>
      <c r="J254" s="36"/>
      <c r="K254" s="36"/>
      <c r="L254" s="39"/>
      <c r="M254" s="197"/>
      <c r="N254" s="198"/>
      <c r="O254" s="64"/>
      <c r="P254" s="64"/>
      <c r="Q254" s="64"/>
      <c r="R254" s="64"/>
      <c r="S254" s="64"/>
      <c r="T254" s="65"/>
      <c r="U254" s="34"/>
      <c r="V254" s="34"/>
      <c r="W254" s="34"/>
      <c r="X254" s="34"/>
      <c r="Y254" s="34"/>
      <c r="Z254" s="34"/>
      <c r="AA254" s="34"/>
      <c r="AB254" s="34"/>
      <c r="AC254" s="34"/>
      <c r="AD254" s="34"/>
      <c r="AE254" s="34"/>
      <c r="AT254" s="17" t="s">
        <v>121</v>
      </c>
      <c r="AU254" s="17" t="s">
        <v>82</v>
      </c>
    </row>
    <row r="255" spans="1:65" s="2" customFormat="1" ht="16.5" customHeight="1">
      <c r="A255" s="34"/>
      <c r="B255" s="35"/>
      <c r="C255" s="183" t="s">
        <v>365</v>
      </c>
      <c r="D255" s="183" t="s">
        <v>114</v>
      </c>
      <c r="E255" s="184" t="s">
        <v>366</v>
      </c>
      <c r="F255" s="185" t="s">
        <v>367</v>
      </c>
      <c r="G255" s="186" t="s">
        <v>368</v>
      </c>
      <c r="H255" s="188"/>
      <c r="I255" s="188"/>
      <c r="J255" s="187">
        <f>ROUND(I255*H255,2)</f>
        <v>0</v>
      </c>
      <c r="K255" s="185" t="s">
        <v>20</v>
      </c>
      <c r="L255" s="39"/>
      <c r="M255" s="189" t="s">
        <v>20</v>
      </c>
      <c r="N255" s="190" t="s">
        <v>43</v>
      </c>
      <c r="O255" s="64"/>
      <c r="P255" s="191">
        <f>O255*H255</f>
        <v>0</v>
      </c>
      <c r="Q255" s="191">
        <v>0</v>
      </c>
      <c r="R255" s="191">
        <f>Q255*H255</f>
        <v>0</v>
      </c>
      <c r="S255" s="191">
        <v>0</v>
      </c>
      <c r="T255" s="192">
        <f>S255*H255</f>
        <v>0</v>
      </c>
      <c r="U255" s="34"/>
      <c r="V255" s="34"/>
      <c r="W255" s="34"/>
      <c r="X255" s="34"/>
      <c r="Y255" s="34"/>
      <c r="Z255" s="34"/>
      <c r="AA255" s="34"/>
      <c r="AB255" s="34"/>
      <c r="AC255" s="34"/>
      <c r="AD255" s="34"/>
      <c r="AE255" s="34"/>
      <c r="AR255" s="193" t="s">
        <v>358</v>
      </c>
      <c r="AT255" s="193" t="s">
        <v>114</v>
      </c>
      <c r="AU255" s="193" t="s">
        <v>82</v>
      </c>
      <c r="AY255" s="17" t="s">
        <v>112</v>
      </c>
      <c r="BE255" s="194">
        <f>IF(N255="základní",J255,0)</f>
        <v>0</v>
      </c>
      <c r="BF255" s="194">
        <f>IF(N255="snížená",J255,0)</f>
        <v>0</v>
      </c>
      <c r="BG255" s="194">
        <f>IF(N255="zákl. přenesená",J255,0)</f>
        <v>0</v>
      </c>
      <c r="BH255" s="194">
        <f>IF(N255="sníž. přenesená",J255,0)</f>
        <v>0</v>
      </c>
      <c r="BI255" s="194">
        <f>IF(N255="nulová",J255,0)</f>
        <v>0</v>
      </c>
      <c r="BJ255" s="17" t="s">
        <v>80</v>
      </c>
      <c r="BK255" s="194">
        <f>ROUND(I255*H255,2)</f>
        <v>0</v>
      </c>
      <c r="BL255" s="17" t="s">
        <v>358</v>
      </c>
      <c r="BM255" s="193" t="s">
        <v>369</v>
      </c>
    </row>
    <row r="256" spans="1:47" s="2" customFormat="1" ht="11.25">
      <c r="A256" s="34"/>
      <c r="B256" s="35"/>
      <c r="C256" s="36"/>
      <c r="D256" s="195" t="s">
        <v>121</v>
      </c>
      <c r="E256" s="36"/>
      <c r="F256" s="196" t="s">
        <v>367</v>
      </c>
      <c r="G256" s="36"/>
      <c r="H256" s="36"/>
      <c r="I256" s="104"/>
      <c r="J256" s="36"/>
      <c r="K256" s="36"/>
      <c r="L256" s="39"/>
      <c r="M256" s="231"/>
      <c r="N256" s="232"/>
      <c r="O256" s="233"/>
      <c r="P256" s="233"/>
      <c r="Q256" s="233"/>
      <c r="R256" s="233"/>
      <c r="S256" s="233"/>
      <c r="T256" s="234"/>
      <c r="U256" s="34"/>
      <c r="V256" s="34"/>
      <c r="W256" s="34"/>
      <c r="X256" s="34"/>
      <c r="Y256" s="34"/>
      <c r="Z256" s="34"/>
      <c r="AA256" s="34"/>
      <c r="AB256" s="34"/>
      <c r="AC256" s="34"/>
      <c r="AD256" s="34"/>
      <c r="AE256" s="34"/>
      <c r="AT256" s="17" t="s">
        <v>121</v>
      </c>
      <c r="AU256" s="17" t="s">
        <v>82</v>
      </c>
    </row>
    <row r="257" spans="1:31" s="2" customFormat="1" ht="6.95" customHeight="1">
      <c r="A257" s="34"/>
      <c r="B257" s="47"/>
      <c r="C257" s="48"/>
      <c r="D257" s="48"/>
      <c r="E257" s="48"/>
      <c r="F257" s="48"/>
      <c r="G257" s="48"/>
      <c r="H257" s="48"/>
      <c r="I257" s="132"/>
      <c r="J257" s="48"/>
      <c r="K257" s="48"/>
      <c r="L257" s="39"/>
      <c r="M257" s="34"/>
      <c r="O257" s="34"/>
      <c r="P257" s="34"/>
      <c r="Q257" s="34"/>
      <c r="R257" s="34"/>
      <c r="S257" s="34"/>
      <c r="T257" s="34"/>
      <c r="U257" s="34"/>
      <c r="V257" s="34"/>
      <c r="W257" s="34"/>
      <c r="X257" s="34"/>
      <c r="Y257" s="34"/>
      <c r="Z257" s="34"/>
      <c r="AA257" s="34"/>
      <c r="AB257" s="34"/>
      <c r="AC257" s="34"/>
      <c r="AD257" s="34"/>
      <c r="AE257" s="34"/>
    </row>
  </sheetData>
  <sheetProtection algorithmName="SHA-512" hashValue="wezQEUMphRG2sVKoBbcjzaMspk/FnF3jVQlMqHCzq+SgQ3O7ugTm5tL09IUs9xdErtZyFK8nCCxqBoLxarW77w==" saltValue="brW0A0LFExp7bo+ojlMdCD2HbdcPtrGiI3B1kFJOEe9nD74laqiEh5dQdeM4S4DSNWa60B+eAaK/nY0ic7GqAQ==" spinCount="100000" sheet="1" objects="1" scenarios="1" formatColumns="0" formatRows="0" autoFilter="0"/>
  <autoFilter ref="C85:K256"/>
  <mergeCells count="9">
    <mergeCell ref="E50:H50"/>
    <mergeCell ref="E76:H76"/>
    <mergeCell ref="E78:H78"/>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K218"/>
  <sheetViews>
    <sheetView showGridLines="0" zoomScale="110" zoomScaleNormal="110" workbookViewId="0" topLeftCell="A1"/>
  </sheetViews>
  <sheetFormatPr defaultColWidth="9.140625" defaultRowHeight="12"/>
  <cols>
    <col min="1" max="1" width="8.28125" style="235" customWidth="1"/>
    <col min="2" max="2" width="1.7109375" style="235" customWidth="1"/>
    <col min="3" max="4" width="5.00390625" style="235" customWidth="1"/>
    <col min="5" max="5" width="11.7109375" style="235" customWidth="1"/>
    <col min="6" max="6" width="9.140625" style="235" customWidth="1"/>
    <col min="7" max="7" width="5.00390625" style="235" customWidth="1"/>
    <col min="8" max="8" width="77.8515625" style="235" customWidth="1"/>
    <col min="9" max="10" width="20.00390625" style="235" customWidth="1"/>
    <col min="11" max="11" width="1.7109375" style="235" customWidth="1"/>
  </cols>
  <sheetData>
    <row r="1" s="1" customFormat="1" ht="37.5" customHeight="1"/>
    <row r="2" spans="2:11" s="1" customFormat="1" ht="7.5" customHeight="1">
      <c r="B2" s="236"/>
      <c r="C2" s="237"/>
      <c r="D2" s="237"/>
      <c r="E2" s="237"/>
      <c r="F2" s="237"/>
      <c r="G2" s="237"/>
      <c r="H2" s="237"/>
      <c r="I2" s="237"/>
      <c r="J2" s="237"/>
      <c r="K2" s="238"/>
    </row>
    <row r="3" spans="2:11" s="15" customFormat="1" ht="45" customHeight="1">
      <c r="B3" s="239"/>
      <c r="C3" s="364" t="s">
        <v>370</v>
      </c>
      <c r="D3" s="364"/>
      <c r="E3" s="364"/>
      <c r="F3" s="364"/>
      <c r="G3" s="364"/>
      <c r="H3" s="364"/>
      <c r="I3" s="364"/>
      <c r="J3" s="364"/>
      <c r="K3" s="240"/>
    </row>
    <row r="4" spans="2:11" s="1" customFormat="1" ht="25.5" customHeight="1">
      <c r="B4" s="241"/>
      <c r="C4" s="369" t="s">
        <v>371</v>
      </c>
      <c r="D4" s="369"/>
      <c r="E4" s="369"/>
      <c r="F4" s="369"/>
      <c r="G4" s="369"/>
      <c r="H4" s="369"/>
      <c r="I4" s="369"/>
      <c r="J4" s="369"/>
      <c r="K4" s="242"/>
    </row>
    <row r="5" spans="2:11" s="1" customFormat="1" ht="5.25" customHeight="1">
      <c r="B5" s="241"/>
      <c r="C5" s="243"/>
      <c r="D5" s="243"/>
      <c r="E5" s="243"/>
      <c r="F5" s="243"/>
      <c r="G5" s="243"/>
      <c r="H5" s="243"/>
      <c r="I5" s="243"/>
      <c r="J5" s="243"/>
      <c r="K5" s="242"/>
    </row>
    <row r="6" spans="2:11" s="1" customFormat="1" ht="15" customHeight="1">
      <c r="B6" s="241"/>
      <c r="C6" s="368" t="s">
        <v>372</v>
      </c>
      <c r="D6" s="368"/>
      <c r="E6" s="368"/>
      <c r="F6" s="368"/>
      <c r="G6" s="368"/>
      <c r="H6" s="368"/>
      <c r="I6" s="368"/>
      <c r="J6" s="368"/>
      <c r="K6" s="242"/>
    </row>
    <row r="7" spans="2:11" s="1" customFormat="1" ht="15" customHeight="1">
      <c r="B7" s="245"/>
      <c r="C7" s="368" t="s">
        <v>373</v>
      </c>
      <c r="D7" s="368"/>
      <c r="E7" s="368"/>
      <c r="F7" s="368"/>
      <c r="G7" s="368"/>
      <c r="H7" s="368"/>
      <c r="I7" s="368"/>
      <c r="J7" s="368"/>
      <c r="K7" s="242"/>
    </row>
    <row r="8" spans="2:11" s="1" customFormat="1" ht="12.75" customHeight="1">
      <c r="B8" s="245"/>
      <c r="C8" s="244"/>
      <c r="D8" s="244"/>
      <c r="E8" s="244"/>
      <c r="F8" s="244"/>
      <c r="G8" s="244"/>
      <c r="H8" s="244"/>
      <c r="I8" s="244"/>
      <c r="J8" s="244"/>
      <c r="K8" s="242"/>
    </row>
    <row r="9" spans="2:11" s="1" customFormat="1" ht="15" customHeight="1">
      <c r="B9" s="245"/>
      <c r="C9" s="368" t="s">
        <v>374</v>
      </c>
      <c r="D9" s="368"/>
      <c r="E9" s="368"/>
      <c r="F9" s="368"/>
      <c r="G9" s="368"/>
      <c r="H9" s="368"/>
      <c r="I9" s="368"/>
      <c r="J9" s="368"/>
      <c r="K9" s="242"/>
    </row>
    <row r="10" spans="2:11" s="1" customFormat="1" ht="15" customHeight="1">
      <c r="B10" s="245"/>
      <c r="C10" s="244"/>
      <c r="D10" s="368" t="s">
        <v>375</v>
      </c>
      <c r="E10" s="368"/>
      <c r="F10" s="368"/>
      <c r="G10" s="368"/>
      <c r="H10" s="368"/>
      <c r="I10" s="368"/>
      <c r="J10" s="368"/>
      <c r="K10" s="242"/>
    </row>
    <row r="11" spans="2:11" s="1" customFormat="1" ht="15" customHeight="1">
      <c r="B11" s="245"/>
      <c r="C11" s="246"/>
      <c r="D11" s="368" t="s">
        <v>376</v>
      </c>
      <c r="E11" s="368"/>
      <c r="F11" s="368"/>
      <c r="G11" s="368"/>
      <c r="H11" s="368"/>
      <c r="I11" s="368"/>
      <c r="J11" s="368"/>
      <c r="K11" s="242"/>
    </row>
    <row r="12" spans="2:11" s="1" customFormat="1" ht="15" customHeight="1">
      <c r="B12" s="245"/>
      <c r="C12" s="246"/>
      <c r="D12" s="244"/>
      <c r="E12" s="244"/>
      <c r="F12" s="244"/>
      <c r="G12" s="244"/>
      <c r="H12" s="244"/>
      <c r="I12" s="244"/>
      <c r="J12" s="244"/>
      <c r="K12" s="242"/>
    </row>
    <row r="13" spans="2:11" s="1" customFormat="1" ht="15" customHeight="1">
      <c r="B13" s="245"/>
      <c r="C13" s="246"/>
      <c r="D13" s="247" t="s">
        <v>377</v>
      </c>
      <c r="E13" s="244"/>
      <c r="F13" s="244"/>
      <c r="G13" s="244"/>
      <c r="H13" s="244"/>
      <c r="I13" s="244"/>
      <c r="J13" s="244"/>
      <c r="K13" s="242"/>
    </row>
    <row r="14" spans="2:11" s="1" customFormat="1" ht="12.75" customHeight="1">
      <c r="B14" s="245"/>
      <c r="C14" s="246"/>
      <c r="D14" s="246"/>
      <c r="E14" s="246"/>
      <c r="F14" s="246"/>
      <c r="G14" s="246"/>
      <c r="H14" s="246"/>
      <c r="I14" s="246"/>
      <c r="J14" s="246"/>
      <c r="K14" s="242"/>
    </row>
    <row r="15" spans="2:11" s="1" customFormat="1" ht="15" customHeight="1">
      <c r="B15" s="245"/>
      <c r="C15" s="246"/>
      <c r="D15" s="368" t="s">
        <v>378</v>
      </c>
      <c r="E15" s="368"/>
      <c r="F15" s="368"/>
      <c r="G15" s="368"/>
      <c r="H15" s="368"/>
      <c r="I15" s="368"/>
      <c r="J15" s="368"/>
      <c r="K15" s="242"/>
    </row>
    <row r="16" spans="2:11" s="1" customFormat="1" ht="15" customHeight="1">
      <c r="B16" s="245"/>
      <c r="C16" s="246"/>
      <c r="D16" s="368" t="s">
        <v>379</v>
      </c>
      <c r="E16" s="368"/>
      <c r="F16" s="368"/>
      <c r="G16" s="368"/>
      <c r="H16" s="368"/>
      <c r="I16" s="368"/>
      <c r="J16" s="368"/>
      <c r="K16" s="242"/>
    </row>
    <row r="17" spans="2:11" s="1" customFormat="1" ht="15" customHeight="1">
      <c r="B17" s="245"/>
      <c r="C17" s="246"/>
      <c r="D17" s="368" t="s">
        <v>380</v>
      </c>
      <c r="E17" s="368"/>
      <c r="F17" s="368"/>
      <c r="G17" s="368"/>
      <c r="H17" s="368"/>
      <c r="I17" s="368"/>
      <c r="J17" s="368"/>
      <c r="K17" s="242"/>
    </row>
    <row r="18" spans="2:11" s="1" customFormat="1" ht="15" customHeight="1">
      <c r="B18" s="245"/>
      <c r="C18" s="246"/>
      <c r="D18" s="246"/>
      <c r="E18" s="248" t="s">
        <v>79</v>
      </c>
      <c r="F18" s="368" t="s">
        <v>381</v>
      </c>
      <c r="G18" s="368"/>
      <c r="H18" s="368"/>
      <c r="I18" s="368"/>
      <c r="J18" s="368"/>
      <c r="K18" s="242"/>
    </row>
    <row r="19" spans="2:11" s="1" customFormat="1" ht="15" customHeight="1">
      <c r="B19" s="245"/>
      <c r="C19" s="246"/>
      <c r="D19" s="246"/>
      <c r="E19" s="248" t="s">
        <v>382</v>
      </c>
      <c r="F19" s="368" t="s">
        <v>383</v>
      </c>
      <c r="G19" s="368"/>
      <c r="H19" s="368"/>
      <c r="I19" s="368"/>
      <c r="J19" s="368"/>
      <c r="K19" s="242"/>
    </row>
    <row r="20" spans="2:11" s="1" customFormat="1" ht="15" customHeight="1">
      <c r="B20" s="245"/>
      <c r="C20" s="246"/>
      <c r="D20" s="246"/>
      <c r="E20" s="248" t="s">
        <v>384</v>
      </c>
      <c r="F20" s="368" t="s">
        <v>385</v>
      </c>
      <c r="G20" s="368"/>
      <c r="H20" s="368"/>
      <c r="I20" s="368"/>
      <c r="J20" s="368"/>
      <c r="K20" s="242"/>
    </row>
    <row r="21" spans="2:11" s="1" customFormat="1" ht="15" customHeight="1">
      <c r="B21" s="245"/>
      <c r="C21" s="246"/>
      <c r="D21" s="246"/>
      <c r="E21" s="248" t="s">
        <v>386</v>
      </c>
      <c r="F21" s="368" t="s">
        <v>387</v>
      </c>
      <c r="G21" s="368"/>
      <c r="H21" s="368"/>
      <c r="I21" s="368"/>
      <c r="J21" s="368"/>
      <c r="K21" s="242"/>
    </row>
    <row r="22" spans="2:11" s="1" customFormat="1" ht="15" customHeight="1">
      <c r="B22" s="245"/>
      <c r="C22" s="246"/>
      <c r="D22" s="246"/>
      <c r="E22" s="248" t="s">
        <v>388</v>
      </c>
      <c r="F22" s="368" t="s">
        <v>389</v>
      </c>
      <c r="G22" s="368"/>
      <c r="H22" s="368"/>
      <c r="I22" s="368"/>
      <c r="J22" s="368"/>
      <c r="K22" s="242"/>
    </row>
    <row r="23" spans="2:11" s="1" customFormat="1" ht="15" customHeight="1">
      <c r="B23" s="245"/>
      <c r="C23" s="246"/>
      <c r="D23" s="246"/>
      <c r="E23" s="248" t="s">
        <v>390</v>
      </c>
      <c r="F23" s="368" t="s">
        <v>391</v>
      </c>
      <c r="G23" s="368"/>
      <c r="H23" s="368"/>
      <c r="I23" s="368"/>
      <c r="J23" s="368"/>
      <c r="K23" s="242"/>
    </row>
    <row r="24" spans="2:11" s="1" customFormat="1" ht="12.75" customHeight="1">
      <c r="B24" s="245"/>
      <c r="C24" s="246"/>
      <c r="D24" s="246"/>
      <c r="E24" s="246"/>
      <c r="F24" s="246"/>
      <c r="G24" s="246"/>
      <c r="H24" s="246"/>
      <c r="I24" s="246"/>
      <c r="J24" s="246"/>
      <c r="K24" s="242"/>
    </row>
    <row r="25" spans="2:11" s="1" customFormat="1" ht="15" customHeight="1">
      <c r="B25" s="245"/>
      <c r="C25" s="368" t="s">
        <v>392</v>
      </c>
      <c r="D25" s="368"/>
      <c r="E25" s="368"/>
      <c r="F25" s="368"/>
      <c r="G25" s="368"/>
      <c r="H25" s="368"/>
      <c r="I25" s="368"/>
      <c r="J25" s="368"/>
      <c r="K25" s="242"/>
    </row>
    <row r="26" spans="2:11" s="1" customFormat="1" ht="15" customHeight="1">
      <c r="B26" s="245"/>
      <c r="C26" s="368" t="s">
        <v>393</v>
      </c>
      <c r="D26" s="368"/>
      <c r="E26" s="368"/>
      <c r="F26" s="368"/>
      <c r="G26" s="368"/>
      <c r="H26" s="368"/>
      <c r="I26" s="368"/>
      <c r="J26" s="368"/>
      <c r="K26" s="242"/>
    </row>
    <row r="27" spans="2:11" s="1" customFormat="1" ht="15" customHeight="1">
      <c r="B27" s="245"/>
      <c r="C27" s="244"/>
      <c r="D27" s="368" t="s">
        <v>394</v>
      </c>
      <c r="E27" s="368"/>
      <c r="F27" s="368"/>
      <c r="G27" s="368"/>
      <c r="H27" s="368"/>
      <c r="I27" s="368"/>
      <c r="J27" s="368"/>
      <c r="K27" s="242"/>
    </row>
    <row r="28" spans="2:11" s="1" customFormat="1" ht="15" customHeight="1">
      <c r="B28" s="245"/>
      <c r="C28" s="246"/>
      <c r="D28" s="368" t="s">
        <v>395</v>
      </c>
      <c r="E28" s="368"/>
      <c r="F28" s="368"/>
      <c r="G28" s="368"/>
      <c r="H28" s="368"/>
      <c r="I28" s="368"/>
      <c r="J28" s="368"/>
      <c r="K28" s="242"/>
    </row>
    <row r="29" spans="2:11" s="1" customFormat="1" ht="12.75" customHeight="1">
      <c r="B29" s="245"/>
      <c r="C29" s="246"/>
      <c r="D29" s="246"/>
      <c r="E29" s="246"/>
      <c r="F29" s="246"/>
      <c r="G29" s="246"/>
      <c r="H29" s="246"/>
      <c r="I29" s="246"/>
      <c r="J29" s="246"/>
      <c r="K29" s="242"/>
    </row>
    <row r="30" spans="2:11" s="1" customFormat="1" ht="15" customHeight="1">
      <c r="B30" s="245"/>
      <c r="C30" s="246"/>
      <c r="D30" s="368" t="s">
        <v>396</v>
      </c>
      <c r="E30" s="368"/>
      <c r="F30" s="368"/>
      <c r="G30" s="368"/>
      <c r="H30" s="368"/>
      <c r="I30" s="368"/>
      <c r="J30" s="368"/>
      <c r="K30" s="242"/>
    </row>
    <row r="31" spans="2:11" s="1" customFormat="1" ht="15" customHeight="1">
      <c r="B31" s="245"/>
      <c r="C31" s="246"/>
      <c r="D31" s="368" t="s">
        <v>397</v>
      </c>
      <c r="E31" s="368"/>
      <c r="F31" s="368"/>
      <c r="G31" s="368"/>
      <c r="H31" s="368"/>
      <c r="I31" s="368"/>
      <c r="J31" s="368"/>
      <c r="K31" s="242"/>
    </row>
    <row r="32" spans="2:11" s="1" customFormat="1" ht="12.75" customHeight="1">
      <c r="B32" s="245"/>
      <c r="C32" s="246"/>
      <c r="D32" s="246"/>
      <c r="E32" s="246"/>
      <c r="F32" s="246"/>
      <c r="G32" s="246"/>
      <c r="H32" s="246"/>
      <c r="I32" s="246"/>
      <c r="J32" s="246"/>
      <c r="K32" s="242"/>
    </row>
    <row r="33" spans="2:11" s="1" customFormat="1" ht="15" customHeight="1">
      <c r="B33" s="245"/>
      <c r="C33" s="246"/>
      <c r="D33" s="368" t="s">
        <v>398</v>
      </c>
      <c r="E33" s="368"/>
      <c r="F33" s="368"/>
      <c r="G33" s="368"/>
      <c r="H33" s="368"/>
      <c r="I33" s="368"/>
      <c r="J33" s="368"/>
      <c r="K33" s="242"/>
    </row>
    <row r="34" spans="2:11" s="1" customFormat="1" ht="15" customHeight="1">
      <c r="B34" s="245"/>
      <c r="C34" s="246"/>
      <c r="D34" s="368" t="s">
        <v>399</v>
      </c>
      <c r="E34" s="368"/>
      <c r="F34" s="368"/>
      <c r="G34" s="368"/>
      <c r="H34" s="368"/>
      <c r="I34" s="368"/>
      <c r="J34" s="368"/>
      <c r="K34" s="242"/>
    </row>
    <row r="35" spans="2:11" s="1" customFormat="1" ht="15" customHeight="1">
      <c r="B35" s="245"/>
      <c r="C35" s="246"/>
      <c r="D35" s="368" t="s">
        <v>400</v>
      </c>
      <c r="E35" s="368"/>
      <c r="F35" s="368"/>
      <c r="G35" s="368"/>
      <c r="H35" s="368"/>
      <c r="I35" s="368"/>
      <c r="J35" s="368"/>
      <c r="K35" s="242"/>
    </row>
    <row r="36" spans="2:11" s="1" customFormat="1" ht="15" customHeight="1">
      <c r="B36" s="245"/>
      <c r="C36" s="246"/>
      <c r="D36" s="244"/>
      <c r="E36" s="247" t="s">
        <v>98</v>
      </c>
      <c r="F36" s="244"/>
      <c r="G36" s="368" t="s">
        <v>401</v>
      </c>
      <c r="H36" s="368"/>
      <c r="I36" s="368"/>
      <c r="J36" s="368"/>
      <c r="K36" s="242"/>
    </row>
    <row r="37" spans="2:11" s="1" customFormat="1" ht="30.75" customHeight="1">
      <c r="B37" s="245"/>
      <c r="C37" s="246"/>
      <c r="D37" s="244"/>
      <c r="E37" s="247" t="s">
        <v>402</v>
      </c>
      <c r="F37" s="244"/>
      <c r="G37" s="368" t="s">
        <v>403</v>
      </c>
      <c r="H37" s="368"/>
      <c r="I37" s="368"/>
      <c r="J37" s="368"/>
      <c r="K37" s="242"/>
    </row>
    <row r="38" spans="2:11" s="1" customFormat="1" ht="15" customHeight="1">
      <c r="B38" s="245"/>
      <c r="C38" s="246"/>
      <c r="D38" s="244"/>
      <c r="E38" s="247" t="s">
        <v>53</v>
      </c>
      <c r="F38" s="244"/>
      <c r="G38" s="368" t="s">
        <v>404</v>
      </c>
      <c r="H38" s="368"/>
      <c r="I38" s="368"/>
      <c r="J38" s="368"/>
      <c r="K38" s="242"/>
    </row>
    <row r="39" spans="2:11" s="1" customFormat="1" ht="15" customHeight="1">
      <c r="B39" s="245"/>
      <c r="C39" s="246"/>
      <c r="D39" s="244"/>
      <c r="E39" s="247" t="s">
        <v>54</v>
      </c>
      <c r="F39" s="244"/>
      <c r="G39" s="368" t="s">
        <v>405</v>
      </c>
      <c r="H39" s="368"/>
      <c r="I39" s="368"/>
      <c r="J39" s="368"/>
      <c r="K39" s="242"/>
    </row>
    <row r="40" spans="2:11" s="1" customFormat="1" ht="15" customHeight="1">
      <c r="B40" s="245"/>
      <c r="C40" s="246"/>
      <c r="D40" s="244"/>
      <c r="E40" s="247" t="s">
        <v>99</v>
      </c>
      <c r="F40" s="244"/>
      <c r="G40" s="368" t="s">
        <v>406</v>
      </c>
      <c r="H40" s="368"/>
      <c r="I40" s="368"/>
      <c r="J40" s="368"/>
      <c r="K40" s="242"/>
    </row>
    <row r="41" spans="2:11" s="1" customFormat="1" ht="15" customHeight="1">
      <c r="B41" s="245"/>
      <c r="C41" s="246"/>
      <c r="D41" s="244"/>
      <c r="E41" s="247" t="s">
        <v>100</v>
      </c>
      <c r="F41" s="244"/>
      <c r="G41" s="368" t="s">
        <v>407</v>
      </c>
      <c r="H41" s="368"/>
      <c r="I41" s="368"/>
      <c r="J41" s="368"/>
      <c r="K41" s="242"/>
    </row>
    <row r="42" spans="2:11" s="1" customFormat="1" ht="15" customHeight="1">
      <c r="B42" s="245"/>
      <c r="C42" s="246"/>
      <c r="D42" s="244"/>
      <c r="E42" s="247" t="s">
        <v>408</v>
      </c>
      <c r="F42" s="244"/>
      <c r="G42" s="368" t="s">
        <v>409</v>
      </c>
      <c r="H42" s="368"/>
      <c r="I42" s="368"/>
      <c r="J42" s="368"/>
      <c r="K42" s="242"/>
    </row>
    <row r="43" spans="2:11" s="1" customFormat="1" ht="15" customHeight="1">
      <c r="B43" s="245"/>
      <c r="C43" s="246"/>
      <c r="D43" s="244"/>
      <c r="E43" s="247"/>
      <c r="F43" s="244"/>
      <c r="G43" s="368" t="s">
        <v>410</v>
      </c>
      <c r="H43" s="368"/>
      <c r="I43" s="368"/>
      <c r="J43" s="368"/>
      <c r="K43" s="242"/>
    </row>
    <row r="44" spans="2:11" s="1" customFormat="1" ht="15" customHeight="1">
      <c r="B44" s="245"/>
      <c r="C44" s="246"/>
      <c r="D44" s="244"/>
      <c r="E44" s="247" t="s">
        <v>411</v>
      </c>
      <c r="F44" s="244"/>
      <c r="G44" s="368" t="s">
        <v>412</v>
      </c>
      <c r="H44" s="368"/>
      <c r="I44" s="368"/>
      <c r="J44" s="368"/>
      <c r="K44" s="242"/>
    </row>
    <row r="45" spans="2:11" s="1" customFormat="1" ht="15" customHeight="1">
      <c r="B45" s="245"/>
      <c r="C45" s="246"/>
      <c r="D45" s="244"/>
      <c r="E45" s="247" t="s">
        <v>102</v>
      </c>
      <c r="F45" s="244"/>
      <c r="G45" s="368" t="s">
        <v>413</v>
      </c>
      <c r="H45" s="368"/>
      <c r="I45" s="368"/>
      <c r="J45" s="368"/>
      <c r="K45" s="242"/>
    </row>
    <row r="46" spans="2:11" s="1" customFormat="1" ht="12.75" customHeight="1">
      <c r="B46" s="245"/>
      <c r="C46" s="246"/>
      <c r="D46" s="244"/>
      <c r="E46" s="244"/>
      <c r="F46" s="244"/>
      <c r="G46" s="244"/>
      <c r="H46" s="244"/>
      <c r="I46" s="244"/>
      <c r="J46" s="244"/>
      <c r="K46" s="242"/>
    </row>
    <row r="47" spans="2:11" s="1" customFormat="1" ht="15" customHeight="1">
      <c r="B47" s="245"/>
      <c r="C47" s="246"/>
      <c r="D47" s="368" t="s">
        <v>414</v>
      </c>
      <c r="E47" s="368"/>
      <c r="F47" s="368"/>
      <c r="G47" s="368"/>
      <c r="H47" s="368"/>
      <c r="I47" s="368"/>
      <c r="J47" s="368"/>
      <c r="K47" s="242"/>
    </row>
    <row r="48" spans="2:11" s="1" customFormat="1" ht="15" customHeight="1">
      <c r="B48" s="245"/>
      <c r="C48" s="246"/>
      <c r="D48" s="246"/>
      <c r="E48" s="368" t="s">
        <v>415</v>
      </c>
      <c r="F48" s="368"/>
      <c r="G48" s="368"/>
      <c r="H48" s="368"/>
      <c r="I48" s="368"/>
      <c r="J48" s="368"/>
      <c r="K48" s="242"/>
    </row>
    <row r="49" spans="2:11" s="1" customFormat="1" ht="15" customHeight="1">
      <c r="B49" s="245"/>
      <c r="C49" s="246"/>
      <c r="D49" s="246"/>
      <c r="E49" s="368" t="s">
        <v>416</v>
      </c>
      <c r="F49" s="368"/>
      <c r="G49" s="368"/>
      <c r="H49" s="368"/>
      <c r="I49" s="368"/>
      <c r="J49" s="368"/>
      <c r="K49" s="242"/>
    </row>
    <row r="50" spans="2:11" s="1" customFormat="1" ht="15" customHeight="1">
      <c r="B50" s="245"/>
      <c r="C50" s="246"/>
      <c r="D50" s="246"/>
      <c r="E50" s="368" t="s">
        <v>417</v>
      </c>
      <c r="F50" s="368"/>
      <c r="G50" s="368"/>
      <c r="H50" s="368"/>
      <c r="I50" s="368"/>
      <c r="J50" s="368"/>
      <c r="K50" s="242"/>
    </row>
    <row r="51" spans="2:11" s="1" customFormat="1" ht="15" customHeight="1">
      <c r="B51" s="245"/>
      <c r="C51" s="246"/>
      <c r="D51" s="368" t="s">
        <v>418</v>
      </c>
      <c r="E51" s="368"/>
      <c r="F51" s="368"/>
      <c r="G51" s="368"/>
      <c r="H51" s="368"/>
      <c r="I51" s="368"/>
      <c r="J51" s="368"/>
      <c r="K51" s="242"/>
    </row>
    <row r="52" spans="2:11" s="1" customFormat="1" ht="25.5" customHeight="1">
      <c r="B52" s="241"/>
      <c r="C52" s="369" t="s">
        <v>419</v>
      </c>
      <c r="D52" s="369"/>
      <c r="E52" s="369"/>
      <c r="F52" s="369"/>
      <c r="G52" s="369"/>
      <c r="H52" s="369"/>
      <c r="I52" s="369"/>
      <c r="J52" s="369"/>
      <c r="K52" s="242"/>
    </row>
    <row r="53" spans="2:11" s="1" customFormat="1" ht="5.25" customHeight="1">
      <c r="B53" s="241"/>
      <c r="C53" s="243"/>
      <c r="D53" s="243"/>
      <c r="E53" s="243"/>
      <c r="F53" s="243"/>
      <c r="G53" s="243"/>
      <c r="H53" s="243"/>
      <c r="I53" s="243"/>
      <c r="J53" s="243"/>
      <c r="K53" s="242"/>
    </row>
    <row r="54" spans="2:11" s="1" customFormat="1" ht="15" customHeight="1">
      <c r="B54" s="241"/>
      <c r="C54" s="368" t="s">
        <v>420</v>
      </c>
      <c r="D54" s="368"/>
      <c r="E54" s="368"/>
      <c r="F54" s="368"/>
      <c r="G54" s="368"/>
      <c r="H54" s="368"/>
      <c r="I54" s="368"/>
      <c r="J54" s="368"/>
      <c r="K54" s="242"/>
    </row>
    <row r="55" spans="2:11" s="1" customFormat="1" ht="15" customHeight="1">
      <c r="B55" s="241"/>
      <c r="C55" s="368" t="s">
        <v>421</v>
      </c>
      <c r="D55" s="368"/>
      <c r="E55" s="368"/>
      <c r="F55" s="368"/>
      <c r="G55" s="368"/>
      <c r="H55" s="368"/>
      <c r="I55" s="368"/>
      <c r="J55" s="368"/>
      <c r="K55" s="242"/>
    </row>
    <row r="56" spans="2:11" s="1" customFormat="1" ht="12.75" customHeight="1">
      <c r="B56" s="241"/>
      <c r="C56" s="244"/>
      <c r="D56" s="244"/>
      <c r="E56" s="244"/>
      <c r="F56" s="244"/>
      <c r="G56" s="244"/>
      <c r="H56" s="244"/>
      <c r="I56" s="244"/>
      <c r="J56" s="244"/>
      <c r="K56" s="242"/>
    </row>
    <row r="57" spans="2:11" s="1" customFormat="1" ht="15" customHeight="1">
      <c r="B57" s="241"/>
      <c r="C57" s="368" t="s">
        <v>422</v>
      </c>
      <c r="D57" s="368"/>
      <c r="E57" s="368"/>
      <c r="F57" s="368"/>
      <c r="G57" s="368"/>
      <c r="H57" s="368"/>
      <c r="I57" s="368"/>
      <c r="J57" s="368"/>
      <c r="K57" s="242"/>
    </row>
    <row r="58" spans="2:11" s="1" customFormat="1" ht="15" customHeight="1">
      <c r="B58" s="241"/>
      <c r="C58" s="246"/>
      <c r="D58" s="368" t="s">
        <v>423</v>
      </c>
      <c r="E58" s="368"/>
      <c r="F58" s="368"/>
      <c r="G58" s="368"/>
      <c r="H58" s="368"/>
      <c r="I58" s="368"/>
      <c r="J58" s="368"/>
      <c r="K58" s="242"/>
    </row>
    <row r="59" spans="2:11" s="1" customFormat="1" ht="15" customHeight="1">
      <c r="B59" s="241"/>
      <c r="C59" s="246"/>
      <c r="D59" s="368" t="s">
        <v>424</v>
      </c>
      <c r="E59" s="368"/>
      <c r="F59" s="368"/>
      <c r="G59" s="368"/>
      <c r="H59" s="368"/>
      <c r="I59" s="368"/>
      <c r="J59" s="368"/>
      <c r="K59" s="242"/>
    </row>
    <row r="60" spans="2:11" s="1" customFormat="1" ht="15" customHeight="1">
      <c r="B60" s="241"/>
      <c r="C60" s="246"/>
      <c r="D60" s="368" t="s">
        <v>425</v>
      </c>
      <c r="E60" s="368"/>
      <c r="F60" s="368"/>
      <c r="G60" s="368"/>
      <c r="H60" s="368"/>
      <c r="I60" s="368"/>
      <c r="J60" s="368"/>
      <c r="K60" s="242"/>
    </row>
    <row r="61" spans="2:11" s="1" customFormat="1" ht="15" customHeight="1">
      <c r="B61" s="241"/>
      <c r="C61" s="246"/>
      <c r="D61" s="368" t="s">
        <v>426</v>
      </c>
      <c r="E61" s="368"/>
      <c r="F61" s="368"/>
      <c r="G61" s="368"/>
      <c r="H61" s="368"/>
      <c r="I61" s="368"/>
      <c r="J61" s="368"/>
      <c r="K61" s="242"/>
    </row>
    <row r="62" spans="2:11" s="1" customFormat="1" ht="15" customHeight="1">
      <c r="B62" s="241"/>
      <c r="C62" s="246"/>
      <c r="D62" s="370" t="s">
        <v>427</v>
      </c>
      <c r="E62" s="370"/>
      <c r="F62" s="370"/>
      <c r="G62" s="370"/>
      <c r="H62" s="370"/>
      <c r="I62" s="370"/>
      <c r="J62" s="370"/>
      <c r="K62" s="242"/>
    </row>
    <row r="63" spans="2:11" s="1" customFormat="1" ht="15" customHeight="1">
      <c r="B63" s="241"/>
      <c r="C63" s="246"/>
      <c r="D63" s="368" t="s">
        <v>428</v>
      </c>
      <c r="E63" s="368"/>
      <c r="F63" s="368"/>
      <c r="G63" s="368"/>
      <c r="H63" s="368"/>
      <c r="I63" s="368"/>
      <c r="J63" s="368"/>
      <c r="K63" s="242"/>
    </row>
    <row r="64" spans="2:11" s="1" customFormat="1" ht="12.75" customHeight="1">
      <c r="B64" s="241"/>
      <c r="C64" s="246"/>
      <c r="D64" s="246"/>
      <c r="E64" s="249"/>
      <c r="F64" s="246"/>
      <c r="G64" s="246"/>
      <c r="H64" s="246"/>
      <c r="I64" s="246"/>
      <c r="J64" s="246"/>
      <c r="K64" s="242"/>
    </row>
    <row r="65" spans="2:11" s="1" customFormat="1" ht="15" customHeight="1">
      <c r="B65" s="241"/>
      <c r="C65" s="246"/>
      <c r="D65" s="368" t="s">
        <v>429</v>
      </c>
      <c r="E65" s="368"/>
      <c r="F65" s="368"/>
      <c r="G65" s="368"/>
      <c r="H65" s="368"/>
      <c r="I65" s="368"/>
      <c r="J65" s="368"/>
      <c r="K65" s="242"/>
    </row>
    <row r="66" spans="2:11" s="1" customFormat="1" ht="15" customHeight="1">
      <c r="B66" s="241"/>
      <c r="C66" s="246"/>
      <c r="D66" s="370" t="s">
        <v>430</v>
      </c>
      <c r="E66" s="370"/>
      <c r="F66" s="370"/>
      <c r="G66" s="370"/>
      <c r="H66" s="370"/>
      <c r="I66" s="370"/>
      <c r="J66" s="370"/>
      <c r="K66" s="242"/>
    </row>
    <row r="67" spans="2:11" s="1" customFormat="1" ht="15" customHeight="1">
      <c r="B67" s="241"/>
      <c r="C67" s="246"/>
      <c r="D67" s="368" t="s">
        <v>431</v>
      </c>
      <c r="E67" s="368"/>
      <c r="F67" s="368"/>
      <c r="G67" s="368"/>
      <c r="H67" s="368"/>
      <c r="I67" s="368"/>
      <c r="J67" s="368"/>
      <c r="K67" s="242"/>
    </row>
    <row r="68" spans="2:11" s="1" customFormat="1" ht="15" customHeight="1">
      <c r="B68" s="241"/>
      <c r="C68" s="246"/>
      <c r="D68" s="368" t="s">
        <v>432</v>
      </c>
      <c r="E68" s="368"/>
      <c r="F68" s="368"/>
      <c r="G68" s="368"/>
      <c r="H68" s="368"/>
      <c r="I68" s="368"/>
      <c r="J68" s="368"/>
      <c r="K68" s="242"/>
    </row>
    <row r="69" spans="2:11" s="1" customFormat="1" ht="15" customHeight="1">
      <c r="B69" s="241"/>
      <c r="C69" s="246"/>
      <c r="D69" s="368" t="s">
        <v>433</v>
      </c>
      <c r="E69" s="368"/>
      <c r="F69" s="368"/>
      <c r="G69" s="368"/>
      <c r="H69" s="368"/>
      <c r="I69" s="368"/>
      <c r="J69" s="368"/>
      <c r="K69" s="242"/>
    </row>
    <row r="70" spans="2:11" s="1" customFormat="1" ht="15" customHeight="1">
      <c r="B70" s="241"/>
      <c r="C70" s="246"/>
      <c r="D70" s="368" t="s">
        <v>434</v>
      </c>
      <c r="E70" s="368"/>
      <c r="F70" s="368"/>
      <c r="G70" s="368"/>
      <c r="H70" s="368"/>
      <c r="I70" s="368"/>
      <c r="J70" s="368"/>
      <c r="K70" s="242"/>
    </row>
    <row r="71" spans="2:11" s="1" customFormat="1" ht="12.75" customHeight="1">
      <c r="B71" s="250"/>
      <c r="C71" s="251"/>
      <c r="D71" s="251"/>
      <c r="E71" s="251"/>
      <c r="F71" s="251"/>
      <c r="G71" s="251"/>
      <c r="H71" s="251"/>
      <c r="I71" s="251"/>
      <c r="J71" s="251"/>
      <c r="K71" s="252"/>
    </row>
    <row r="72" spans="2:11" s="1" customFormat="1" ht="18.75" customHeight="1">
      <c r="B72" s="253"/>
      <c r="C72" s="253"/>
      <c r="D72" s="253"/>
      <c r="E72" s="253"/>
      <c r="F72" s="253"/>
      <c r="G72" s="253"/>
      <c r="H72" s="253"/>
      <c r="I72" s="253"/>
      <c r="J72" s="253"/>
      <c r="K72" s="254"/>
    </row>
    <row r="73" spans="2:11" s="1" customFormat="1" ht="18.75" customHeight="1">
      <c r="B73" s="254"/>
      <c r="C73" s="254"/>
      <c r="D73" s="254"/>
      <c r="E73" s="254"/>
      <c r="F73" s="254"/>
      <c r="G73" s="254"/>
      <c r="H73" s="254"/>
      <c r="I73" s="254"/>
      <c r="J73" s="254"/>
      <c r="K73" s="254"/>
    </row>
    <row r="74" spans="2:11" s="1" customFormat="1" ht="7.5" customHeight="1">
      <c r="B74" s="255"/>
      <c r="C74" s="256"/>
      <c r="D74" s="256"/>
      <c r="E74" s="256"/>
      <c r="F74" s="256"/>
      <c r="G74" s="256"/>
      <c r="H74" s="256"/>
      <c r="I74" s="256"/>
      <c r="J74" s="256"/>
      <c r="K74" s="257"/>
    </row>
    <row r="75" spans="2:11" s="1" customFormat="1" ht="45" customHeight="1">
      <c r="B75" s="258"/>
      <c r="C75" s="363" t="s">
        <v>435</v>
      </c>
      <c r="D75" s="363"/>
      <c r="E75" s="363"/>
      <c r="F75" s="363"/>
      <c r="G75" s="363"/>
      <c r="H75" s="363"/>
      <c r="I75" s="363"/>
      <c r="J75" s="363"/>
      <c r="K75" s="259"/>
    </row>
    <row r="76" spans="2:11" s="1" customFormat="1" ht="17.25" customHeight="1">
      <c r="B76" s="258"/>
      <c r="C76" s="260" t="s">
        <v>436</v>
      </c>
      <c r="D76" s="260"/>
      <c r="E76" s="260"/>
      <c r="F76" s="260" t="s">
        <v>437</v>
      </c>
      <c r="G76" s="261"/>
      <c r="H76" s="260" t="s">
        <v>54</v>
      </c>
      <c r="I76" s="260" t="s">
        <v>57</v>
      </c>
      <c r="J76" s="260" t="s">
        <v>438</v>
      </c>
      <c r="K76" s="259"/>
    </row>
    <row r="77" spans="2:11" s="1" customFormat="1" ht="17.25" customHeight="1">
      <c r="B77" s="258"/>
      <c r="C77" s="262" t="s">
        <v>439</v>
      </c>
      <c r="D77" s="262"/>
      <c r="E77" s="262"/>
      <c r="F77" s="263" t="s">
        <v>440</v>
      </c>
      <c r="G77" s="264"/>
      <c r="H77" s="262"/>
      <c r="I77" s="262"/>
      <c r="J77" s="262" t="s">
        <v>441</v>
      </c>
      <c r="K77" s="259"/>
    </row>
    <row r="78" spans="2:11" s="1" customFormat="1" ht="5.25" customHeight="1">
      <c r="B78" s="258"/>
      <c r="C78" s="265"/>
      <c r="D78" s="265"/>
      <c r="E78" s="265"/>
      <c r="F78" s="265"/>
      <c r="G78" s="266"/>
      <c r="H78" s="265"/>
      <c r="I78" s="265"/>
      <c r="J78" s="265"/>
      <c r="K78" s="259"/>
    </row>
    <row r="79" spans="2:11" s="1" customFormat="1" ht="15" customHeight="1">
      <c r="B79" s="258"/>
      <c r="C79" s="247" t="s">
        <v>53</v>
      </c>
      <c r="D79" s="265"/>
      <c r="E79" s="265"/>
      <c r="F79" s="267" t="s">
        <v>442</v>
      </c>
      <c r="G79" s="266"/>
      <c r="H79" s="247" t="s">
        <v>443</v>
      </c>
      <c r="I79" s="247" t="s">
        <v>444</v>
      </c>
      <c r="J79" s="247">
        <v>20</v>
      </c>
      <c r="K79" s="259"/>
    </row>
    <row r="80" spans="2:11" s="1" customFormat="1" ht="15" customHeight="1">
      <c r="B80" s="258"/>
      <c r="C80" s="247" t="s">
        <v>445</v>
      </c>
      <c r="D80" s="247"/>
      <c r="E80" s="247"/>
      <c r="F80" s="267" t="s">
        <v>442</v>
      </c>
      <c r="G80" s="266"/>
      <c r="H80" s="247" t="s">
        <v>446</v>
      </c>
      <c r="I80" s="247" t="s">
        <v>444</v>
      </c>
      <c r="J80" s="247">
        <v>120</v>
      </c>
      <c r="K80" s="259"/>
    </row>
    <row r="81" spans="2:11" s="1" customFormat="1" ht="15" customHeight="1">
      <c r="B81" s="268"/>
      <c r="C81" s="247" t="s">
        <v>447</v>
      </c>
      <c r="D81" s="247"/>
      <c r="E81" s="247"/>
      <c r="F81" s="267" t="s">
        <v>448</v>
      </c>
      <c r="G81" s="266"/>
      <c r="H81" s="247" t="s">
        <v>449</v>
      </c>
      <c r="I81" s="247" t="s">
        <v>444</v>
      </c>
      <c r="J81" s="247">
        <v>50</v>
      </c>
      <c r="K81" s="259"/>
    </row>
    <row r="82" spans="2:11" s="1" customFormat="1" ht="15" customHeight="1">
      <c r="B82" s="268"/>
      <c r="C82" s="247" t="s">
        <v>450</v>
      </c>
      <c r="D82" s="247"/>
      <c r="E82" s="247"/>
      <c r="F82" s="267" t="s">
        <v>442</v>
      </c>
      <c r="G82" s="266"/>
      <c r="H82" s="247" t="s">
        <v>451</v>
      </c>
      <c r="I82" s="247" t="s">
        <v>452</v>
      </c>
      <c r="J82" s="247"/>
      <c r="K82" s="259"/>
    </row>
    <row r="83" spans="2:11" s="1" customFormat="1" ht="15" customHeight="1">
      <c r="B83" s="268"/>
      <c r="C83" s="269" t="s">
        <v>453</v>
      </c>
      <c r="D83" s="269"/>
      <c r="E83" s="269"/>
      <c r="F83" s="270" t="s">
        <v>448</v>
      </c>
      <c r="G83" s="269"/>
      <c r="H83" s="269" t="s">
        <v>454</v>
      </c>
      <c r="I83" s="269" t="s">
        <v>444</v>
      </c>
      <c r="J83" s="269">
        <v>15</v>
      </c>
      <c r="K83" s="259"/>
    </row>
    <row r="84" spans="2:11" s="1" customFormat="1" ht="15" customHeight="1">
      <c r="B84" s="268"/>
      <c r="C84" s="269" t="s">
        <v>455</v>
      </c>
      <c r="D84" s="269"/>
      <c r="E84" s="269"/>
      <c r="F84" s="270" t="s">
        <v>448</v>
      </c>
      <c r="G84" s="269"/>
      <c r="H84" s="269" t="s">
        <v>456</v>
      </c>
      <c r="I84" s="269" t="s">
        <v>444</v>
      </c>
      <c r="J84" s="269">
        <v>15</v>
      </c>
      <c r="K84" s="259"/>
    </row>
    <row r="85" spans="2:11" s="1" customFormat="1" ht="15" customHeight="1">
      <c r="B85" s="268"/>
      <c r="C85" s="269" t="s">
        <v>457</v>
      </c>
      <c r="D85" s="269"/>
      <c r="E85" s="269"/>
      <c r="F85" s="270" t="s">
        <v>448</v>
      </c>
      <c r="G85" s="269"/>
      <c r="H85" s="269" t="s">
        <v>458</v>
      </c>
      <c r="I85" s="269" t="s">
        <v>444</v>
      </c>
      <c r="J85" s="269">
        <v>20</v>
      </c>
      <c r="K85" s="259"/>
    </row>
    <row r="86" spans="2:11" s="1" customFormat="1" ht="15" customHeight="1">
      <c r="B86" s="268"/>
      <c r="C86" s="269" t="s">
        <v>459</v>
      </c>
      <c r="D86" s="269"/>
      <c r="E86" s="269"/>
      <c r="F86" s="270" t="s">
        <v>448</v>
      </c>
      <c r="G86" s="269"/>
      <c r="H86" s="269" t="s">
        <v>460</v>
      </c>
      <c r="I86" s="269" t="s">
        <v>444</v>
      </c>
      <c r="J86" s="269">
        <v>20</v>
      </c>
      <c r="K86" s="259"/>
    </row>
    <row r="87" spans="2:11" s="1" customFormat="1" ht="15" customHeight="1">
      <c r="B87" s="268"/>
      <c r="C87" s="247" t="s">
        <v>461</v>
      </c>
      <c r="D87" s="247"/>
      <c r="E87" s="247"/>
      <c r="F87" s="267" t="s">
        <v>448</v>
      </c>
      <c r="G87" s="266"/>
      <c r="H87" s="247" t="s">
        <v>462</v>
      </c>
      <c r="I87" s="247" t="s">
        <v>444</v>
      </c>
      <c r="J87" s="247">
        <v>50</v>
      </c>
      <c r="K87" s="259"/>
    </row>
    <row r="88" spans="2:11" s="1" customFormat="1" ht="15" customHeight="1">
      <c r="B88" s="268"/>
      <c r="C88" s="247" t="s">
        <v>463</v>
      </c>
      <c r="D88" s="247"/>
      <c r="E88" s="247"/>
      <c r="F88" s="267" t="s">
        <v>448</v>
      </c>
      <c r="G88" s="266"/>
      <c r="H88" s="247" t="s">
        <v>464</v>
      </c>
      <c r="I88" s="247" t="s">
        <v>444</v>
      </c>
      <c r="J88" s="247">
        <v>20</v>
      </c>
      <c r="K88" s="259"/>
    </row>
    <row r="89" spans="2:11" s="1" customFormat="1" ht="15" customHeight="1">
      <c r="B89" s="268"/>
      <c r="C89" s="247" t="s">
        <v>465</v>
      </c>
      <c r="D89" s="247"/>
      <c r="E89" s="247"/>
      <c r="F89" s="267" t="s">
        <v>448</v>
      </c>
      <c r="G89" s="266"/>
      <c r="H89" s="247" t="s">
        <v>466</v>
      </c>
      <c r="I89" s="247" t="s">
        <v>444</v>
      </c>
      <c r="J89" s="247">
        <v>20</v>
      </c>
      <c r="K89" s="259"/>
    </row>
    <row r="90" spans="2:11" s="1" customFormat="1" ht="15" customHeight="1">
      <c r="B90" s="268"/>
      <c r="C90" s="247" t="s">
        <v>467</v>
      </c>
      <c r="D90" s="247"/>
      <c r="E90" s="247"/>
      <c r="F90" s="267" t="s">
        <v>448</v>
      </c>
      <c r="G90" s="266"/>
      <c r="H90" s="247" t="s">
        <v>468</v>
      </c>
      <c r="I90" s="247" t="s">
        <v>444</v>
      </c>
      <c r="J90" s="247">
        <v>50</v>
      </c>
      <c r="K90" s="259"/>
    </row>
    <row r="91" spans="2:11" s="1" customFormat="1" ht="15" customHeight="1">
      <c r="B91" s="268"/>
      <c r="C91" s="247" t="s">
        <v>469</v>
      </c>
      <c r="D91" s="247"/>
      <c r="E91" s="247"/>
      <c r="F91" s="267" t="s">
        <v>448</v>
      </c>
      <c r="G91" s="266"/>
      <c r="H91" s="247" t="s">
        <v>469</v>
      </c>
      <c r="I91" s="247" t="s">
        <v>444</v>
      </c>
      <c r="J91" s="247">
        <v>50</v>
      </c>
      <c r="K91" s="259"/>
    </row>
    <row r="92" spans="2:11" s="1" customFormat="1" ht="15" customHeight="1">
      <c r="B92" s="268"/>
      <c r="C92" s="247" t="s">
        <v>470</v>
      </c>
      <c r="D92" s="247"/>
      <c r="E92" s="247"/>
      <c r="F92" s="267" t="s">
        <v>448</v>
      </c>
      <c r="G92" s="266"/>
      <c r="H92" s="247" t="s">
        <v>471</v>
      </c>
      <c r="I92" s="247" t="s">
        <v>444</v>
      </c>
      <c r="J92" s="247">
        <v>255</v>
      </c>
      <c r="K92" s="259"/>
    </row>
    <row r="93" spans="2:11" s="1" customFormat="1" ht="15" customHeight="1">
      <c r="B93" s="268"/>
      <c r="C93" s="247" t="s">
        <v>472</v>
      </c>
      <c r="D93" s="247"/>
      <c r="E93" s="247"/>
      <c r="F93" s="267" t="s">
        <v>442</v>
      </c>
      <c r="G93" s="266"/>
      <c r="H93" s="247" t="s">
        <v>473</v>
      </c>
      <c r="I93" s="247" t="s">
        <v>474</v>
      </c>
      <c r="J93" s="247"/>
      <c r="K93" s="259"/>
    </row>
    <row r="94" spans="2:11" s="1" customFormat="1" ht="15" customHeight="1">
      <c r="B94" s="268"/>
      <c r="C94" s="247" t="s">
        <v>475</v>
      </c>
      <c r="D94" s="247"/>
      <c r="E94" s="247"/>
      <c r="F94" s="267" t="s">
        <v>442</v>
      </c>
      <c r="G94" s="266"/>
      <c r="H94" s="247" t="s">
        <v>476</v>
      </c>
      <c r="I94" s="247" t="s">
        <v>477</v>
      </c>
      <c r="J94" s="247"/>
      <c r="K94" s="259"/>
    </row>
    <row r="95" spans="2:11" s="1" customFormat="1" ht="15" customHeight="1">
      <c r="B95" s="268"/>
      <c r="C95" s="247" t="s">
        <v>478</v>
      </c>
      <c r="D95" s="247"/>
      <c r="E95" s="247"/>
      <c r="F95" s="267" t="s">
        <v>442</v>
      </c>
      <c r="G95" s="266"/>
      <c r="H95" s="247" t="s">
        <v>478</v>
      </c>
      <c r="I95" s="247" t="s">
        <v>477</v>
      </c>
      <c r="J95" s="247"/>
      <c r="K95" s="259"/>
    </row>
    <row r="96" spans="2:11" s="1" customFormat="1" ht="15" customHeight="1">
      <c r="B96" s="268"/>
      <c r="C96" s="247" t="s">
        <v>38</v>
      </c>
      <c r="D96" s="247"/>
      <c r="E96" s="247"/>
      <c r="F96" s="267" t="s">
        <v>442</v>
      </c>
      <c r="G96" s="266"/>
      <c r="H96" s="247" t="s">
        <v>479</v>
      </c>
      <c r="I96" s="247" t="s">
        <v>477</v>
      </c>
      <c r="J96" s="247"/>
      <c r="K96" s="259"/>
    </row>
    <row r="97" spans="2:11" s="1" customFormat="1" ht="15" customHeight="1">
      <c r="B97" s="268"/>
      <c r="C97" s="247" t="s">
        <v>48</v>
      </c>
      <c r="D97" s="247"/>
      <c r="E97" s="247"/>
      <c r="F97" s="267" t="s">
        <v>442</v>
      </c>
      <c r="G97" s="266"/>
      <c r="H97" s="247" t="s">
        <v>480</v>
      </c>
      <c r="I97" s="247" t="s">
        <v>477</v>
      </c>
      <c r="J97" s="247"/>
      <c r="K97" s="259"/>
    </row>
    <row r="98" spans="2:11" s="1" customFormat="1" ht="15" customHeight="1">
      <c r="B98" s="271"/>
      <c r="C98" s="272"/>
      <c r="D98" s="272"/>
      <c r="E98" s="272"/>
      <c r="F98" s="272"/>
      <c r="G98" s="272"/>
      <c r="H98" s="272"/>
      <c r="I98" s="272"/>
      <c r="J98" s="272"/>
      <c r="K98" s="273"/>
    </row>
    <row r="99" spans="2:11" s="1" customFormat="1" ht="18.75" customHeight="1">
      <c r="B99" s="274"/>
      <c r="C99" s="275"/>
      <c r="D99" s="275"/>
      <c r="E99" s="275"/>
      <c r="F99" s="275"/>
      <c r="G99" s="275"/>
      <c r="H99" s="275"/>
      <c r="I99" s="275"/>
      <c r="J99" s="275"/>
      <c r="K99" s="274"/>
    </row>
    <row r="100" spans="2:11" s="1" customFormat="1" ht="18.75" customHeight="1">
      <c r="B100" s="254"/>
      <c r="C100" s="254"/>
      <c r="D100" s="254"/>
      <c r="E100" s="254"/>
      <c r="F100" s="254"/>
      <c r="G100" s="254"/>
      <c r="H100" s="254"/>
      <c r="I100" s="254"/>
      <c r="J100" s="254"/>
      <c r="K100" s="254"/>
    </row>
    <row r="101" spans="2:11" s="1" customFormat="1" ht="7.5" customHeight="1">
      <c r="B101" s="255"/>
      <c r="C101" s="256"/>
      <c r="D101" s="256"/>
      <c r="E101" s="256"/>
      <c r="F101" s="256"/>
      <c r="G101" s="256"/>
      <c r="H101" s="256"/>
      <c r="I101" s="256"/>
      <c r="J101" s="256"/>
      <c r="K101" s="257"/>
    </row>
    <row r="102" spans="2:11" s="1" customFormat="1" ht="45" customHeight="1">
      <c r="B102" s="258"/>
      <c r="C102" s="363" t="s">
        <v>481</v>
      </c>
      <c r="D102" s="363"/>
      <c r="E102" s="363"/>
      <c r="F102" s="363"/>
      <c r="G102" s="363"/>
      <c r="H102" s="363"/>
      <c r="I102" s="363"/>
      <c r="J102" s="363"/>
      <c r="K102" s="259"/>
    </row>
    <row r="103" spans="2:11" s="1" customFormat="1" ht="17.25" customHeight="1">
      <c r="B103" s="258"/>
      <c r="C103" s="260" t="s">
        <v>436</v>
      </c>
      <c r="D103" s="260"/>
      <c r="E103" s="260"/>
      <c r="F103" s="260" t="s">
        <v>437</v>
      </c>
      <c r="G103" s="261"/>
      <c r="H103" s="260" t="s">
        <v>54</v>
      </c>
      <c r="I103" s="260" t="s">
        <v>57</v>
      </c>
      <c r="J103" s="260" t="s">
        <v>438</v>
      </c>
      <c r="K103" s="259"/>
    </row>
    <row r="104" spans="2:11" s="1" customFormat="1" ht="17.25" customHeight="1">
      <c r="B104" s="258"/>
      <c r="C104" s="262" t="s">
        <v>439</v>
      </c>
      <c r="D104" s="262"/>
      <c r="E104" s="262"/>
      <c r="F104" s="263" t="s">
        <v>440</v>
      </c>
      <c r="G104" s="264"/>
      <c r="H104" s="262"/>
      <c r="I104" s="262"/>
      <c r="J104" s="262" t="s">
        <v>441</v>
      </c>
      <c r="K104" s="259"/>
    </row>
    <row r="105" spans="2:11" s="1" customFormat="1" ht="5.25" customHeight="1">
      <c r="B105" s="258"/>
      <c r="C105" s="260"/>
      <c r="D105" s="260"/>
      <c r="E105" s="260"/>
      <c r="F105" s="260"/>
      <c r="G105" s="276"/>
      <c r="H105" s="260"/>
      <c r="I105" s="260"/>
      <c r="J105" s="260"/>
      <c r="K105" s="259"/>
    </row>
    <row r="106" spans="2:11" s="1" customFormat="1" ht="15" customHeight="1">
      <c r="B106" s="258"/>
      <c r="C106" s="247" t="s">
        <v>53</v>
      </c>
      <c r="D106" s="265"/>
      <c r="E106" s="265"/>
      <c r="F106" s="267" t="s">
        <v>442</v>
      </c>
      <c r="G106" s="276"/>
      <c r="H106" s="247" t="s">
        <v>482</v>
      </c>
      <c r="I106" s="247" t="s">
        <v>444</v>
      </c>
      <c r="J106" s="247">
        <v>20</v>
      </c>
      <c r="K106" s="259"/>
    </row>
    <row r="107" spans="2:11" s="1" customFormat="1" ht="15" customHeight="1">
      <c r="B107" s="258"/>
      <c r="C107" s="247" t="s">
        <v>445</v>
      </c>
      <c r="D107" s="247"/>
      <c r="E107" s="247"/>
      <c r="F107" s="267" t="s">
        <v>442</v>
      </c>
      <c r="G107" s="247"/>
      <c r="H107" s="247" t="s">
        <v>482</v>
      </c>
      <c r="I107" s="247" t="s">
        <v>444</v>
      </c>
      <c r="J107" s="247">
        <v>120</v>
      </c>
      <c r="K107" s="259"/>
    </row>
    <row r="108" spans="2:11" s="1" customFormat="1" ht="15" customHeight="1">
      <c r="B108" s="268"/>
      <c r="C108" s="247" t="s">
        <v>447</v>
      </c>
      <c r="D108" s="247"/>
      <c r="E108" s="247"/>
      <c r="F108" s="267" t="s">
        <v>448</v>
      </c>
      <c r="G108" s="247"/>
      <c r="H108" s="247" t="s">
        <v>482</v>
      </c>
      <c r="I108" s="247" t="s">
        <v>444</v>
      </c>
      <c r="J108" s="247">
        <v>50</v>
      </c>
      <c r="K108" s="259"/>
    </row>
    <row r="109" spans="2:11" s="1" customFormat="1" ht="15" customHeight="1">
      <c r="B109" s="268"/>
      <c r="C109" s="247" t="s">
        <v>450</v>
      </c>
      <c r="D109" s="247"/>
      <c r="E109" s="247"/>
      <c r="F109" s="267" t="s">
        <v>442</v>
      </c>
      <c r="G109" s="247"/>
      <c r="H109" s="247" t="s">
        <v>482</v>
      </c>
      <c r="I109" s="247" t="s">
        <v>452</v>
      </c>
      <c r="J109" s="247"/>
      <c r="K109" s="259"/>
    </row>
    <row r="110" spans="2:11" s="1" customFormat="1" ht="15" customHeight="1">
      <c r="B110" s="268"/>
      <c r="C110" s="247" t="s">
        <v>461</v>
      </c>
      <c r="D110" s="247"/>
      <c r="E110" s="247"/>
      <c r="F110" s="267" t="s">
        <v>448</v>
      </c>
      <c r="G110" s="247"/>
      <c r="H110" s="247" t="s">
        <v>482</v>
      </c>
      <c r="I110" s="247" t="s">
        <v>444</v>
      </c>
      <c r="J110" s="247">
        <v>50</v>
      </c>
      <c r="K110" s="259"/>
    </row>
    <row r="111" spans="2:11" s="1" customFormat="1" ht="15" customHeight="1">
      <c r="B111" s="268"/>
      <c r="C111" s="247" t="s">
        <v>469</v>
      </c>
      <c r="D111" s="247"/>
      <c r="E111" s="247"/>
      <c r="F111" s="267" t="s">
        <v>448</v>
      </c>
      <c r="G111" s="247"/>
      <c r="H111" s="247" t="s">
        <v>482</v>
      </c>
      <c r="I111" s="247" t="s">
        <v>444</v>
      </c>
      <c r="J111" s="247">
        <v>50</v>
      </c>
      <c r="K111" s="259"/>
    </row>
    <row r="112" spans="2:11" s="1" customFormat="1" ht="15" customHeight="1">
      <c r="B112" s="268"/>
      <c r="C112" s="247" t="s">
        <v>467</v>
      </c>
      <c r="D112" s="247"/>
      <c r="E112" s="247"/>
      <c r="F112" s="267" t="s">
        <v>448</v>
      </c>
      <c r="G112" s="247"/>
      <c r="H112" s="247" t="s">
        <v>482</v>
      </c>
      <c r="I112" s="247" t="s">
        <v>444</v>
      </c>
      <c r="J112" s="247">
        <v>50</v>
      </c>
      <c r="K112" s="259"/>
    </row>
    <row r="113" spans="2:11" s="1" customFormat="1" ht="15" customHeight="1">
      <c r="B113" s="268"/>
      <c r="C113" s="247" t="s">
        <v>53</v>
      </c>
      <c r="D113" s="247"/>
      <c r="E113" s="247"/>
      <c r="F113" s="267" t="s">
        <v>442</v>
      </c>
      <c r="G113" s="247"/>
      <c r="H113" s="247" t="s">
        <v>483</v>
      </c>
      <c r="I113" s="247" t="s">
        <v>444</v>
      </c>
      <c r="J113" s="247">
        <v>20</v>
      </c>
      <c r="K113" s="259"/>
    </row>
    <row r="114" spans="2:11" s="1" customFormat="1" ht="15" customHeight="1">
      <c r="B114" s="268"/>
      <c r="C114" s="247" t="s">
        <v>484</v>
      </c>
      <c r="D114" s="247"/>
      <c r="E114" s="247"/>
      <c r="F114" s="267" t="s">
        <v>442</v>
      </c>
      <c r="G114" s="247"/>
      <c r="H114" s="247" t="s">
        <v>485</v>
      </c>
      <c r="I114" s="247" t="s">
        <v>444</v>
      </c>
      <c r="J114" s="247">
        <v>120</v>
      </c>
      <c r="K114" s="259"/>
    </row>
    <row r="115" spans="2:11" s="1" customFormat="1" ht="15" customHeight="1">
      <c r="B115" s="268"/>
      <c r="C115" s="247" t="s">
        <v>38</v>
      </c>
      <c r="D115" s="247"/>
      <c r="E115" s="247"/>
      <c r="F115" s="267" t="s">
        <v>442</v>
      </c>
      <c r="G115" s="247"/>
      <c r="H115" s="247" t="s">
        <v>486</v>
      </c>
      <c r="I115" s="247" t="s">
        <v>477</v>
      </c>
      <c r="J115" s="247"/>
      <c r="K115" s="259"/>
    </row>
    <row r="116" spans="2:11" s="1" customFormat="1" ht="15" customHeight="1">
      <c r="B116" s="268"/>
      <c r="C116" s="247" t="s">
        <v>48</v>
      </c>
      <c r="D116" s="247"/>
      <c r="E116" s="247"/>
      <c r="F116" s="267" t="s">
        <v>442</v>
      </c>
      <c r="G116" s="247"/>
      <c r="H116" s="247" t="s">
        <v>487</v>
      </c>
      <c r="I116" s="247" t="s">
        <v>477</v>
      </c>
      <c r="J116" s="247"/>
      <c r="K116" s="259"/>
    </row>
    <row r="117" spans="2:11" s="1" customFormat="1" ht="15" customHeight="1">
      <c r="B117" s="268"/>
      <c r="C117" s="247" t="s">
        <v>57</v>
      </c>
      <c r="D117" s="247"/>
      <c r="E117" s="247"/>
      <c r="F117" s="267" t="s">
        <v>442</v>
      </c>
      <c r="G117" s="247"/>
      <c r="H117" s="247" t="s">
        <v>488</v>
      </c>
      <c r="I117" s="247" t="s">
        <v>489</v>
      </c>
      <c r="J117" s="247"/>
      <c r="K117" s="259"/>
    </row>
    <row r="118" spans="2:11" s="1" customFormat="1" ht="15" customHeight="1">
      <c r="B118" s="271"/>
      <c r="C118" s="277"/>
      <c r="D118" s="277"/>
      <c r="E118" s="277"/>
      <c r="F118" s="277"/>
      <c r="G118" s="277"/>
      <c r="H118" s="277"/>
      <c r="I118" s="277"/>
      <c r="J118" s="277"/>
      <c r="K118" s="273"/>
    </row>
    <row r="119" spans="2:11" s="1" customFormat="1" ht="18.75" customHeight="1">
      <c r="B119" s="278"/>
      <c r="C119" s="244"/>
      <c r="D119" s="244"/>
      <c r="E119" s="244"/>
      <c r="F119" s="279"/>
      <c r="G119" s="244"/>
      <c r="H119" s="244"/>
      <c r="I119" s="244"/>
      <c r="J119" s="244"/>
      <c r="K119" s="278"/>
    </row>
    <row r="120" spans="2:11" s="1" customFormat="1" ht="18.75" customHeight="1">
      <c r="B120" s="254"/>
      <c r="C120" s="254"/>
      <c r="D120" s="254"/>
      <c r="E120" s="254"/>
      <c r="F120" s="254"/>
      <c r="G120" s="254"/>
      <c r="H120" s="254"/>
      <c r="I120" s="254"/>
      <c r="J120" s="254"/>
      <c r="K120" s="254"/>
    </row>
    <row r="121" spans="2:11" s="1" customFormat="1" ht="7.5" customHeight="1">
      <c r="B121" s="280"/>
      <c r="C121" s="281"/>
      <c r="D121" s="281"/>
      <c r="E121" s="281"/>
      <c r="F121" s="281"/>
      <c r="G121" s="281"/>
      <c r="H121" s="281"/>
      <c r="I121" s="281"/>
      <c r="J121" s="281"/>
      <c r="K121" s="282"/>
    </row>
    <row r="122" spans="2:11" s="1" customFormat="1" ht="45" customHeight="1">
      <c r="B122" s="283"/>
      <c r="C122" s="364" t="s">
        <v>490</v>
      </c>
      <c r="D122" s="364"/>
      <c r="E122" s="364"/>
      <c r="F122" s="364"/>
      <c r="G122" s="364"/>
      <c r="H122" s="364"/>
      <c r="I122" s="364"/>
      <c r="J122" s="364"/>
      <c r="K122" s="284"/>
    </row>
    <row r="123" spans="2:11" s="1" customFormat="1" ht="17.25" customHeight="1">
      <c r="B123" s="285"/>
      <c r="C123" s="260" t="s">
        <v>436</v>
      </c>
      <c r="D123" s="260"/>
      <c r="E123" s="260"/>
      <c r="F123" s="260" t="s">
        <v>437</v>
      </c>
      <c r="G123" s="261"/>
      <c r="H123" s="260" t="s">
        <v>54</v>
      </c>
      <c r="I123" s="260" t="s">
        <v>57</v>
      </c>
      <c r="J123" s="260" t="s">
        <v>438</v>
      </c>
      <c r="K123" s="286"/>
    </row>
    <row r="124" spans="2:11" s="1" customFormat="1" ht="17.25" customHeight="1">
      <c r="B124" s="285"/>
      <c r="C124" s="262" t="s">
        <v>439</v>
      </c>
      <c r="D124" s="262"/>
      <c r="E124" s="262"/>
      <c r="F124" s="263" t="s">
        <v>440</v>
      </c>
      <c r="G124" s="264"/>
      <c r="H124" s="262"/>
      <c r="I124" s="262"/>
      <c r="J124" s="262" t="s">
        <v>441</v>
      </c>
      <c r="K124" s="286"/>
    </row>
    <row r="125" spans="2:11" s="1" customFormat="1" ht="5.25" customHeight="1">
      <c r="B125" s="287"/>
      <c r="C125" s="265"/>
      <c r="D125" s="265"/>
      <c r="E125" s="265"/>
      <c r="F125" s="265"/>
      <c r="G125" s="247"/>
      <c r="H125" s="265"/>
      <c r="I125" s="265"/>
      <c r="J125" s="265"/>
      <c r="K125" s="288"/>
    </row>
    <row r="126" spans="2:11" s="1" customFormat="1" ht="15" customHeight="1">
      <c r="B126" s="287"/>
      <c r="C126" s="247" t="s">
        <v>445</v>
      </c>
      <c r="D126" s="265"/>
      <c r="E126" s="265"/>
      <c r="F126" s="267" t="s">
        <v>442</v>
      </c>
      <c r="G126" s="247"/>
      <c r="H126" s="247" t="s">
        <v>482</v>
      </c>
      <c r="I126" s="247" t="s">
        <v>444</v>
      </c>
      <c r="J126" s="247">
        <v>120</v>
      </c>
      <c r="K126" s="289"/>
    </row>
    <row r="127" spans="2:11" s="1" customFormat="1" ht="15" customHeight="1">
      <c r="B127" s="287"/>
      <c r="C127" s="247" t="s">
        <v>491</v>
      </c>
      <c r="D127" s="247"/>
      <c r="E127" s="247"/>
      <c r="F127" s="267" t="s">
        <v>442</v>
      </c>
      <c r="G127" s="247"/>
      <c r="H127" s="247" t="s">
        <v>492</v>
      </c>
      <c r="I127" s="247" t="s">
        <v>444</v>
      </c>
      <c r="J127" s="247" t="s">
        <v>493</v>
      </c>
      <c r="K127" s="289"/>
    </row>
    <row r="128" spans="2:11" s="1" customFormat="1" ht="15" customHeight="1">
      <c r="B128" s="287"/>
      <c r="C128" s="247" t="s">
        <v>390</v>
      </c>
      <c r="D128" s="247"/>
      <c r="E128" s="247"/>
      <c r="F128" s="267" t="s">
        <v>442</v>
      </c>
      <c r="G128" s="247"/>
      <c r="H128" s="247" t="s">
        <v>494</v>
      </c>
      <c r="I128" s="247" t="s">
        <v>444</v>
      </c>
      <c r="J128" s="247" t="s">
        <v>493</v>
      </c>
      <c r="K128" s="289"/>
    </row>
    <row r="129" spans="2:11" s="1" customFormat="1" ht="15" customHeight="1">
      <c r="B129" s="287"/>
      <c r="C129" s="247" t="s">
        <v>453</v>
      </c>
      <c r="D129" s="247"/>
      <c r="E129" s="247"/>
      <c r="F129" s="267" t="s">
        <v>448</v>
      </c>
      <c r="G129" s="247"/>
      <c r="H129" s="247" t="s">
        <v>454</v>
      </c>
      <c r="I129" s="247" t="s">
        <v>444</v>
      </c>
      <c r="J129" s="247">
        <v>15</v>
      </c>
      <c r="K129" s="289"/>
    </row>
    <row r="130" spans="2:11" s="1" customFormat="1" ht="15" customHeight="1">
      <c r="B130" s="287"/>
      <c r="C130" s="269" t="s">
        <v>455</v>
      </c>
      <c r="D130" s="269"/>
      <c r="E130" s="269"/>
      <c r="F130" s="270" t="s">
        <v>448</v>
      </c>
      <c r="G130" s="269"/>
      <c r="H130" s="269" t="s">
        <v>456</v>
      </c>
      <c r="I130" s="269" t="s">
        <v>444</v>
      </c>
      <c r="J130" s="269">
        <v>15</v>
      </c>
      <c r="K130" s="289"/>
    </row>
    <row r="131" spans="2:11" s="1" customFormat="1" ht="15" customHeight="1">
      <c r="B131" s="287"/>
      <c r="C131" s="269" t="s">
        <v>457</v>
      </c>
      <c r="D131" s="269"/>
      <c r="E131" s="269"/>
      <c r="F131" s="270" t="s">
        <v>448</v>
      </c>
      <c r="G131" s="269"/>
      <c r="H131" s="269" t="s">
        <v>458</v>
      </c>
      <c r="I131" s="269" t="s">
        <v>444</v>
      </c>
      <c r="J131" s="269">
        <v>20</v>
      </c>
      <c r="K131" s="289"/>
    </row>
    <row r="132" spans="2:11" s="1" customFormat="1" ht="15" customHeight="1">
      <c r="B132" s="287"/>
      <c r="C132" s="269" t="s">
        <v>459</v>
      </c>
      <c r="D132" s="269"/>
      <c r="E132" s="269"/>
      <c r="F132" s="270" t="s">
        <v>448</v>
      </c>
      <c r="G132" s="269"/>
      <c r="H132" s="269" t="s">
        <v>460</v>
      </c>
      <c r="I132" s="269" t="s">
        <v>444</v>
      </c>
      <c r="J132" s="269">
        <v>20</v>
      </c>
      <c r="K132" s="289"/>
    </row>
    <row r="133" spans="2:11" s="1" customFormat="1" ht="15" customHeight="1">
      <c r="B133" s="287"/>
      <c r="C133" s="247" t="s">
        <v>447</v>
      </c>
      <c r="D133" s="247"/>
      <c r="E133" s="247"/>
      <c r="F133" s="267" t="s">
        <v>448</v>
      </c>
      <c r="G133" s="247"/>
      <c r="H133" s="247" t="s">
        <v>482</v>
      </c>
      <c r="I133" s="247" t="s">
        <v>444</v>
      </c>
      <c r="J133" s="247">
        <v>50</v>
      </c>
      <c r="K133" s="289"/>
    </row>
    <row r="134" spans="2:11" s="1" customFormat="1" ht="15" customHeight="1">
      <c r="B134" s="287"/>
      <c r="C134" s="247" t="s">
        <v>461</v>
      </c>
      <c r="D134" s="247"/>
      <c r="E134" s="247"/>
      <c r="F134" s="267" t="s">
        <v>448</v>
      </c>
      <c r="G134" s="247"/>
      <c r="H134" s="247" t="s">
        <v>482</v>
      </c>
      <c r="I134" s="247" t="s">
        <v>444</v>
      </c>
      <c r="J134" s="247">
        <v>50</v>
      </c>
      <c r="K134" s="289"/>
    </row>
    <row r="135" spans="2:11" s="1" customFormat="1" ht="15" customHeight="1">
      <c r="B135" s="287"/>
      <c r="C135" s="247" t="s">
        <v>467</v>
      </c>
      <c r="D135" s="247"/>
      <c r="E135" s="247"/>
      <c r="F135" s="267" t="s">
        <v>448</v>
      </c>
      <c r="G135" s="247"/>
      <c r="H135" s="247" t="s">
        <v>482</v>
      </c>
      <c r="I135" s="247" t="s">
        <v>444</v>
      </c>
      <c r="J135" s="247">
        <v>50</v>
      </c>
      <c r="K135" s="289"/>
    </row>
    <row r="136" spans="2:11" s="1" customFormat="1" ht="15" customHeight="1">
      <c r="B136" s="287"/>
      <c r="C136" s="247" t="s">
        <v>469</v>
      </c>
      <c r="D136" s="247"/>
      <c r="E136" s="247"/>
      <c r="F136" s="267" t="s">
        <v>448</v>
      </c>
      <c r="G136" s="247"/>
      <c r="H136" s="247" t="s">
        <v>482</v>
      </c>
      <c r="I136" s="247" t="s">
        <v>444</v>
      </c>
      <c r="J136" s="247">
        <v>50</v>
      </c>
      <c r="K136" s="289"/>
    </row>
    <row r="137" spans="2:11" s="1" customFormat="1" ht="15" customHeight="1">
      <c r="B137" s="287"/>
      <c r="C137" s="247" t="s">
        <v>470</v>
      </c>
      <c r="D137" s="247"/>
      <c r="E137" s="247"/>
      <c r="F137" s="267" t="s">
        <v>448</v>
      </c>
      <c r="G137" s="247"/>
      <c r="H137" s="247" t="s">
        <v>495</v>
      </c>
      <c r="I137" s="247" t="s">
        <v>444</v>
      </c>
      <c r="J137" s="247">
        <v>255</v>
      </c>
      <c r="K137" s="289"/>
    </row>
    <row r="138" spans="2:11" s="1" customFormat="1" ht="15" customHeight="1">
      <c r="B138" s="287"/>
      <c r="C138" s="247" t="s">
        <v>472</v>
      </c>
      <c r="D138" s="247"/>
      <c r="E138" s="247"/>
      <c r="F138" s="267" t="s">
        <v>442</v>
      </c>
      <c r="G138" s="247"/>
      <c r="H138" s="247" t="s">
        <v>496</v>
      </c>
      <c r="I138" s="247" t="s">
        <v>474</v>
      </c>
      <c r="J138" s="247"/>
      <c r="K138" s="289"/>
    </row>
    <row r="139" spans="2:11" s="1" customFormat="1" ht="15" customHeight="1">
      <c r="B139" s="287"/>
      <c r="C139" s="247" t="s">
        <v>475</v>
      </c>
      <c r="D139" s="247"/>
      <c r="E139" s="247"/>
      <c r="F139" s="267" t="s">
        <v>442</v>
      </c>
      <c r="G139" s="247"/>
      <c r="H139" s="247" t="s">
        <v>497</v>
      </c>
      <c r="I139" s="247" t="s">
        <v>477</v>
      </c>
      <c r="J139" s="247"/>
      <c r="K139" s="289"/>
    </row>
    <row r="140" spans="2:11" s="1" customFormat="1" ht="15" customHeight="1">
      <c r="B140" s="287"/>
      <c r="C140" s="247" t="s">
        <v>478</v>
      </c>
      <c r="D140" s="247"/>
      <c r="E140" s="247"/>
      <c r="F140" s="267" t="s">
        <v>442</v>
      </c>
      <c r="G140" s="247"/>
      <c r="H140" s="247" t="s">
        <v>478</v>
      </c>
      <c r="I140" s="247" t="s">
        <v>477</v>
      </c>
      <c r="J140" s="247"/>
      <c r="K140" s="289"/>
    </row>
    <row r="141" spans="2:11" s="1" customFormat="1" ht="15" customHeight="1">
      <c r="B141" s="287"/>
      <c r="C141" s="247" t="s">
        <v>38</v>
      </c>
      <c r="D141" s="247"/>
      <c r="E141" s="247"/>
      <c r="F141" s="267" t="s">
        <v>442</v>
      </c>
      <c r="G141" s="247"/>
      <c r="H141" s="247" t="s">
        <v>498</v>
      </c>
      <c r="I141" s="247" t="s">
        <v>477</v>
      </c>
      <c r="J141" s="247"/>
      <c r="K141" s="289"/>
    </row>
    <row r="142" spans="2:11" s="1" customFormat="1" ht="15" customHeight="1">
      <c r="B142" s="287"/>
      <c r="C142" s="247" t="s">
        <v>499</v>
      </c>
      <c r="D142" s="247"/>
      <c r="E142" s="247"/>
      <c r="F142" s="267" t="s">
        <v>442</v>
      </c>
      <c r="G142" s="247"/>
      <c r="H142" s="247" t="s">
        <v>500</v>
      </c>
      <c r="I142" s="247" t="s">
        <v>477</v>
      </c>
      <c r="J142" s="247"/>
      <c r="K142" s="289"/>
    </row>
    <row r="143" spans="2:11" s="1" customFormat="1" ht="15" customHeight="1">
      <c r="B143" s="290"/>
      <c r="C143" s="291"/>
      <c r="D143" s="291"/>
      <c r="E143" s="291"/>
      <c r="F143" s="291"/>
      <c r="G143" s="291"/>
      <c r="H143" s="291"/>
      <c r="I143" s="291"/>
      <c r="J143" s="291"/>
      <c r="K143" s="292"/>
    </row>
    <row r="144" spans="2:11" s="1" customFormat="1" ht="18.75" customHeight="1">
      <c r="B144" s="244"/>
      <c r="C144" s="244"/>
      <c r="D144" s="244"/>
      <c r="E144" s="244"/>
      <c r="F144" s="279"/>
      <c r="G144" s="244"/>
      <c r="H144" s="244"/>
      <c r="I144" s="244"/>
      <c r="J144" s="244"/>
      <c r="K144" s="244"/>
    </row>
    <row r="145" spans="2:11" s="1" customFormat="1" ht="18.75" customHeight="1">
      <c r="B145" s="254"/>
      <c r="C145" s="254"/>
      <c r="D145" s="254"/>
      <c r="E145" s="254"/>
      <c r="F145" s="254"/>
      <c r="G145" s="254"/>
      <c r="H145" s="254"/>
      <c r="I145" s="254"/>
      <c r="J145" s="254"/>
      <c r="K145" s="254"/>
    </row>
    <row r="146" spans="2:11" s="1" customFormat="1" ht="7.5" customHeight="1">
      <c r="B146" s="255"/>
      <c r="C146" s="256"/>
      <c r="D146" s="256"/>
      <c r="E146" s="256"/>
      <c r="F146" s="256"/>
      <c r="G146" s="256"/>
      <c r="H146" s="256"/>
      <c r="I146" s="256"/>
      <c r="J146" s="256"/>
      <c r="K146" s="257"/>
    </row>
    <row r="147" spans="2:11" s="1" customFormat="1" ht="45" customHeight="1">
      <c r="B147" s="258"/>
      <c r="C147" s="363" t="s">
        <v>501</v>
      </c>
      <c r="D147" s="363"/>
      <c r="E147" s="363"/>
      <c r="F147" s="363"/>
      <c r="G147" s="363"/>
      <c r="H147" s="363"/>
      <c r="I147" s="363"/>
      <c r="J147" s="363"/>
      <c r="K147" s="259"/>
    </row>
    <row r="148" spans="2:11" s="1" customFormat="1" ht="17.25" customHeight="1">
      <c r="B148" s="258"/>
      <c r="C148" s="260" t="s">
        <v>436</v>
      </c>
      <c r="D148" s="260"/>
      <c r="E148" s="260"/>
      <c r="F148" s="260" t="s">
        <v>437</v>
      </c>
      <c r="G148" s="261"/>
      <c r="H148" s="260" t="s">
        <v>54</v>
      </c>
      <c r="I148" s="260" t="s">
        <v>57</v>
      </c>
      <c r="J148" s="260" t="s">
        <v>438</v>
      </c>
      <c r="K148" s="259"/>
    </row>
    <row r="149" spans="2:11" s="1" customFormat="1" ht="17.25" customHeight="1">
      <c r="B149" s="258"/>
      <c r="C149" s="262" t="s">
        <v>439</v>
      </c>
      <c r="D149" s="262"/>
      <c r="E149" s="262"/>
      <c r="F149" s="263" t="s">
        <v>440</v>
      </c>
      <c r="G149" s="264"/>
      <c r="H149" s="262"/>
      <c r="I149" s="262"/>
      <c r="J149" s="262" t="s">
        <v>441</v>
      </c>
      <c r="K149" s="259"/>
    </row>
    <row r="150" spans="2:11" s="1" customFormat="1" ht="5.25" customHeight="1">
      <c r="B150" s="268"/>
      <c r="C150" s="265"/>
      <c r="D150" s="265"/>
      <c r="E150" s="265"/>
      <c r="F150" s="265"/>
      <c r="G150" s="266"/>
      <c r="H150" s="265"/>
      <c r="I150" s="265"/>
      <c r="J150" s="265"/>
      <c r="K150" s="289"/>
    </row>
    <row r="151" spans="2:11" s="1" customFormat="1" ht="15" customHeight="1">
      <c r="B151" s="268"/>
      <c r="C151" s="293" t="s">
        <v>445</v>
      </c>
      <c r="D151" s="247"/>
      <c r="E151" s="247"/>
      <c r="F151" s="294" t="s">
        <v>442</v>
      </c>
      <c r="G151" s="247"/>
      <c r="H151" s="293" t="s">
        <v>482</v>
      </c>
      <c r="I151" s="293" t="s">
        <v>444</v>
      </c>
      <c r="J151" s="293">
        <v>120</v>
      </c>
      <c r="K151" s="289"/>
    </row>
    <row r="152" spans="2:11" s="1" customFormat="1" ht="15" customHeight="1">
      <c r="B152" s="268"/>
      <c r="C152" s="293" t="s">
        <v>491</v>
      </c>
      <c r="D152" s="247"/>
      <c r="E152" s="247"/>
      <c r="F152" s="294" t="s">
        <v>442</v>
      </c>
      <c r="G152" s="247"/>
      <c r="H152" s="293" t="s">
        <v>502</v>
      </c>
      <c r="I152" s="293" t="s">
        <v>444</v>
      </c>
      <c r="J152" s="293" t="s">
        <v>493</v>
      </c>
      <c r="K152" s="289"/>
    </row>
    <row r="153" spans="2:11" s="1" customFormat="1" ht="15" customHeight="1">
      <c r="B153" s="268"/>
      <c r="C153" s="293" t="s">
        <v>390</v>
      </c>
      <c r="D153" s="247"/>
      <c r="E153" s="247"/>
      <c r="F153" s="294" t="s">
        <v>442</v>
      </c>
      <c r="G153" s="247"/>
      <c r="H153" s="293" t="s">
        <v>503</v>
      </c>
      <c r="I153" s="293" t="s">
        <v>444</v>
      </c>
      <c r="J153" s="293" t="s">
        <v>493</v>
      </c>
      <c r="K153" s="289"/>
    </row>
    <row r="154" spans="2:11" s="1" customFormat="1" ht="15" customHeight="1">
      <c r="B154" s="268"/>
      <c r="C154" s="293" t="s">
        <v>447</v>
      </c>
      <c r="D154" s="247"/>
      <c r="E154" s="247"/>
      <c r="F154" s="294" t="s">
        <v>448</v>
      </c>
      <c r="G154" s="247"/>
      <c r="H154" s="293" t="s">
        <v>482</v>
      </c>
      <c r="I154" s="293" t="s">
        <v>444</v>
      </c>
      <c r="J154" s="293">
        <v>50</v>
      </c>
      <c r="K154" s="289"/>
    </row>
    <row r="155" spans="2:11" s="1" customFormat="1" ht="15" customHeight="1">
      <c r="B155" s="268"/>
      <c r="C155" s="293" t="s">
        <v>450</v>
      </c>
      <c r="D155" s="247"/>
      <c r="E155" s="247"/>
      <c r="F155" s="294" t="s">
        <v>442</v>
      </c>
      <c r="G155" s="247"/>
      <c r="H155" s="293" t="s">
        <v>482</v>
      </c>
      <c r="I155" s="293" t="s">
        <v>452</v>
      </c>
      <c r="J155" s="293"/>
      <c r="K155" s="289"/>
    </row>
    <row r="156" spans="2:11" s="1" customFormat="1" ht="15" customHeight="1">
      <c r="B156" s="268"/>
      <c r="C156" s="293" t="s">
        <v>461</v>
      </c>
      <c r="D156" s="247"/>
      <c r="E156" s="247"/>
      <c r="F156" s="294" t="s">
        <v>448</v>
      </c>
      <c r="G156" s="247"/>
      <c r="H156" s="293" t="s">
        <v>482</v>
      </c>
      <c r="I156" s="293" t="s">
        <v>444</v>
      </c>
      <c r="J156" s="293">
        <v>50</v>
      </c>
      <c r="K156" s="289"/>
    </row>
    <row r="157" spans="2:11" s="1" customFormat="1" ht="15" customHeight="1">
      <c r="B157" s="268"/>
      <c r="C157" s="293" t="s">
        <v>469</v>
      </c>
      <c r="D157" s="247"/>
      <c r="E157" s="247"/>
      <c r="F157" s="294" t="s">
        <v>448</v>
      </c>
      <c r="G157" s="247"/>
      <c r="H157" s="293" t="s">
        <v>482</v>
      </c>
      <c r="I157" s="293" t="s">
        <v>444</v>
      </c>
      <c r="J157" s="293">
        <v>50</v>
      </c>
      <c r="K157" s="289"/>
    </row>
    <row r="158" spans="2:11" s="1" customFormat="1" ht="15" customHeight="1">
      <c r="B158" s="268"/>
      <c r="C158" s="293" t="s">
        <v>467</v>
      </c>
      <c r="D158" s="247"/>
      <c r="E158" s="247"/>
      <c r="F158" s="294" t="s">
        <v>448</v>
      </c>
      <c r="G158" s="247"/>
      <c r="H158" s="293" t="s">
        <v>482</v>
      </c>
      <c r="I158" s="293" t="s">
        <v>444</v>
      </c>
      <c r="J158" s="293">
        <v>50</v>
      </c>
      <c r="K158" s="289"/>
    </row>
    <row r="159" spans="2:11" s="1" customFormat="1" ht="15" customHeight="1">
      <c r="B159" s="268"/>
      <c r="C159" s="293" t="s">
        <v>87</v>
      </c>
      <c r="D159" s="247"/>
      <c r="E159" s="247"/>
      <c r="F159" s="294" t="s">
        <v>442</v>
      </c>
      <c r="G159" s="247"/>
      <c r="H159" s="293" t="s">
        <v>504</v>
      </c>
      <c r="I159" s="293" t="s">
        <v>444</v>
      </c>
      <c r="J159" s="293" t="s">
        <v>505</v>
      </c>
      <c r="K159" s="289"/>
    </row>
    <row r="160" spans="2:11" s="1" customFormat="1" ht="15" customHeight="1">
      <c r="B160" s="268"/>
      <c r="C160" s="293" t="s">
        <v>506</v>
      </c>
      <c r="D160" s="247"/>
      <c r="E160" s="247"/>
      <c r="F160" s="294" t="s">
        <v>442</v>
      </c>
      <c r="G160" s="247"/>
      <c r="H160" s="293" t="s">
        <v>507</v>
      </c>
      <c r="I160" s="293" t="s">
        <v>477</v>
      </c>
      <c r="J160" s="293"/>
      <c r="K160" s="289"/>
    </row>
    <row r="161" spans="2:11" s="1" customFormat="1" ht="15" customHeight="1">
      <c r="B161" s="295"/>
      <c r="C161" s="277"/>
      <c r="D161" s="277"/>
      <c r="E161" s="277"/>
      <c r="F161" s="277"/>
      <c r="G161" s="277"/>
      <c r="H161" s="277"/>
      <c r="I161" s="277"/>
      <c r="J161" s="277"/>
      <c r="K161" s="296"/>
    </row>
    <row r="162" spans="2:11" s="1" customFormat="1" ht="18.75" customHeight="1">
      <c r="B162" s="244"/>
      <c r="C162" s="247"/>
      <c r="D162" s="247"/>
      <c r="E162" s="247"/>
      <c r="F162" s="267"/>
      <c r="G162" s="247"/>
      <c r="H162" s="247"/>
      <c r="I162" s="247"/>
      <c r="J162" s="247"/>
      <c r="K162" s="244"/>
    </row>
    <row r="163" spans="2:11" s="1" customFormat="1" ht="18.75" customHeight="1">
      <c r="B163" s="254"/>
      <c r="C163" s="254"/>
      <c r="D163" s="254"/>
      <c r="E163" s="254"/>
      <c r="F163" s="254"/>
      <c r="G163" s="254"/>
      <c r="H163" s="254"/>
      <c r="I163" s="254"/>
      <c r="J163" s="254"/>
      <c r="K163" s="254"/>
    </row>
    <row r="164" spans="2:11" s="1" customFormat="1" ht="7.5" customHeight="1">
      <c r="B164" s="236"/>
      <c r="C164" s="237"/>
      <c r="D164" s="237"/>
      <c r="E164" s="237"/>
      <c r="F164" s="237"/>
      <c r="G164" s="237"/>
      <c r="H164" s="237"/>
      <c r="I164" s="237"/>
      <c r="J164" s="237"/>
      <c r="K164" s="238"/>
    </row>
    <row r="165" spans="2:11" s="1" customFormat="1" ht="45" customHeight="1">
      <c r="B165" s="239"/>
      <c r="C165" s="364" t="s">
        <v>508</v>
      </c>
      <c r="D165" s="364"/>
      <c r="E165" s="364"/>
      <c r="F165" s="364"/>
      <c r="G165" s="364"/>
      <c r="H165" s="364"/>
      <c r="I165" s="364"/>
      <c r="J165" s="364"/>
      <c r="K165" s="240"/>
    </row>
    <row r="166" spans="2:11" s="1" customFormat="1" ht="17.25" customHeight="1">
      <c r="B166" s="239"/>
      <c r="C166" s="260" t="s">
        <v>436</v>
      </c>
      <c r="D166" s="260"/>
      <c r="E166" s="260"/>
      <c r="F166" s="260" t="s">
        <v>437</v>
      </c>
      <c r="G166" s="297"/>
      <c r="H166" s="298" t="s">
        <v>54</v>
      </c>
      <c r="I166" s="298" t="s">
        <v>57</v>
      </c>
      <c r="J166" s="260" t="s">
        <v>438</v>
      </c>
      <c r="K166" s="240"/>
    </row>
    <row r="167" spans="2:11" s="1" customFormat="1" ht="17.25" customHeight="1">
      <c r="B167" s="241"/>
      <c r="C167" s="262" t="s">
        <v>439</v>
      </c>
      <c r="D167" s="262"/>
      <c r="E167" s="262"/>
      <c r="F167" s="263" t="s">
        <v>440</v>
      </c>
      <c r="G167" s="299"/>
      <c r="H167" s="300"/>
      <c r="I167" s="300"/>
      <c r="J167" s="262" t="s">
        <v>441</v>
      </c>
      <c r="K167" s="242"/>
    </row>
    <row r="168" spans="2:11" s="1" customFormat="1" ht="5.25" customHeight="1">
      <c r="B168" s="268"/>
      <c r="C168" s="265"/>
      <c r="D168" s="265"/>
      <c r="E168" s="265"/>
      <c r="F168" s="265"/>
      <c r="G168" s="266"/>
      <c r="H168" s="265"/>
      <c r="I168" s="265"/>
      <c r="J168" s="265"/>
      <c r="K168" s="289"/>
    </row>
    <row r="169" spans="2:11" s="1" customFormat="1" ht="15" customHeight="1">
      <c r="B169" s="268"/>
      <c r="C169" s="247" t="s">
        <v>445</v>
      </c>
      <c r="D169" s="247"/>
      <c r="E169" s="247"/>
      <c r="F169" s="267" t="s">
        <v>442</v>
      </c>
      <c r="G169" s="247"/>
      <c r="H169" s="247" t="s">
        <v>482</v>
      </c>
      <c r="I169" s="247" t="s">
        <v>444</v>
      </c>
      <c r="J169" s="247">
        <v>120</v>
      </c>
      <c r="K169" s="289"/>
    </row>
    <row r="170" spans="2:11" s="1" customFormat="1" ht="15" customHeight="1">
      <c r="B170" s="268"/>
      <c r="C170" s="247" t="s">
        <v>491</v>
      </c>
      <c r="D170" s="247"/>
      <c r="E170" s="247"/>
      <c r="F170" s="267" t="s">
        <v>442</v>
      </c>
      <c r="G170" s="247"/>
      <c r="H170" s="247" t="s">
        <v>492</v>
      </c>
      <c r="I170" s="247" t="s">
        <v>444</v>
      </c>
      <c r="J170" s="247" t="s">
        <v>493</v>
      </c>
      <c r="K170" s="289"/>
    </row>
    <row r="171" spans="2:11" s="1" customFormat="1" ht="15" customHeight="1">
      <c r="B171" s="268"/>
      <c r="C171" s="247" t="s">
        <v>390</v>
      </c>
      <c r="D171" s="247"/>
      <c r="E171" s="247"/>
      <c r="F171" s="267" t="s">
        <v>442</v>
      </c>
      <c r="G171" s="247"/>
      <c r="H171" s="247" t="s">
        <v>509</v>
      </c>
      <c r="I171" s="247" t="s">
        <v>444</v>
      </c>
      <c r="J171" s="247" t="s">
        <v>493</v>
      </c>
      <c r="K171" s="289"/>
    </row>
    <row r="172" spans="2:11" s="1" customFormat="1" ht="15" customHeight="1">
      <c r="B172" s="268"/>
      <c r="C172" s="247" t="s">
        <v>447</v>
      </c>
      <c r="D172" s="247"/>
      <c r="E172" s="247"/>
      <c r="F172" s="267" t="s">
        <v>448</v>
      </c>
      <c r="G172" s="247"/>
      <c r="H172" s="247" t="s">
        <v>509</v>
      </c>
      <c r="I172" s="247" t="s">
        <v>444</v>
      </c>
      <c r="J172" s="247">
        <v>50</v>
      </c>
      <c r="K172" s="289"/>
    </row>
    <row r="173" spans="2:11" s="1" customFormat="1" ht="15" customHeight="1">
      <c r="B173" s="268"/>
      <c r="C173" s="247" t="s">
        <v>450</v>
      </c>
      <c r="D173" s="247"/>
      <c r="E173" s="247"/>
      <c r="F173" s="267" t="s">
        <v>442</v>
      </c>
      <c r="G173" s="247"/>
      <c r="H173" s="247" t="s">
        <v>509</v>
      </c>
      <c r="I173" s="247" t="s">
        <v>452</v>
      </c>
      <c r="J173" s="247"/>
      <c r="K173" s="289"/>
    </row>
    <row r="174" spans="2:11" s="1" customFormat="1" ht="15" customHeight="1">
      <c r="B174" s="268"/>
      <c r="C174" s="247" t="s">
        <v>461</v>
      </c>
      <c r="D174" s="247"/>
      <c r="E174" s="247"/>
      <c r="F174" s="267" t="s">
        <v>448</v>
      </c>
      <c r="G174" s="247"/>
      <c r="H174" s="247" t="s">
        <v>509</v>
      </c>
      <c r="I174" s="247" t="s">
        <v>444</v>
      </c>
      <c r="J174" s="247">
        <v>50</v>
      </c>
      <c r="K174" s="289"/>
    </row>
    <row r="175" spans="2:11" s="1" customFormat="1" ht="15" customHeight="1">
      <c r="B175" s="268"/>
      <c r="C175" s="247" t="s">
        <v>469</v>
      </c>
      <c r="D175" s="247"/>
      <c r="E175" s="247"/>
      <c r="F175" s="267" t="s">
        <v>448</v>
      </c>
      <c r="G175" s="247"/>
      <c r="H175" s="247" t="s">
        <v>509</v>
      </c>
      <c r="I175" s="247" t="s">
        <v>444</v>
      </c>
      <c r="J175" s="247">
        <v>50</v>
      </c>
      <c r="K175" s="289"/>
    </row>
    <row r="176" spans="2:11" s="1" customFormat="1" ht="15" customHeight="1">
      <c r="B176" s="268"/>
      <c r="C176" s="247" t="s">
        <v>467</v>
      </c>
      <c r="D176" s="247"/>
      <c r="E176" s="247"/>
      <c r="F176" s="267" t="s">
        <v>448</v>
      </c>
      <c r="G176" s="247"/>
      <c r="H176" s="247" t="s">
        <v>509</v>
      </c>
      <c r="I176" s="247" t="s">
        <v>444</v>
      </c>
      <c r="J176" s="247">
        <v>50</v>
      </c>
      <c r="K176" s="289"/>
    </row>
    <row r="177" spans="2:11" s="1" customFormat="1" ht="15" customHeight="1">
      <c r="B177" s="268"/>
      <c r="C177" s="247" t="s">
        <v>98</v>
      </c>
      <c r="D177" s="247"/>
      <c r="E177" s="247"/>
      <c r="F177" s="267" t="s">
        <v>442</v>
      </c>
      <c r="G177" s="247"/>
      <c r="H177" s="247" t="s">
        <v>510</v>
      </c>
      <c r="I177" s="247" t="s">
        <v>511</v>
      </c>
      <c r="J177" s="247"/>
      <c r="K177" s="289"/>
    </row>
    <row r="178" spans="2:11" s="1" customFormat="1" ht="15" customHeight="1">
      <c r="B178" s="268"/>
      <c r="C178" s="247" t="s">
        <v>57</v>
      </c>
      <c r="D178" s="247"/>
      <c r="E178" s="247"/>
      <c r="F178" s="267" t="s">
        <v>442</v>
      </c>
      <c r="G178" s="247"/>
      <c r="H178" s="247" t="s">
        <v>512</v>
      </c>
      <c r="I178" s="247" t="s">
        <v>513</v>
      </c>
      <c r="J178" s="247">
        <v>1</v>
      </c>
      <c r="K178" s="289"/>
    </row>
    <row r="179" spans="2:11" s="1" customFormat="1" ht="15" customHeight="1">
      <c r="B179" s="268"/>
      <c r="C179" s="247" t="s">
        <v>53</v>
      </c>
      <c r="D179" s="247"/>
      <c r="E179" s="247"/>
      <c r="F179" s="267" t="s">
        <v>442</v>
      </c>
      <c r="G179" s="247"/>
      <c r="H179" s="247" t="s">
        <v>514</v>
      </c>
      <c r="I179" s="247" t="s">
        <v>444</v>
      </c>
      <c r="J179" s="247">
        <v>20</v>
      </c>
      <c r="K179" s="289"/>
    </row>
    <row r="180" spans="2:11" s="1" customFormat="1" ht="15" customHeight="1">
      <c r="B180" s="268"/>
      <c r="C180" s="247" t="s">
        <v>54</v>
      </c>
      <c r="D180" s="247"/>
      <c r="E180" s="247"/>
      <c r="F180" s="267" t="s">
        <v>442</v>
      </c>
      <c r="G180" s="247"/>
      <c r="H180" s="247" t="s">
        <v>515</v>
      </c>
      <c r="I180" s="247" t="s">
        <v>444</v>
      </c>
      <c r="J180" s="247">
        <v>255</v>
      </c>
      <c r="K180" s="289"/>
    </row>
    <row r="181" spans="2:11" s="1" customFormat="1" ht="15" customHeight="1">
      <c r="B181" s="268"/>
      <c r="C181" s="247" t="s">
        <v>99</v>
      </c>
      <c r="D181" s="247"/>
      <c r="E181" s="247"/>
      <c r="F181" s="267" t="s">
        <v>442</v>
      </c>
      <c r="G181" s="247"/>
      <c r="H181" s="247" t="s">
        <v>406</v>
      </c>
      <c r="I181" s="247" t="s">
        <v>444</v>
      </c>
      <c r="J181" s="247">
        <v>10</v>
      </c>
      <c r="K181" s="289"/>
    </row>
    <row r="182" spans="2:11" s="1" customFormat="1" ht="15" customHeight="1">
      <c r="B182" s="268"/>
      <c r="C182" s="247" t="s">
        <v>100</v>
      </c>
      <c r="D182" s="247"/>
      <c r="E182" s="247"/>
      <c r="F182" s="267" t="s">
        <v>442</v>
      </c>
      <c r="G182" s="247"/>
      <c r="H182" s="247" t="s">
        <v>516</v>
      </c>
      <c r="I182" s="247" t="s">
        <v>477</v>
      </c>
      <c r="J182" s="247"/>
      <c r="K182" s="289"/>
    </row>
    <row r="183" spans="2:11" s="1" customFormat="1" ht="15" customHeight="1">
      <c r="B183" s="268"/>
      <c r="C183" s="247" t="s">
        <v>517</v>
      </c>
      <c r="D183" s="247"/>
      <c r="E183" s="247"/>
      <c r="F183" s="267" t="s">
        <v>442</v>
      </c>
      <c r="G183" s="247"/>
      <c r="H183" s="247" t="s">
        <v>518</v>
      </c>
      <c r="I183" s="247" t="s">
        <v>477</v>
      </c>
      <c r="J183" s="247"/>
      <c r="K183" s="289"/>
    </row>
    <row r="184" spans="2:11" s="1" customFormat="1" ht="15" customHeight="1">
      <c r="B184" s="268"/>
      <c r="C184" s="247" t="s">
        <v>506</v>
      </c>
      <c r="D184" s="247"/>
      <c r="E184" s="247"/>
      <c r="F184" s="267" t="s">
        <v>442</v>
      </c>
      <c r="G184" s="247"/>
      <c r="H184" s="247" t="s">
        <v>519</v>
      </c>
      <c r="I184" s="247" t="s">
        <v>477</v>
      </c>
      <c r="J184" s="247"/>
      <c r="K184" s="289"/>
    </row>
    <row r="185" spans="2:11" s="1" customFormat="1" ht="15" customHeight="1">
      <c r="B185" s="268"/>
      <c r="C185" s="247" t="s">
        <v>102</v>
      </c>
      <c r="D185" s="247"/>
      <c r="E185" s="247"/>
      <c r="F185" s="267" t="s">
        <v>448</v>
      </c>
      <c r="G185" s="247"/>
      <c r="H185" s="247" t="s">
        <v>520</v>
      </c>
      <c r="I185" s="247" t="s">
        <v>444</v>
      </c>
      <c r="J185" s="247">
        <v>50</v>
      </c>
      <c r="K185" s="289"/>
    </row>
    <row r="186" spans="2:11" s="1" customFormat="1" ht="15" customHeight="1">
      <c r="B186" s="268"/>
      <c r="C186" s="247" t="s">
        <v>521</v>
      </c>
      <c r="D186" s="247"/>
      <c r="E186" s="247"/>
      <c r="F186" s="267" t="s">
        <v>448</v>
      </c>
      <c r="G186" s="247"/>
      <c r="H186" s="247" t="s">
        <v>522</v>
      </c>
      <c r="I186" s="247" t="s">
        <v>523</v>
      </c>
      <c r="J186" s="247"/>
      <c r="K186" s="289"/>
    </row>
    <row r="187" spans="2:11" s="1" customFormat="1" ht="15" customHeight="1">
      <c r="B187" s="268"/>
      <c r="C187" s="247" t="s">
        <v>524</v>
      </c>
      <c r="D187" s="247"/>
      <c r="E187" s="247"/>
      <c r="F187" s="267" t="s">
        <v>448</v>
      </c>
      <c r="G187" s="247"/>
      <c r="H187" s="247" t="s">
        <v>525</v>
      </c>
      <c r="I187" s="247" t="s">
        <v>523</v>
      </c>
      <c r="J187" s="247"/>
      <c r="K187" s="289"/>
    </row>
    <row r="188" spans="2:11" s="1" customFormat="1" ht="15" customHeight="1">
      <c r="B188" s="268"/>
      <c r="C188" s="247" t="s">
        <v>526</v>
      </c>
      <c r="D188" s="247"/>
      <c r="E188" s="247"/>
      <c r="F188" s="267" t="s">
        <v>448</v>
      </c>
      <c r="G188" s="247"/>
      <c r="H188" s="247" t="s">
        <v>527</v>
      </c>
      <c r="I188" s="247" t="s">
        <v>523</v>
      </c>
      <c r="J188" s="247"/>
      <c r="K188" s="289"/>
    </row>
    <row r="189" spans="2:11" s="1" customFormat="1" ht="15" customHeight="1">
      <c r="B189" s="268"/>
      <c r="C189" s="301" t="s">
        <v>528</v>
      </c>
      <c r="D189" s="247"/>
      <c r="E189" s="247"/>
      <c r="F189" s="267" t="s">
        <v>448</v>
      </c>
      <c r="G189" s="247"/>
      <c r="H189" s="247" t="s">
        <v>529</v>
      </c>
      <c r="I189" s="247" t="s">
        <v>530</v>
      </c>
      <c r="J189" s="302" t="s">
        <v>531</v>
      </c>
      <c r="K189" s="289"/>
    </row>
    <row r="190" spans="2:11" s="1" customFormat="1" ht="15" customHeight="1">
      <c r="B190" s="268"/>
      <c r="C190" s="253" t="s">
        <v>42</v>
      </c>
      <c r="D190" s="247"/>
      <c r="E190" s="247"/>
      <c r="F190" s="267" t="s">
        <v>442</v>
      </c>
      <c r="G190" s="247"/>
      <c r="H190" s="244" t="s">
        <v>532</v>
      </c>
      <c r="I190" s="247" t="s">
        <v>533</v>
      </c>
      <c r="J190" s="247"/>
      <c r="K190" s="289"/>
    </row>
    <row r="191" spans="2:11" s="1" customFormat="1" ht="15" customHeight="1">
      <c r="B191" s="268"/>
      <c r="C191" s="253" t="s">
        <v>534</v>
      </c>
      <c r="D191" s="247"/>
      <c r="E191" s="247"/>
      <c r="F191" s="267" t="s">
        <v>442</v>
      </c>
      <c r="G191" s="247"/>
      <c r="H191" s="247" t="s">
        <v>535</v>
      </c>
      <c r="I191" s="247" t="s">
        <v>477</v>
      </c>
      <c r="J191" s="247"/>
      <c r="K191" s="289"/>
    </row>
    <row r="192" spans="2:11" s="1" customFormat="1" ht="15" customHeight="1">
      <c r="B192" s="268"/>
      <c r="C192" s="253" t="s">
        <v>536</v>
      </c>
      <c r="D192" s="247"/>
      <c r="E192" s="247"/>
      <c r="F192" s="267" t="s">
        <v>442</v>
      </c>
      <c r="G192" s="247"/>
      <c r="H192" s="247" t="s">
        <v>537</v>
      </c>
      <c r="I192" s="247" t="s">
        <v>477</v>
      </c>
      <c r="J192" s="247"/>
      <c r="K192" s="289"/>
    </row>
    <row r="193" spans="2:11" s="1" customFormat="1" ht="15" customHeight="1">
      <c r="B193" s="268"/>
      <c r="C193" s="253" t="s">
        <v>538</v>
      </c>
      <c r="D193" s="247"/>
      <c r="E193" s="247"/>
      <c r="F193" s="267" t="s">
        <v>448</v>
      </c>
      <c r="G193" s="247"/>
      <c r="H193" s="247" t="s">
        <v>539</v>
      </c>
      <c r="I193" s="247" t="s">
        <v>477</v>
      </c>
      <c r="J193" s="247"/>
      <c r="K193" s="289"/>
    </row>
    <row r="194" spans="2:11" s="1" customFormat="1" ht="15" customHeight="1">
      <c r="B194" s="295"/>
      <c r="C194" s="303"/>
      <c r="D194" s="277"/>
      <c r="E194" s="277"/>
      <c r="F194" s="277"/>
      <c r="G194" s="277"/>
      <c r="H194" s="277"/>
      <c r="I194" s="277"/>
      <c r="J194" s="277"/>
      <c r="K194" s="296"/>
    </row>
    <row r="195" spans="2:11" s="1" customFormat="1" ht="18.75" customHeight="1">
      <c r="B195" s="244"/>
      <c r="C195" s="247"/>
      <c r="D195" s="247"/>
      <c r="E195" s="247"/>
      <c r="F195" s="267"/>
      <c r="G195" s="247"/>
      <c r="H195" s="247"/>
      <c r="I195" s="247"/>
      <c r="J195" s="247"/>
      <c r="K195" s="244"/>
    </row>
    <row r="196" spans="2:11" s="1" customFormat="1" ht="18.75" customHeight="1">
      <c r="B196" s="244"/>
      <c r="C196" s="247"/>
      <c r="D196" s="247"/>
      <c r="E196" s="247"/>
      <c r="F196" s="267"/>
      <c r="G196" s="247"/>
      <c r="H196" s="247"/>
      <c r="I196" s="247"/>
      <c r="J196" s="247"/>
      <c r="K196" s="244"/>
    </row>
    <row r="197" spans="2:11" s="1" customFormat="1" ht="18.75" customHeight="1">
      <c r="B197" s="254"/>
      <c r="C197" s="254"/>
      <c r="D197" s="254"/>
      <c r="E197" s="254"/>
      <c r="F197" s="254"/>
      <c r="G197" s="254"/>
      <c r="H197" s="254"/>
      <c r="I197" s="254"/>
      <c r="J197" s="254"/>
      <c r="K197" s="254"/>
    </row>
    <row r="198" spans="2:11" s="1" customFormat="1" ht="13.5">
      <c r="B198" s="236"/>
      <c r="C198" s="237"/>
      <c r="D198" s="237"/>
      <c r="E198" s="237"/>
      <c r="F198" s="237"/>
      <c r="G198" s="237"/>
      <c r="H198" s="237"/>
      <c r="I198" s="237"/>
      <c r="J198" s="237"/>
      <c r="K198" s="238"/>
    </row>
    <row r="199" spans="2:11" s="1" customFormat="1" ht="21">
      <c r="B199" s="239"/>
      <c r="C199" s="364" t="s">
        <v>540</v>
      </c>
      <c r="D199" s="364"/>
      <c r="E199" s="364"/>
      <c r="F199" s="364"/>
      <c r="G199" s="364"/>
      <c r="H199" s="364"/>
      <c r="I199" s="364"/>
      <c r="J199" s="364"/>
      <c r="K199" s="240"/>
    </row>
    <row r="200" spans="2:11" s="1" customFormat="1" ht="25.5" customHeight="1">
      <c r="B200" s="239"/>
      <c r="C200" s="304" t="s">
        <v>541</v>
      </c>
      <c r="D200" s="304"/>
      <c r="E200" s="304"/>
      <c r="F200" s="304" t="s">
        <v>542</v>
      </c>
      <c r="G200" s="305"/>
      <c r="H200" s="365" t="s">
        <v>543</v>
      </c>
      <c r="I200" s="365"/>
      <c r="J200" s="365"/>
      <c r="K200" s="240"/>
    </row>
    <row r="201" spans="2:11" s="1" customFormat="1" ht="5.25" customHeight="1">
      <c r="B201" s="268"/>
      <c r="C201" s="265"/>
      <c r="D201" s="265"/>
      <c r="E201" s="265"/>
      <c r="F201" s="265"/>
      <c r="G201" s="247"/>
      <c r="H201" s="265"/>
      <c r="I201" s="265"/>
      <c r="J201" s="265"/>
      <c r="K201" s="289"/>
    </row>
    <row r="202" spans="2:11" s="1" customFormat="1" ht="15" customHeight="1">
      <c r="B202" s="268"/>
      <c r="C202" s="247" t="s">
        <v>533</v>
      </c>
      <c r="D202" s="247"/>
      <c r="E202" s="247"/>
      <c r="F202" s="267" t="s">
        <v>43</v>
      </c>
      <c r="G202" s="247"/>
      <c r="H202" s="366" t="s">
        <v>544</v>
      </c>
      <c r="I202" s="366"/>
      <c r="J202" s="366"/>
      <c r="K202" s="289"/>
    </row>
    <row r="203" spans="2:11" s="1" customFormat="1" ht="15" customHeight="1">
      <c r="B203" s="268"/>
      <c r="C203" s="274"/>
      <c r="D203" s="247"/>
      <c r="E203" s="247"/>
      <c r="F203" s="267" t="s">
        <v>44</v>
      </c>
      <c r="G203" s="247"/>
      <c r="H203" s="366" t="s">
        <v>545</v>
      </c>
      <c r="I203" s="366"/>
      <c r="J203" s="366"/>
      <c r="K203" s="289"/>
    </row>
    <row r="204" spans="2:11" s="1" customFormat="1" ht="15" customHeight="1">
      <c r="B204" s="268"/>
      <c r="C204" s="274"/>
      <c r="D204" s="247"/>
      <c r="E204" s="247"/>
      <c r="F204" s="267" t="s">
        <v>47</v>
      </c>
      <c r="G204" s="247"/>
      <c r="H204" s="366" t="s">
        <v>546</v>
      </c>
      <c r="I204" s="366"/>
      <c r="J204" s="366"/>
      <c r="K204" s="289"/>
    </row>
    <row r="205" spans="2:11" s="1" customFormat="1" ht="15" customHeight="1">
      <c r="B205" s="268"/>
      <c r="C205" s="247"/>
      <c r="D205" s="247"/>
      <c r="E205" s="247"/>
      <c r="F205" s="267" t="s">
        <v>45</v>
      </c>
      <c r="G205" s="247"/>
      <c r="H205" s="366" t="s">
        <v>547</v>
      </c>
      <c r="I205" s="366"/>
      <c r="J205" s="366"/>
      <c r="K205" s="289"/>
    </row>
    <row r="206" spans="2:11" s="1" customFormat="1" ht="15" customHeight="1">
      <c r="B206" s="268"/>
      <c r="C206" s="247"/>
      <c r="D206" s="247"/>
      <c r="E206" s="247"/>
      <c r="F206" s="267" t="s">
        <v>46</v>
      </c>
      <c r="G206" s="247"/>
      <c r="H206" s="366" t="s">
        <v>548</v>
      </c>
      <c r="I206" s="366"/>
      <c r="J206" s="366"/>
      <c r="K206" s="289"/>
    </row>
    <row r="207" spans="2:11" s="1" customFormat="1" ht="15" customHeight="1">
      <c r="B207" s="268"/>
      <c r="C207" s="247"/>
      <c r="D207" s="247"/>
      <c r="E207" s="247"/>
      <c r="F207" s="267"/>
      <c r="G207" s="247"/>
      <c r="H207" s="247"/>
      <c r="I207" s="247"/>
      <c r="J207" s="247"/>
      <c r="K207" s="289"/>
    </row>
    <row r="208" spans="2:11" s="1" customFormat="1" ht="15" customHeight="1">
      <c r="B208" s="268"/>
      <c r="C208" s="247" t="s">
        <v>489</v>
      </c>
      <c r="D208" s="247"/>
      <c r="E208" s="247"/>
      <c r="F208" s="267" t="s">
        <v>79</v>
      </c>
      <c r="G208" s="247"/>
      <c r="H208" s="366" t="s">
        <v>549</v>
      </c>
      <c r="I208" s="366"/>
      <c r="J208" s="366"/>
      <c r="K208" s="289"/>
    </row>
    <row r="209" spans="2:11" s="1" customFormat="1" ht="15" customHeight="1">
      <c r="B209" s="268"/>
      <c r="C209" s="274"/>
      <c r="D209" s="247"/>
      <c r="E209" s="247"/>
      <c r="F209" s="267" t="s">
        <v>384</v>
      </c>
      <c r="G209" s="247"/>
      <c r="H209" s="366" t="s">
        <v>385</v>
      </c>
      <c r="I209" s="366"/>
      <c r="J209" s="366"/>
      <c r="K209" s="289"/>
    </row>
    <row r="210" spans="2:11" s="1" customFormat="1" ht="15" customHeight="1">
      <c r="B210" s="268"/>
      <c r="C210" s="247"/>
      <c r="D210" s="247"/>
      <c r="E210" s="247"/>
      <c r="F210" s="267" t="s">
        <v>382</v>
      </c>
      <c r="G210" s="247"/>
      <c r="H210" s="366" t="s">
        <v>550</v>
      </c>
      <c r="I210" s="366"/>
      <c r="J210" s="366"/>
      <c r="K210" s="289"/>
    </row>
    <row r="211" spans="2:11" s="1" customFormat="1" ht="15" customHeight="1">
      <c r="B211" s="306"/>
      <c r="C211" s="274"/>
      <c r="D211" s="274"/>
      <c r="E211" s="274"/>
      <c r="F211" s="267" t="s">
        <v>386</v>
      </c>
      <c r="G211" s="253"/>
      <c r="H211" s="367" t="s">
        <v>387</v>
      </c>
      <c r="I211" s="367"/>
      <c r="J211" s="367"/>
      <c r="K211" s="307"/>
    </row>
    <row r="212" spans="2:11" s="1" customFormat="1" ht="15" customHeight="1">
      <c r="B212" s="306"/>
      <c r="C212" s="274"/>
      <c r="D212" s="274"/>
      <c r="E212" s="274"/>
      <c r="F212" s="267" t="s">
        <v>388</v>
      </c>
      <c r="G212" s="253"/>
      <c r="H212" s="367" t="s">
        <v>551</v>
      </c>
      <c r="I212" s="367"/>
      <c r="J212" s="367"/>
      <c r="K212" s="307"/>
    </row>
    <row r="213" spans="2:11" s="1" customFormat="1" ht="15" customHeight="1">
      <c r="B213" s="306"/>
      <c r="C213" s="274"/>
      <c r="D213" s="274"/>
      <c r="E213" s="274"/>
      <c r="F213" s="308"/>
      <c r="G213" s="253"/>
      <c r="H213" s="309"/>
      <c r="I213" s="309"/>
      <c r="J213" s="309"/>
      <c r="K213" s="307"/>
    </row>
    <row r="214" spans="2:11" s="1" customFormat="1" ht="15" customHeight="1">
      <c r="B214" s="306"/>
      <c r="C214" s="247" t="s">
        <v>513</v>
      </c>
      <c r="D214" s="274"/>
      <c r="E214" s="274"/>
      <c r="F214" s="267">
        <v>1</v>
      </c>
      <c r="G214" s="253"/>
      <c r="H214" s="367" t="s">
        <v>552</v>
      </c>
      <c r="I214" s="367"/>
      <c r="J214" s="367"/>
      <c r="K214" s="307"/>
    </row>
    <row r="215" spans="2:11" s="1" customFormat="1" ht="15" customHeight="1">
      <c r="B215" s="306"/>
      <c r="C215" s="274"/>
      <c r="D215" s="274"/>
      <c r="E215" s="274"/>
      <c r="F215" s="267">
        <v>2</v>
      </c>
      <c r="G215" s="253"/>
      <c r="H215" s="367" t="s">
        <v>553</v>
      </c>
      <c r="I215" s="367"/>
      <c r="J215" s="367"/>
      <c r="K215" s="307"/>
    </row>
    <row r="216" spans="2:11" s="1" customFormat="1" ht="15" customHeight="1">
      <c r="B216" s="306"/>
      <c r="C216" s="274"/>
      <c r="D216" s="274"/>
      <c r="E216" s="274"/>
      <c r="F216" s="267">
        <v>3</v>
      </c>
      <c r="G216" s="253"/>
      <c r="H216" s="367" t="s">
        <v>554</v>
      </c>
      <c r="I216" s="367"/>
      <c r="J216" s="367"/>
      <c r="K216" s="307"/>
    </row>
    <row r="217" spans="2:11" s="1" customFormat="1" ht="15" customHeight="1">
      <c r="B217" s="306"/>
      <c r="C217" s="274"/>
      <c r="D217" s="274"/>
      <c r="E217" s="274"/>
      <c r="F217" s="267">
        <v>4</v>
      </c>
      <c r="G217" s="253"/>
      <c r="H217" s="367" t="s">
        <v>555</v>
      </c>
      <c r="I217" s="367"/>
      <c r="J217" s="367"/>
      <c r="K217" s="307"/>
    </row>
    <row r="218" spans="2:11" s="1" customFormat="1" ht="12.75" customHeight="1">
      <c r="B218" s="310"/>
      <c r="C218" s="311"/>
      <c r="D218" s="311"/>
      <c r="E218" s="311"/>
      <c r="F218" s="311"/>
      <c r="G218" s="311"/>
      <c r="H218" s="311"/>
      <c r="I218" s="311"/>
      <c r="J218" s="311"/>
      <c r="K218" s="312"/>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WKS2\Ruzicka</dc:creator>
  <cp:keywords/>
  <dc:description/>
  <cp:lastModifiedBy>Kamila Filípková</cp:lastModifiedBy>
  <dcterms:created xsi:type="dcterms:W3CDTF">2020-02-19T12:22:57Z</dcterms:created>
  <dcterms:modified xsi:type="dcterms:W3CDTF">2021-05-27T03:33:16Z</dcterms:modified>
  <cp:category/>
  <cp:version/>
  <cp:contentType/>
  <cp:contentStatus/>
</cp:coreProperties>
</file>