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Uzivatel9\Documents\VŘ\2021\UŽŠÍ\PODLIMITNÍ\STAVEBNÍ PRÁCE\Rekonstrukce mostu ev.č. 343-015 Kameničky\Vysvětlení č. 2\"/>
    </mc:Choice>
  </mc:AlternateContent>
  <xr:revisionPtr revIDLastSave="0" documentId="8_{4067CE8D-2E0C-4649-B2A9-A1100F3A7B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331 - SO 331 - Přeložk..." sheetId="2" r:id="rId2"/>
    <sheet name="Pokyny pro vyplnění" sheetId="3" r:id="rId3"/>
  </sheets>
  <definedNames>
    <definedName name="_xlnm._FilterDatabase" localSheetId="1" hidden="1">'SO 331 - SO 331 - Přeložk...'!$C$85:$K$199</definedName>
    <definedName name="_xlnm.Print_Titles" localSheetId="0">'Rekapitulace stavby'!$52:$52</definedName>
    <definedName name="_xlnm.Print_Titles" localSheetId="1">'SO 331 - SO 331 - Přeložk...'!$85:$85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Area" localSheetId="1">'SO 331 - SO 331 - Přeložk...'!$C$4:$J$39,'SO 331 - SO 331 - Přeložk...'!$C$45:$J$67,'SO 331 - SO 331 - Přeložk...'!$C$73:$K$199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T186" i="2" s="1"/>
  <c r="R187" i="2"/>
  <c r="R186" i="2" s="1"/>
  <c r="P187" i="2"/>
  <c r="P186" i="2" s="1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T136" i="2" s="1"/>
  <c r="R137" i="2"/>
  <c r="R136" i="2" s="1"/>
  <c r="P137" i="2"/>
  <c r="P136" i="2" s="1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J198" i="2"/>
  <c r="BK192" i="2"/>
  <c r="BK184" i="2"/>
  <c r="BK180" i="2"/>
  <c r="BK176" i="2"/>
  <c r="BK170" i="2"/>
  <c r="BK165" i="2"/>
  <c r="BK159" i="2"/>
  <c r="J157" i="2"/>
  <c r="BK152" i="2"/>
  <c r="J149" i="2"/>
  <c r="BK128" i="2"/>
  <c r="J123" i="2"/>
  <c r="BK115" i="2"/>
  <c r="BK104" i="2"/>
  <c r="J93" i="2"/>
  <c r="AS54" i="1"/>
  <c r="BK196" i="2"/>
  <c r="J192" i="2"/>
  <c r="J184" i="2"/>
  <c r="J180" i="2"/>
  <c r="J172" i="2"/>
  <c r="BK168" i="2"/>
  <c r="J165" i="2"/>
  <c r="J159" i="2"/>
  <c r="J152" i="2"/>
  <c r="J132" i="2"/>
  <c r="J128" i="2"/>
  <c r="BK123" i="2"/>
  <c r="BK117" i="2"/>
  <c r="BK108" i="2"/>
  <c r="BK97" i="2"/>
  <c r="BK89" i="2"/>
  <c r="BK198" i="2"/>
  <c r="J187" i="2"/>
  <c r="BK182" i="2"/>
  <c r="BK178" i="2"/>
  <c r="J176" i="2"/>
  <c r="J168" i="2"/>
  <c r="J162" i="2"/>
  <c r="BK157" i="2"/>
  <c r="J154" i="2"/>
  <c r="BK145" i="2"/>
  <c r="BK142" i="2"/>
  <c r="BK137" i="2"/>
  <c r="J126" i="2"/>
  <c r="J120" i="2"/>
  <c r="J115" i="2"/>
  <c r="J104" i="2"/>
  <c r="BK93" i="2"/>
  <c r="J89" i="2"/>
  <c r="J196" i="2"/>
  <c r="BK187" i="2"/>
  <c r="J182" i="2"/>
  <c r="J178" i="2"/>
  <c r="BK174" i="2"/>
  <c r="J174" i="2"/>
  <c r="BK172" i="2"/>
  <c r="J170" i="2"/>
  <c r="BK162" i="2"/>
  <c r="BK154" i="2"/>
  <c r="BK149" i="2"/>
  <c r="J145" i="2"/>
  <c r="J142" i="2"/>
  <c r="J137" i="2"/>
  <c r="BK132" i="2"/>
  <c r="BK126" i="2"/>
  <c r="BK120" i="2"/>
  <c r="J117" i="2"/>
  <c r="J108" i="2"/>
  <c r="J97" i="2"/>
  <c r="BK88" i="2" l="1"/>
  <c r="J88" i="2"/>
  <c r="J61" i="2"/>
  <c r="P88" i="2"/>
  <c r="R88" i="2"/>
  <c r="T88" i="2"/>
  <c r="BK141" i="2"/>
  <c r="J141" i="2" s="1"/>
  <c r="J63" i="2" s="1"/>
  <c r="P141" i="2"/>
  <c r="R141" i="2"/>
  <c r="T141" i="2"/>
  <c r="BK191" i="2"/>
  <c r="J191" i="2"/>
  <c r="J66" i="2" s="1"/>
  <c r="P191" i="2"/>
  <c r="P190" i="2" s="1"/>
  <c r="R191" i="2"/>
  <c r="R190" i="2" s="1"/>
  <c r="T191" i="2"/>
  <c r="T190" i="2" s="1"/>
  <c r="E48" i="2"/>
  <c r="J52" i="2"/>
  <c r="F55" i="2"/>
  <c r="BE89" i="2"/>
  <c r="BE93" i="2"/>
  <c r="BE97" i="2"/>
  <c r="BE104" i="2"/>
  <c r="BE108" i="2"/>
  <c r="BE115" i="2"/>
  <c r="BE117" i="2"/>
  <c r="BE120" i="2"/>
  <c r="BE123" i="2"/>
  <c r="BE126" i="2"/>
  <c r="BE128" i="2"/>
  <c r="BE132" i="2"/>
  <c r="BE137" i="2"/>
  <c r="BE142" i="2"/>
  <c r="BE145" i="2"/>
  <c r="BE149" i="2"/>
  <c r="BE152" i="2"/>
  <c r="BE154" i="2"/>
  <c r="BE157" i="2"/>
  <c r="BE159" i="2"/>
  <c r="BE162" i="2"/>
  <c r="BE165" i="2"/>
  <c r="BE168" i="2"/>
  <c r="BE170" i="2"/>
  <c r="BE172" i="2"/>
  <c r="BE174" i="2"/>
  <c r="BE176" i="2"/>
  <c r="BE178" i="2"/>
  <c r="BE180" i="2"/>
  <c r="BE182" i="2"/>
  <c r="BE184" i="2"/>
  <c r="BE187" i="2"/>
  <c r="BE192" i="2"/>
  <c r="BE196" i="2"/>
  <c r="BE198" i="2"/>
  <c r="BK136" i="2"/>
  <c r="J136" i="2"/>
  <c r="J62" i="2"/>
  <c r="BK186" i="2"/>
  <c r="J186" i="2" s="1"/>
  <c r="J64" i="2" s="1"/>
  <c r="F34" i="2"/>
  <c r="BA55" i="1" s="1"/>
  <c r="BA54" i="1" s="1"/>
  <c r="W30" i="1" s="1"/>
  <c r="F36" i="2"/>
  <c r="BC55" i="1" s="1"/>
  <c r="BC54" i="1" s="1"/>
  <c r="W32" i="1" s="1"/>
  <c r="J34" i="2"/>
  <c r="AW55" i="1" s="1"/>
  <c r="F37" i="2"/>
  <c r="BD55" i="1" s="1"/>
  <c r="BD54" i="1" s="1"/>
  <c r="W33" i="1" s="1"/>
  <c r="F35" i="2"/>
  <c r="BB55" i="1" s="1"/>
  <c r="BB54" i="1" s="1"/>
  <c r="W31" i="1" s="1"/>
  <c r="T87" i="2" l="1"/>
  <c r="T86" i="2" s="1"/>
  <c r="R87" i="2"/>
  <c r="R86" i="2" s="1"/>
  <c r="P87" i="2"/>
  <c r="P86" i="2" s="1"/>
  <c r="AU55" i="1" s="1"/>
  <c r="AU54" i="1" s="1"/>
  <c r="BK87" i="2"/>
  <c r="J87" i="2"/>
  <c r="J60" i="2" s="1"/>
  <c r="BK190" i="2"/>
  <c r="J190" i="2" s="1"/>
  <c r="J65" i="2" s="1"/>
  <c r="F33" i="2"/>
  <c r="AZ55" i="1"/>
  <c r="AZ54" i="1" s="1"/>
  <c r="W29" i="1" s="1"/>
  <c r="AW54" i="1"/>
  <c r="AK30" i="1"/>
  <c r="AY54" i="1"/>
  <c r="AX54" i="1"/>
  <c r="J33" i="2"/>
  <c r="AV55" i="1" s="1"/>
  <c r="AT55" i="1" s="1"/>
  <c r="BK86" i="2" l="1"/>
  <c r="J86" i="2" s="1"/>
  <c r="J59" i="2" s="1"/>
  <c r="AV54" i="1"/>
  <c r="AK29" i="1"/>
  <c r="AT54" i="1" l="1"/>
  <c r="J30" i="2"/>
  <c r="AG55" i="1" s="1"/>
  <c r="AG54" i="1" s="1"/>
  <c r="AK26" i="1" s="1"/>
  <c r="AK35" i="1" s="1"/>
  <c r="AN54" i="1" l="1"/>
  <c r="AN55" i="1"/>
  <c r="J39" i="2"/>
</calcChain>
</file>

<file path=xl/sharedStrings.xml><?xml version="1.0" encoding="utf-8"?>
<sst xmlns="http://schemas.openxmlformats.org/spreadsheetml/2006/main" count="1673" uniqueCount="505">
  <si>
    <t>Export Komplet</t>
  </si>
  <si>
    <t>VZ</t>
  </si>
  <si>
    <t>2.0</t>
  </si>
  <si>
    <t>ZAMOK</t>
  </si>
  <si>
    <t>False</t>
  </si>
  <si>
    <t>{ca8fa3be-10b1-4591-8952-48e7626695aa}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</si>
  <si>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</si>
  <si>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</si>
  <si>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</si>
  <si>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</si>
  <si>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</si>
  <si>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</si>
  <si>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</si>
  <si>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MostKamenickyVytlak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</si>
  <si>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</si>
  <si>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</si>
  <si>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MOSTU EV. Č. 343-015 KAMENIČKY, PD</t>
  </si>
  <si>
    <t>KSO:</t>
  </si>
  <si>
    <t>827 1</t>
  </si>
  <si>
    <t>CC-CZ:</t>
  </si>
  <si>
    <t/>
  </si>
  <si>
    <t>Místo:</t>
  </si>
  <si>
    <t>Kameničky</t>
  </si>
  <si>
    <t>Datum:</t>
  </si>
  <si>
    <t>7. 2. 2020</t>
  </si>
  <si>
    <t>Zadavatel:</t>
  </si>
  <si>
    <t>IČ:</t>
  </si>
  <si>
    <t>SPRÁVA A ÚDRŽBA SILNIC PARDUBICKÉHO KRAJE</t>
  </si>
  <si>
    <t>DIČ:</t>
  </si>
  <si>
    <t>Uchazeč:</t>
  </si>
  <si>
    <t>Vyplň údaj</t>
  </si>
  <si>
    <t>Projektant:</t>
  </si>
  <si>
    <t>P-AQUA s.r.o., Jižní 870, 50003 Hradec Králové</t>
  </si>
  <si>
    <t>True</t>
  </si>
  <si>
    <t>Zpracovatel:</t>
  </si>
  <si>
    <t>Ing. Tomáš Růžička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</si>
  <si>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</si>
  <si>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</si>
  <si>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</si>
  <si>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</si>
  <si>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</si>
  <si>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</si>
  <si>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</si>
  <si>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</si>
  <si>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</si>
  <si>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</si>
  <si>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</si>
  <si>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</si>
  <si>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</si>
  <si>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</si>
  <si>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</si>
  <si>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</si>
  <si>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</si>
  <si>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</si>
  <si>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</si>
  <si>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</si>
  <si>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</si>
  <si>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</si>
  <si>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</si>
  <si>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</si>
  <si>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</si>
  <si>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</si>
  <si>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</si>
  <si>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</si>
  <si>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</si>
  <si>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</si>
  <si>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</si>
  <si>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</si>
  <si>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</si>
  <si>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</si>
  <si>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</si>
  <si>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</si>
  <si>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</si>
  <si>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</si>
  <si>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</si>
  <si>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</si>
  <si>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</si>
  <si>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331</t>
  </si>
  <si>
    <t>SO 331 - Přeložka kanalizace - Výtlak</t>
  </si>
  <si>
    <t>STA</t>
  </si>
  <si>
    <t>1</t>
  </si>
  <si>
    <t>{c41242f4-3166-440d-8a88-803de12baf9f}</t>
  </si>
  <si>
    <t>2</t>
  </si>
  <si>
    <t>KRYCÍ LIST SOUPISU PRACÍ</t>
  </si>
  <si>
    <t>Objekt:</t>
  </si>
  <si>
    <t>SO 331 - SO 331 - Přeložka kanalizace - Výtlak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</si>
  <si>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</si>
  <si>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</si>
  <si>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</si>
  <si>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</si>
  <si>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</si>
  <si>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</si>
  <si>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</si>
  <si>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</si>
  <si>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</si>
  <si>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</si>
  <si>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</si>
  <si>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</si>
  <si>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</si>
  <si>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</si>
  <si>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</si>
  <si>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</si>
  <si>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</si>
  <si>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</si>
  <si>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</si>
  <si>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</si>
  <si>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</si>
  <si>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</si>
  <si>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</si>
  <si>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</si>
  <si>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</si>
  <si>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</si>
  <si>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</si>
  <si>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</si>
  <si>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</si>
  <si>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119001405</t>
  </si>
  <si>
    <t>Dočasné zajištění potrubí z PE DN do 200 mm</t>
  </si>
  <si>
    <t>m</t>
  </si>
  <si>
    <t>CS ÚRS 2020 01</t>
  </si>
  <si>
    <t>4</t>
  </si>
  <si>
    <t>-197887241</t>
  </si>
  <si>
    <t>PP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</si>
  <si>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</si>
  <si>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PSC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</si>
  <si>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</si>
  <si>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VV</t>
  </si>
  <si>
    <t>1*1,0 "1x vovovod"</t>
  </si>
  <si>
    <t>119001421</t>
  </si>
  <si>
    <t>Dočasné zajištění kabelů a kabelových tratí ze 3 volně ložených kabelů</t>
  </si>
  <si>
    <t>1521699197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</si>
  <si>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</si>
  <si>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2*1,0 "2x sděl. kabel"</t>
  </si>
  <si>
    <t>3</t>
  </si>
  <si>
    <t>132254201</t>
  </si>
  <si>
    <t>Hloubení zapažených rýh š do 2000 mm v hornině třídy těžitelnosti I, skupiny 3 objem do 20 m3</t>
  </si>
  <si>
    <t>m3</t>
  </si>
  <si>
    <t>-1138621673</t>
  </si>
  <si>
    <t>Hloubení zapažených rýh šířky přes 800 do 2 000 mm strojně s urovnáním dna do předepsaného profilu a spádu v hornině třídy těžitelnosti I skupiny 3 do 20 m3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</si>
  <si>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</si>
  <si>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(((0,95-0,50)+(0,57-0,50))/2)*1,00*3,00 "hm 0,12 - hm 0,15"</t>
  </si>
  <si>
    <t>(((0,65-0,50)+(1,00-0,50))/2)*1,00*2,50 "hm 0,29 - hm 0,315"</t>
  </si>
  <si>
    <t>(((1,00-0,50)+(0,83-0,50))/2)*1,00*10,00 "hm 0,315 - hm 0,415"</t>
  </si>
  <si>
    <t>Součet</t>
  </si>
  <si>
    <t>139001101</t>
  </si>
  <si>
    <t>Příplatek za ztížení vykopávky v blízkosti podzemního vedení</t>
  </si>
  <si>
    <t>1107734827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</si>
  <si>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</si>
  <si>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</si>
  <si>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1,10*1,60*3 "2x kabel + 1x vodovod"</t>
  </si>
  <si>
    <t>5</t>
  </si>
  <si>
    <t>151201101</t>
  </si>
  <si>
    <t>Zřízení zátažného pažení a rozepření stěn rýh hl do 2 m</t>
  </si>
  <si>
    <t>m2</t>
  </si>
  <si>
    <t>1487274875</t>
  </si>
  <si>
    <t>Zřízení pažení a rozepření stěn rýh pro podzemní vedení zátažné, hloubky do 2 m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</si>
  <si>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</si>
  <si>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(((0,95-0,50)+(0,57-0,50))/2)*2*3,00 "hm 0,12 - hm 0,15"</t>
  </si>
  <si>
    <t>(((0,65-0,50)+(1,00-0,50))/2)*2*2,50 "hm 0,29 - hm 0,315"</t>
  </si>
  <si>
    <t>(((1,00-0,50)+(0,83-0,50))/2)*2*10,00 "hm 0,315 - hm 0,415"</t>
  </si>
  <si>
    <t>6</t>
  </si>
  <si>
    <t>151201111</t>
  </si>
  <si>
    <t>Odstranění zátažného pažení a rozepření stěn rýh hl do 2 m</t>
  </si>
  <si>
    <t>-1619340477</t>
  </si>
  <si>
    <t>Odstranění pažení a rozepření stěn rýh pro podzemní vedení s uložením materiálu na vzdálenost do 3 m od kraje výkopu zátažné, hloubky do 2 m</t>
  </si>
  <si>
    <t>7</t>
  </si>
  <si>
    <t>162751117</t>
  </si>
  <si>
    <t>Vodorovné přemístění do 10000 m výkopku/sypaniny z horniny třídy těžitelnosti I, skupiny 1 až 3</t>
  </si>
  <si>
    <t>-1917627433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</si>
  <si>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</si>
  <si>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</si>
  <si>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8</t>
  </si>
  <si>
    <t>167151101</t>
  </si>
  <si>
    <t>Nakládání výkopku z hornin třídy těžitelnosti I, skupiny 1 až 3 do 100 m3</t>
  </si>
  <si>
    <t>1168525331</t>
  </si>
  <si>
    <t>Nakládání, skládání a překládání neulehlého výkopku nebo sypaniny strojně nakládání, množství do 100 m3, z horniny třídy těžitelnosti I, skupiny 1 až 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</si>
  <si>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</si>
  <si>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9</t>
  </si>
  <si>
    <t>171251201</t>
  </si>
  <si>
    <t>Uložení sypaniny na skládky nebo meziskládky</t>
  </si>
  <si>
    <t>-314047077</t>
  </si>
  <si>
    <t>Uložení sypaniny na skládky nebo meziskládky bez hutnění s upravením uložené sypaniny do předepsaného tvaru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</si>
  <si>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</si>
  <si>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10</t>
  </si>
  <si>
    <t>17126</t>
  </si>
  <si>
    <t>Poplatek za uložení na skládce</t>
  </si>
  <si>
    <t>-504417007</t>
  </si>
  <si>
    <t>11</t>
  </si>
  <si>
    <t>175151101</t>
  </si>
  <si>
    <t>Obsypání potrubí strojně sypaninou bez prohození, uloženou do 3 m</t>
  </si>
  <si>
    <t>-66422380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</si>
  <si>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</si>
  <si>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</si>
  <si>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(6,00+12,50)*0,36 "obsyp potrubí"</t>
  </si>
  <si>
    <t>12</t>
  </si>
  <si>
    <t>M</t>
  </si>
  <si>
    <t>58331351</t>
  </si>
  <si>
    <t>kamenivo těžené drobné frakce 0/4</t>
  </si>
  <si>
    <t>t</t>
  </si>
  <si>
    <t>1680688378</t>
  </si>
  <si>
    <t>6,66</t>
  </si>
  <si>
    <t>6,66*2 'Přepočtené koeficientem množství</t>
  </si>
  <si>
    <t>Vodorovné konstrukce</t>
  </si>
  <si>
    <t>13</t>
  </si>
  <si>
    <t>451573111</t>
  </si>
  <si>
    <t>Lože pod potrubí otevřený výkop ze štěrkopísku</t>
  </si>
  <si>
    <t>-113527132</t>
  </si>
  <si>
    <t>Lože pod potrubí, stoky a drobné objekty v otevřeném výkopu z písku a štěrkopísku do 63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</si>
  <si>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</si>
  <si>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(6,00+12,50)*0,10 "lože"</t>
  </si>
  <si>
    <t>Trubní vedení</t>
  </si>
  <si>
    <t>14</t>
  </si>
  <si>
    <t>871211211</t>
  </si>
  <si>
    <t>Montáž potrubí z PE100 SDR 11 otevřený výkop svařovaných elektrotvarovkou D 63 x 5,8 mm</t>
  </si>
  <si>
    <t>1396549625</t>
  </si>
  <si>
    <t>Montáž vodovodního potrubí z plastů v otevřeném výkopu z polyetylenu PE 100 svařovaných elektrotvarovkou SDR 11/PN16 D 63 x 5,8 mm</t>
  </si>
  <si>
    <t xml:space="preserve">Poznámka k souboru cen:_x000D_
1. V cenách potrubí nejsou započteny náklady na:_x000D_
a) dodání potrubí; potrubí se oceňuje ve specifikaci; ztratné lze dohodnout u trub polyetylénových ve výši 1,5 %; u trub z tvrdého PVC ve výši 3 %,_x000D_
b) dodání tvarovek; tvarovky se oceňují ve specifikaci._x000D_
2. Ceny -1211 jsou určeny i pro plošné kolektory primárních okruhů tepelných čerpadel._x000D_
</t>
  </si>
  <si>
    <t>28613173</t>
  </si>
  <si>
    <t>potrubí vodovodní PE100 SDR11 se signalizační vrstvou 100m 63x5,8mm</t>
  </si>
  <si>
    <t>669926226</t>
  </si>
  <si>
    <t>29,50</t>
  </si>
  <si>
    <t>29,5*1,015 'Přepočtené koeficientem množství</t>
  </si>
  <si>
    <t>16</t>
  </si>
  <si>
    <t>877211101</t>
  </si>
  <si>
    <t>Montáž elektrospojek na vodovodním potrubí z PE trub d 63</t>
  </si>
  <si>
    <t>kus</t>
  </si>
  <si>
    <t>312658206</t>
  </si>
  <si>
    <t>Montáž tvarovek na vodovodním plastovém potrubí z polyetylenu PE 100 elektrotvarovek SDR 11/PN16 spojek, oblouků nebo redukcí d 63</t>
  </si>
  <si>
    <t xml:space="preserve">Poznámka k souboru cen:_x000D_
1. V cenách montáže tvarovek nejsou započteny náklady na dodání tvarovek. Tyto náklady se oceňují ve specifikaci._x000D_
</t>
  </si>
  <si>
    <t>17</t>
  </si>
  <si>
    <t>28615972</t>
  </si>
  <si>
    <t>elektrospojka SDR11 PE 100 PN16 D 63mm</t>
  </si>
  <si>
    <t>1109074231</t>
  </si>
  <si>
    <t>18</t>
  </si>
  <si>
    <t>877211112</t>
  </si>
  <si>
    <t>Montáž elektrokolen 90° na vodovodním potrubí z PE trub d 63</t>
  </si>
  <si>
    <t>-701480129</t>
  </si>
  <si>
    <t>Montáž tvarovek na vodovodním plastovém potrubí z polyetylenu PE 100 elektrotvarovek SDR 11/PN16 kolen 90° d 63</t>
  </si>
  <si>
    <t>19</t>
  </si>
  <si>
    <t>28653055</t>
  </si>
  <si>
    <t>elektrokoleno 90° PE 100 D 63mm</t>
  </si>
  <si>
    <t>-1131106092</t>
  </si>
  <si>
    <t>20</t>
  </si>
  <si>
    <t>892241111</t>
  </si>
  <si>
    <t>Tlaková zkouška vodou potrubí do 80</t>
  </si>
  <si>
    <t>1663238531</t>
  </si>
  <si>
    <t>Tlakové zkoušky vodou na potrubí DN do 80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</si>
  <si>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</si>
  <si>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892372111</t>
  </si>
  <si>
    <t>Zabezpečení konců potrubí DN do 300 při tlakových zkouškách vodou</t>
  </si>
  <si>
    <t>1146179576</t>
  </si>
  <si>
    <t>Tlakové zkoušky vodou zabezpečení konců potrubí při tlakových zkouškách DN do 300</t>
  </si>
  <si>
    <t>32</t>
  </si>
  <si>
    <t>899722112</t>
  </si>
  <si>
    <t>Krytí potrubí z plastů výstražnou fólií z PVC 25 cm</t>
  </si>
  <si>
    <t>-2010427672</t>
  </si>
  <si>
    <t>Krytí potrubí z plastů výstražnou fólií z PVC šířky 25 cm</t>
  </si>
  <si>
    <t>3,00+12,50</t>
  </si>
  <si>
    <t>22</t>
  </si>
  <si>
    <t>pc1</t>
  </si>
  <si>
    <t>Seříznutí potrubí pro vložení elektrotvarovky</t>
  </si>
  <si>
    <t>637356600</t>
  </si>
  <si>
    <t>23</t>
  </si>
  <si>
    <t>pc2</t>
  </si>
  <si>
    <t>Zajištění potrubí z PE prům. 63 mm na přemostění a volném terénu, dřevěné hranoly a ocelová objímka</t>
  </si>
  <si>
    <t>-1996358873</t>
  </si>
  <si>
    <t>24</t>
  </si>
  <si>
    <t>pc3</t>
  </si>
  <si>
    <t>Dodávka + montáž - Odvzdušňovací ventil DN 50, montáž v šachtě</t>
  </si>
  <si>
    <t>1668339613</t>
  </si>
  <si>
    <t>25</t>
  </si>
  <si>
    <t>pc4</t>
  </si>
  <si>
    <t>Dodávka + montáž - Tepelná izolace potrubí PE prům. 63 mm, tl. 120 mm</t>
  </si>
  <si>
    <t>-1497295571</t>
  </si>
  <si>
    <t>26</t>
  </si>
  <si>
    <t>pc5</t>
  </si>
  <si>
    <t>Montáž a osazení plastové revizní šachty DN600, včetně seříznutí a osazení poklopu</t>
  </si>
  <si>
    <t>1301382789</t>
  </si>
  <si>
    <t>27</t>
  </si>
  <si>
    <t>28661902</t>
  </si>
  <si>
    <t>dno šachtové 600 DIN UR 160 - přímá</t>
  </si>
  <si>
    <t>1672062573</t>
  </si>
  <si>
    <t>28</t>
  </si>
  <si>
    <t>28661040</t>
  </si>
  <si>
    <t>roura šachtová PP korugovaná dno DN 600 dl 1m</t>
  </si>
  <si>
    <t>-2006106935</t>
  </si>
  <si>
    <t>29</t>
  </si>
  <si>
    <t>28661939</t>
  </si>
  <si>
    <t>prstenec šachtový betonový dno DN 600</t>
  </si>
  <si>
    <t>1036677299</t>
  </si>
  <si>
    <t>30</t>
  </si>
  <si>
    <t>28661935</t>
  </si>
  <si>
    <t>poklop šachtový litinový dno DN 600 pro třídu zatížení D400</t>
  </si>
  <si>
    <t>-674001916</t>
  </si>
  <si>
    <t>998</t>
  </si>
  <si>
    <t>Přesun hmot</t>
  </si>
  <si>
    <t>31</t>
  </si>
  <si>
    <t>998276101</t>
  </si>
  <si>
    <t>Přesun hmot pro trubní vedení z trub z plastických hmot otevřený výkop</t>
  </si>
  <si>
    <t>-1699766950</t>
  </si>
  <si>
    <t>Přesun hmot pro trubní vedení hloubené z 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</si>
  <si>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2.-.... Vodorovné přemístění výkopku nebo sypaniny katalogu 800-1 Zemní práce._x000D_
</t>
  </si>
  <si>
    <t>Práce a dodávky M</t>
  </si>
  <si>
    <t>21-M</t>
  </si>
  <si>
    <t>Elektromontáže</t>
  </si>
  <si>
    <t>33</t>
  </si>
  <si>
    <t>211</t>
  </si>
  <si>
    <t>Montáž signálního drátu CYY 4mm</t>
  </si>
  <si>
    <t>64</t>
  </si>
  <si>
    <t>-2025859483</t>
  </si>
  <si>
    <t>34</t>
  </si>
  <si>
    <t>211pc1</t>
  </si>
  <si>
    <t>Drát CYY 4 mm</t>
  </si>
  <si>
    <t>256</t>
  </si>
  <si>
    <t>-1603362369</t>
  </si>
  <si>
    <t>35</t>
  </si>
  <si>
    <t>PPV</t>
  </si>
  <si>
    <t>Podíl přidružených výkonů</t>
  </si>
  <si>
    <t>%</t>
  </si>
  <si>
    <t>409484405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</si>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</sst>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4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4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316" t="s">
        <v>13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2"/>
      <c r="AQ5" s="22"/>
      <c r="AR5" s="20"/>
      <c r="BE5" s="313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18" t="s">
        <v>16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2"/>
      <c r="AQ6" s="22"/>
      <c r="AR6" s="20"/>
      <c r="BE6" s="314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20</v>
      </c>
      <c r="AO7" s="22"/>
      <c r="AP7" s="22"/>
      <c r="AQ7" s="22"/>
      <c r="AR7" s="20"/>
      <c r="BE7" s="314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1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4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20</v>
      </c>
      <c r="AO10" s="22"/>
      <c r="AP10" s="22"/>
      <c r="AQ10" s="22"/>
      <c r="AR10" s="20"/>
      <c r="BE10" s="31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20</v>
      </c>
      <c r="AO11" s="22"/>
      <c r="AP11" s="22"/>
      <c r="AQ11" s="22"/>
      <c r="AR11" s="20"/>
      <c r="BE11" s="31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4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14"/>
      <c r="BS13" s="17" t="s">
        <v>6</v>
      </c>
    </row>
    <row r="14" spans="1:74" ht="12.75">
      <c r="B14" s="21"/>
      <c r="C14" s="22"/>
      <c r="D14" s="22"/>
      <c r="E14" s="319" t="s">
        <v>30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1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4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20</v>
      </c>
      <c r="AO16" s="22"/>
      <c r="AP16" s="22"/>
      <c r="AQ16" s="22"/>
      <c r="AR16" s="20"/>
      <c r="BE16" s="31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20</v>
      </c>
      <c r="AO17" s="22"/>
      <c r="AP17" s="22"/>
      <c r="AQ17" s="22"/>
      <c r="AR17" s="20"/>
      <c r="BE17" s="314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4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20</v>
      </c>
      <c r="AO19" s="22"/>
      <c r="AP19" s="22"/>
      <c r="AQ19" s="22"/>
      <c r="AR19" s="20"/>
      <c r="BE19" s="31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20</v>
      </c>
      <c r="AO20" s="22"/>
      <c r="AP20" s="22"/>
      <c r="AQ20" s="22"/>
      <c r="AR20" s="20"/>
      <c r="BE20" s="314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4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4"/>
    </row>
    <row r="23" spans="1:71" s="1" customFormat="1" ht="47.25" customHeight="1">
      <c r="B23" s="21"/>
      <c r="C23" s="22"/>
      <c r="D23" s="22"/>
      <c r="E23" s="321" t="s">
        <v>37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2"/>
      <c r="AP23" s="22"/>
      <c r="AQ23" s="22"/>
      <c r="AR23" s="20"/>
      <c r="BE23" s="31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4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2">
        <f>ROUND(AG54,2)</f>
        <v>0</v>
      </c>
      <c r="AL26" s="323"/>
      <c r="AM26" s="323"/>
      <c r="AN26" s="323"/>
      <c r="AO26" s="323"/>
      <c r="AP26" s="36"/>
      <c r="AQ26" s="36"/>
      <c r="AR26" s="39"/>
      <c r="BE26" s="31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4" t="s">
        <v>39</v>
      </c>
      <c r="M28" s="324"/>
      <c r="N28" s="324"/>
      <c r="O28" s="324"/>
      <c r="P28" s="324"/>
      <c r="Q28" s="36"/>
      <c r="R28" s="36"/>
      <c r="S28" s="36"/>
      <c r="T28" s="36"/>
      <c r="U28" s="36"/>
      <c r="V28" s="36"/>
      <c r="W28" s="324" t="s">
        <v>40</v>
      </c>
      <c r="X28" s="324"/>
      <c r="Y28" s="324"/>
      <c r="Z28" s="324"/>
      <c r="AA28" s="324"/>
      <c r="AB28" s="324"/>
      <c r="AC28" s="324"/>
      <c r="AD28" s="324"/>
      <c r="AE28" s="324"/>
      <c r="AF28" s="36"/>
      <c r="AG28" s="36"/>
      <c r="AH28" s="36"/>
      <c r="AI28" s="36"/>
      <c r="AJ28" s="36"/>
      <c r="AK28" s="324" t="s">
        <v>41</v>
      </c>
      <c r="AL28" s="324"/>
      <c r="AM28" s="324"/>
      <c r="AN28" s="324"/>
      <c r="AO28" s="324"/>
      <c r="AP28" s="36"/>
      <c r="AQ28" s="36"/>
      <c r="AR28" s="39"/>
      <c r="BE28" s="314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27">
        <v>0.21</v>
      </c>
      <c r="M29" s="326"/>
      <c r="N29" s="326"/>
      <c r="O29" s="326"/>
      <c r="P29" s="326"/>
      <c r="Q29" s="41"/>
      <c r="R29" s="41"/>
      <c r="S29" s="41"/>
      <c r="T29" s="41"/>
      <c r="U29" s="41"/>
      <c r="V29" s="41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1"/>
      <c r="AG29" s="41"/>
      <c r="AH29" s="41"/>
      <c r="AI29" s="41"/>
      <c r="AJ29" s="41"/>
      <c r="AK29" s="325">
        <f>ROUND(AV54, 2)</f>
        <v>0</v>
      </c>
      <c r="AL29" s="326"/>
      <c r="AM29" s="326"/>
      <c r="AN29" s="326"/>
      <c r="AO29" s="326"/>
      <c r="AP29" s="41"/>
      <c r="AQ29" s="41"/>
      <c r="AR29" s="42"/>
      <c r="BE29" s="315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27">
        <v>0.15</v>
      </c>
      <c r="M30" s="326"/>
      <c r="N30" s="326"/>
      <c r="O30" s="326"/>
      <c r="P30" s="326"/>
      <c r="Q30" s="41"/>
      <c r="R30" s="41"/>
      <c r="S30" s="41"/>
      <c r="T30" s="41"/>
      <c r="U30" s="41"/>
      <c r="V30" s="41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1"/>
      <c r="AG30" s="41"/>
      <c r="AH30" s="41"/>
      <c r="AI30" s="41"/>
      <c r="AJ30" s="41"/>
      <c r="AK30" s="325">
        <f>ROUND(AW54, 2)</f>
        <v>0</v>
      </c>
      <c r="AL30" s="326"/>
      <c r="AM30" s="326"/>
      <c r="AN30" s="326"/>
      <c r="AO30" s="326"/>
      <c r="AP30" s="41"/>
      <c r="AQ30" s="41"/>
      <c r="AR30" s="42"/>
      <c r="BE30" s="315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27">
        <v>0.21</v>
      </c>
      <c r="M31" s="326"/>
      <c r="N31" s="326"/>
      <c r="O31" s="326"/>
      <c r="P31" s="326"/>
      <c r="Q31" s="41"/>
      <c r="R31" s="41"/>
      <c r="S31" s="41"/>
      <c r="T31" s="41"/>
      <c r="U31" s="41"/>
      <c r="V31" s="41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1"/>
      <c r="AG31" s="41"/>
      <c r="AH31" s="41"/>
      <c r="AI31" s="41"/>
      <c r="AJ31" s="41"/>
      <c r="AK31" s="325">
        <v>0</v>
      </c>
      <c r="AL31" s="326"/>
      <c r="AM31" s="326"/>
      <c r="AN31" s="326"/>
      <c r="AO31" s="326"/>
      <c r="AP31" s="41"/>
      <c r="AQ31" s="41"/>
      <c r="AR31" s="42"/>
      <c r="BE31" s="315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27">
        <v>0.15</v>
      </c>
      <c r="M32" s="326"/>
      <c r="N32" s="326"/>
      <c r="O32" s="326"/>
      <c r="P32" s="326"/>
      <c r="Q32" s="41"/>
      <c r="R32" s="41"/>
      <c r="S32" s="41"/>
      <c r="T32" s="41"/>
      <c r="U32" s="41"/>
      <c r="V32" s="41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1"/>
      <c r="AG32" s="41"/>
      <c r="AH32" s="41"/>
      <c r="AI32" s="41"/>
      <c r="AJ32" s="41"/>
      <c r="AK32" s="325">
        <v>0</v>
      </c>
      <c r="AL32" s="326"/>
      <c r="AM32" s="326"/>
      <c r="AN32" s="326"/>
      <c r="AO32" s="326"/>
      <c r="AP32" s="41"/>
      <c r="AQ32" s="41"/>
      <c r="AR32" s="42"/>
      <c r="BE32" s="315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27">
        <v>0</v>
      </c>
      <c r="M33" s="326"/>
      <c r="N33" s="326"/>
      <c r="O33" s="326"/>
      <c r="P33" s="326"/>
      <c r="Q33" s="41"/>
      <c r="R33" s="41"/>
      <c r="S33" s="41"/>
      <c r="T33" s="41"/>
      <c r="U33" s="41"/>
      <c r="V33" s="41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1"/>
      <c r="AG33" s="41"/>
      <c r="AH33" s="41"/>
      <c r="AI33" s="41"/>
      <c r="AJ33" s="41"/>
      <c r="AK33" s="325">
        <v>0</v>
      </c>
      <c r="AL33" s="326"/>
      <c r="AM33" s="326"/>
      <c r="AN33" s="326"/>
      <c r="AO33" s="32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28" t="s">
        <v>50</v>
      </c>
      <c r="Y35" s="329"/>
      <c r="Z35" s="329"/>
      <c r="AA35" s="329"/>
      <c r="AB35" s="329"/>
      <c r="AC35" s="45"/>
      <c r="AD35" s="45"/>
      <c r="AE35" s="45"/>
      <c r="AF35" s="45"/>
      <c r="AG35" s="45"/>
      <c r="AH35" s="45"/>
      <c r="AI35" s="45"/>
      <c r="AJ35" s="45"/>
      <c r="AK35" s="330">
        <f>SUM(AK26:AK33)</f>
        <v>0</v>
      </c>
      <c r="AL35" s="329"/>
      <c r="AM35" s="329"/>
      <c r="AN35" s="329"/>
      <c r="AO35" s="33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12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MostKamenickyVytlak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15</v>
      </c>
      <c r="D45" s="56"/>
      <c r="E45" s="56"/>
      <c r="F45" s="56"/>
      <c r="G45" s="56"/>
      <c r="H45" s="56"/>
      <c r="I45" s="56"/>
      <c r="J45" s="56"/>
      <c r="K45" s="56"/>
      <c r="L45" s="332" t="str">
        <f>K6</f>
        <v>REKONSTRUKCE MOSTU EV. Č. 343-015 KAMENIČKY, PD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Kameničky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4" t="str">
        <f>IF(AN8= "","",AN8)</f>
        <v>7. 2. 2020</v>
      </c>
      <c r="AN47" s="334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5.7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SPRÁVA A ÚDRŽBA SILNIC PARDUBICKÉHO KRAJE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35" t="str">
        <f>IF(E17="","",E17)</f>
        <v>P-AQUA s.r.o., Jižní 870, 50003 Hradec Králové</v>
      </c>
      <c r="AN49" s="336"/>
      <c r="AO49" s="336"/>
      <c r="AP49" s="336"/>
      <c r="AQ49" s="36"/>
      <c r="AR49" s="39"/>
      <c r="AS49" s="337" t="s">
        <v>52</v>
      </c>
      <c r="AT49" s="338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35" t="str">
        <f>IF(E20="","",E20)</f>
        <v>Ing. Tomáš Růžička</v>
      </c>
      <c r="AN50" s="336"/>
      <c r="AO50" s="336"/>
      <c r="AP50" s="336"/>
      <c r="AQ50" s="36"/>
      <c r="AR50" s="39"/>
      <c r="AS50" s="339"/>
      <c r="AT50" s="340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1"/>
      <c r="AT51" s="342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43" t="s">
        <v>53</v>
      </c>
      <c r="D52" s="344"/>
      <c r="E52" s="344"/>
      <c r="F52" s="344"/>
      <c r="G52" s="344"/>
      <c r="H52" s="66"/>
      <c r="I52" s="345" t="s">
        <v>54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6" t="s">
        <v>55</v>
      </c>
      <c r="AH52" s="344"/>
      <c r="AI52" s="344"/>
      <c r="AJ52" s="344"/>
      <c r="AK52" s="344"/>
      <c r="AL52" s="344"/>
      <c r="AM52" s="344"/>
      <c r="AN52" s="345" t="s">
        <v>56</v>
      </c>
      <c r="AO52" s="344"/>
      <c r="AP52" s="344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0">
        <f>ROUND(AG55,2)</f>
        <v>0</v>
      </c>
      <c r="AH54" s="350"/>
      <c r="AI54" s="350"/>
      <c r="AJ54" s="350"/>
      <c r="AK54" s="350"/>
      <c r="AL54" s="350"/>
      <c r="AM54" s="350"/>
      <c r="AN54" s="351">
        <f>SUM(AG54,AT54)</f>
        <v>0</v>
      </c>
      <c r="AO54" s="351"/>
      <c r="AP54" s="351"/>
      <c r="AQ54" s="78" t="s">
        <v>20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18</v>
      </c>
    </row>
    <row r="55" spans="1:91" s="7" customFormat="1" ht="16.5" customHeight="1">
      <c r="A55" s="86" t="s">
        <v>76</v>
      </c>
      <c r="B55" s="87"/>
      <c r="C55" s="88"/>
      <c r="D55" s="349" t="s">
        <v>77</v>
      </c>
      <c r="E55" s="349"/>
      <c r="F55" s="349"/>
      <c r="G55" s="349"/>
      <c r="H55" s="349"/>
      <c r="I55" s="89"/>
      <c r="J55" s="349" t="s">
        <v>78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'SO 331 - SO 331 - Přeložk...'!J30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0" t="s">
        <v>79</v>
      </c>
      <c r="AR55" s="91"/>
      <c r="AS55" s="92">
        <v>0</v>
      </c>
      <c r="AT55" s="93">
        <f>ROUND(SUM(AV55:AW55),2)</f>
        <v>0</v>
      </c>
      <c r="AU55" s="94">
        <f>'SO 331 - SO 331 - Přeložk...'!P86</f>
        <v>0</v>
      </c>
      <c r="AV55" s="93">
        <f>'SO 331 - SO 331 - Přeložk...'!J33</f>
        <v>0</v>
      </c>
      <c r="AW55" s="93">
        <f>'SO 331 - SO 331 - Přeložk...'!J34</f>
        <v>0</v>
      </c>
      <c r="AX55" s="93">
        <f>'SO 331 - SO 331 - Přeložk...'!J35</f>
        <v>0</v>
      </c>
      <c r="AY55" s="93">
        <f>'SO 331 - SO 331 - Přeložk...'!J36</f>
        <v>0</v>
      </c>
      <c r="AZ55" s="93">
        <f>'SO 331 - SO 331 - Přeložk...'!F33</f>
        <v>0</v>
      </c>
      <c r="BA55" s="93">
        <f>'SO 331 - SO 331 - Přeložk...'!F34</f>
        <v>0</v>
      </c>
      <c r="BB55" s="93">
        <f>'SO 331 - SO 331 - Přeložk...'!F35</f>
        <v>0</v>
      </c>
      <c r="BC55" s="93">
        <f>'SO 331 - SO 331 - Přeložk...'!F36</f>
        <v>0</v>
      </c>
      <c r="BD55" s="95">
        <f>'SO 331 - SO 331 - Přeložk...'!F37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18</v>
      </c>
      <c r="CM55" s="96" t="s">
        <v>82</v>
      </c>
    </row>
    <row r="56" spans="1:91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uQapnSMfww9oj0BLj7rMjTuEOPvnBMuzOXCnc2e7iZyFPfuTFbEFSX25RdOe2VIGJjgUl/f0Igh7u8em6YhBwQ==" saltValue="LRE3ehK5WQjElSsmH9+djv97lL1LKpaZsRoKPNAVTjLETypTg5jsqXzyOGvoKvPWpXy7LBbHkykl0GMXn/I7l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331 - SO 331 - Přelož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7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81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82</v>
      </c>
    </row>
    <row r="4" spans="1:46" s="1" customFormat="1" ht="24.95" customHeight="1">
      <c r="B4" s="20"/>
      <c r="D4" s="101" t="s">
        <v>83</v>
      </c>
      <c r="I4" s="97"/>
      <c r="L4" s="20"/>
      <c r="M4" s="102" t="s">
        <v>10</v>
      </c>
      <c r="AT4" s="17" t="s">
        <v>4</v>
      </c>
    </row>
    <row r="5" spans="1:46" s="1" customFormat="1" ht="6.95" customHeight="1">
      <c r="B5" s="20"/>
      <c r="I5" s="97"/>
      <c r="L5" s="20"/>
    </row>
    <row r="6" spans="1:46" s="1" customFormat="1" ht="12" customHeight="1">
      <c r="B6" s="20"/>
      <c r="D6" s="103" t="s">
        <v>15</v>
      </c>
      <c r="I6" s="97"/>
      <c r="L6" s="20"/>
    </row>
    <row r="7" spans="1:46" s="1" customFormat="1" ht="16.5" customHeight="1">
      <c r="B7" s="20"/>
      <c r="E7" s="353" t="str">
        <f>'Rekapitulace stavby'!K6</f>
        <v>REKONSTRUKCE MOSTU EV. Č. 343-015 KAMENIČKY, PD</v>
      </c>
      <c r="F7" s="354"/>
      <c r="G7" s="354"/>
      <c r="H7" s="354"/>
      <c r="I7" s="97"/>
      <c r="L7" s="20"/>
    </row>
    <row r="8" spans="1:46" s="2" customFormat="1" ht="12" customHeight="1">
      <c r="A8" s="34"/>
      <c r="B8" s="39"/>
      <c r="C8" s="34"/>
      <c r="D8" s="103" t="s">
        <v>84</v>
      </c>
      <c r="E8" s="34"/>
      <c r="F8" s="34"/>
      <c r="G8" s="34"/>
      <c r="H8" s="34"/>
      <c r="I8" s="104"/>
      <c r="J8" s="34"/>
      <c r="K8" s="34"/>
      <c r="L8" s="10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85</v>
      </c>
      <c r="F9" s="356"/>
      <c r="G9" s="356"/>
      <c r="H9" s="356"/>
      <c r="I9" s="104"/>
      <c r="J9" s="34"/>
      <c r="K9" s="34"/>
      <c r="L9" s="10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4"/>
      <c r="J10" s="34"/>
      <c r="K10" s="34"/>
      <c r="L10" s="10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3" t="s">
        <v>17</v>
      </c>
      <c r="E11" s="34"/>
      <c r="F11" s="106" t="s">
        <v>18</v>
      </c>
      <c r="G11" s="34"/>
      <c r="H11" s="34"/>
      <c r="I11" s="107" t="s">
        <v>19</v>
      </c>
      <c r="J11" s="106" t="s">
        <v>20</v>
      </c>
      <c r="K11" s="34"/>
      <c r="L11" s="10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3" t="s">
        <v>21</v>
      </c>
      <c r="E12" s="34"/>
      <c r="F12" s="106" t="s">
        <v>22</v>
      </c>
      <c r="G12" s="34"/>
      <c r="H12" s="34"/>
      <c r="I12" s="107" t="s">
        <v>23</v>
      </c>
      <c r="J12" s="108" t="str">
        <f>'Rekapitulace stavby'!AN8</f>
        <v>7. 2. 2020</v>
      </c>
      <c r="K12" s="34"/>
      <c r="L12" s="10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4"/>
      <c r="J13" s="34"/>
      <c r="K13" s="34"/>
      <c r="L13" s="10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3" t="s">
        <v>25</v>
      </c>
      <c r="E14" s="34"/>
      <c r="F14" s="34"/>
      <c r="G14" s="34"/>
      <c r="H14" s="34"/>
      <c r="I14" s="107" t="s">
        <v>26</v>
      </c>
      <c r="J14" s="106" t="s">
        <v>20</v>
      </c>
      <c r="K14" s="34"/>
      <c r="L14" s="10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6" t="s">
        <v>27</v>
      </c>
      <c r="F15" s="34"/>
      <c r="G15" s="34"/>
      <c r="H15" s="34"/>
      <c r="I15" s="107" t="s">
        <v>28</v>
      </c>
      <c r="J15" s="106" t="s">
        <v>20</v>
      </c>
      <c r="K15" s="34"/>
      <c r="L15" s="10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4"/>
      <c r="J16" s="34"/>
      <c r="K16" s="34"/>
      <c r="L16" s="10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3" t="s">
        <v>29</v>
      </c>
      <c r="E17" s="34"/>
      <c r="F17" s="34"/>
      <c r="G17" s="34"/>
      <c r="H17" s="34"/>
      <c r="I17" s="107" t="s">
        <v>26</v>
      </c>
      <c r="J17" s="30" t="str">
        <f>'Rekapitulace stavby'!AN13</f>
        <v>Vyplň údaj</v>
      </c>
      <c r="K17" s="34"/>
      <c r="L17" s="10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7" t="s">
        <v>28</v>
      </c>
      <c r="J18" s="30" t="str">
        <f>'Rekapitulace stavby'!AN14</f>
        <v>Vyplň údaj</v>
      </c>
      <c r="K18" s="34"/>
      <c r="L18" s="10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4"/>
      <c r="J19" s="34"/>
      <c r="K19" s="34"/>
      <c r="L19" s="10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3" t="s">
        <v>31</v>
      </c>
      <c r="E20" s="34"/>
      <c r="F20" s="34"/>
      <c r="G20" s="34"/>
      <c r="H20" s="34"/>
      <c r="I20" s="107" t="s">
        <v>26</v>
      </c>
      <c r="J20" s="106" t="s">
        <v>20</v>
      </c>
      <c r="K20" s="34"/>
      <c r="L20" s="10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6" t="s">
        <v>32</v>
      </c>
      <c r="F21" s="34"/>
      <c r="G21" s="34"/>
      <c r="H21" s="34"/>
      <c r="I21" s="107" t="s">
        <v>28</v>
      </c>
      <c r="J21" s="106" t="s">
        <v>20</v>
      </c>
      <c r="K21" s="34"/>
      <c r="L21" s="10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4"/>
      <c r="J22" s="34"/>
      <c r="K22" s="34"/>
      <c r="L22" s="10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3" t="s">
        <v>34</v>
      </c>
      <c r="E23" s="34"/>
      <c r="F23" s="34"/>
      <c r="G23" s="34"/>
      <c r="H23" s="34"/>
      <c r="I23" s="107" t="s">
        <v>26</v>
      </c>
      <c r="J23" s="106" t="s">
        <v>20</v>
      </c>
      <c r="K23" s="34"/>
      <c r="L23" s="10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6" t="s">
        <v>35</v>
      </c>
      <c r="F24" s="34"/>
      <c r="G24" s="34"/>
      <c r="H24" s="34"/>
      <c r="I24" s="107" t="s">
        <v>28</v>
      </c>
      <c r="J24" s="106" t="s">
        <v>20</v>
      </c>
      <c r="K24" s="34"/>
      <c r="L24" s="10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4"/>
      <c r="J25" s="34"/>
      <c r="K25" s="34"/>
      <c r="L25" s="10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3" t="s">
        <v>36</v>
      </c>
      <c r="E26" s="34"/>
      <c r="F26" s="34"/>
      <c r="G26" s="34"/>
      <c r="H26" s="34"/>
      <c r="I26" s="104"/>
      <c r="J26" s="34"/>
      <c r="K26" s="34"/>
      <c r="L26" s="10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20</v>
      </c>
      <c r="F27" s="359"/>
      <c r="G27" s="359"/>
      <c r="H27" s="359"/>
      <c r="I27" s="111"/>
      <c r="J27" s="109"/>
      <c r="K27" s="109"/>
      <c r="L27" s="112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4"/>
      <c r="J28" s="34"/>
      <c r="K28" s="34"/>
      <c r="L28" s="10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4"/>
      <c r="J29" s="113"/>
      <c r="K29" s="113"/>
      <c r="L29" s="10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38</v>
      </c>
      <c r="E30" s="34"/>
      <c r="F30" s="34"/>
      <c r="G30" s="34"/>
      <c r="H30" s="34"/>
      <c r="I30" s="104"/>
      <c r="J30" s="116">
        <f>ROUND(J86, 2)</f>
        <v>0</v>
      </c>
      <c r="K30" s="34"/>
      <c r="L30" s="10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4"/>
      <c r="J31" s="113"/>
      <c r="K31" s="113"/>
      <c r="L31" s="10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40</v>
      </c>
      <c r="G32" s="34"/>
      <c r="H32" s="34"/>
      <c r="I32" s="118" t="s">
        <v>39</v>
      </c>
      <c r="J32" s="117" t="s">
        <v>41</v>
      </c>
      <c r="K32" s="34"/>
      <c r="L32" s="10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9" t="s">
        <v>42</v>
      </c>
      <c r="E33" s="103" t="s">
        <v>43</v>
      </c>
      <c r="F33" s="120">
        <f>ROUND((SUM(BE86:BE199)),  2)</f>
        <v>0</v>
      </c>
      <c r="G33" s="34"/>
      <c r="H33" s="34"/>
      <c r="I33" s="121">
        <v>0.21</v>
      </c>
      <c r="J33" s="120">
        <f>ROUND(((SUM(BE86:BE199))*I33),  2)</f>
        <v>0</v>
      </c>
      <c r="K33" s="34"/>
      <c r="L33" s="10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3" t="s">
        <v>44</v>
      </c>
      <c r="F34" s="120">
        <f>ROUND((SUM(BF86:BF199)),  2)</f>
        <v>0</v>
      </c>
      <c r="G34" s="34"/>
      <c r="H34" s="34"/>
      <c r="I34" s="121">
        <v>0.15</v>
      </c>
      <c r="J34" s="120">
        <f>ROUND(((SUM(BF86:BF199))*I34),  2)</f>
        <v>0</v>
      </c>
      <c r="K34" s="34"/>
      <c r="L34" s="10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3" t="s">
        <v>45</v>
      </c>
      <c r="F35" s="120">
        <f>ROUND((SUM(BG86:BG199)),  2)</f>
        <v>0</v>
      </c>
      <c r="G35" s="34"/>
      <c r="H35" s="34"/>
      <c r="I35" s="121">
        <v>0.21</v>
      </c>
      <c r="J35" s="120">
        <f>0</f>
        <v>0</v>
      </c>
      <c r="K35" s="34"/>
      <c r="L35" s="10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3" t="s">
        <v>46</v>
      </c>
      <c r="F36" s="120">
        <f>ROUND((SUM(BH86:BH199)),  2)</f>
        <v>0</v>
      </c>
      <c r="G36" s="34"/>
      <c r="H36" s="34"/>
      <c r="I36" s="121">
        <v>0.15</v>
      </c>
      <c r="J36" s="120">
        <f>0</f>
        <v>0</v>
      </c>
      <c r="K36" s="34"/>
      <c r="L36" s="10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3" t="s">
        <v>47</v>
      </c>
      <c r="F37" s="120">
        <f>ROUND((SUM(BI86:BI199)),  2)</f>
        <v>0</v>
      </c>
      <c r="G37" s="34"/>
      <c r="H37" s="34"/>
      <c r="I37" s="121">
        <v>0</v>
      </c>
      <c r="J37" s="120">
        <f>0</f>
        <v>0</v>
      </c>
      <c r="K37" s="34"/>
      <c r="L37" s="10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4"/>
      <c r="J38" s="34"/>
      <c r="K38" s="34"/>
      <c r="L38" s="10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10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10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10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86</v>
      </c>
      <c r="D45" s="36"/>
      <c r="E45" s="36"/>
      <c r="F45" s="36"/>
      <c r="G45" s="36"/>
      <c r="H45" s="36"/>
      <c r="I45" s="104"/>
      <c r="J45" s="36"/>
      <c r="K45" s="36"/>
      <c r="L45" s="105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4"/>
      <c r="J46" s="36"/>
      <c r="K46" s="36"/>
      <c r="L46" s="105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104"/>
      <c r="J47" s="36"/>
      <c r="K47" s="36"/>
      <c r="L47" s="105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REKONSTRUKCE MOSTU EV. Č. 343-015 KAMENIČKY, PD</v>
      </c>
      <c r="F48" s="361"/>
      <c r="G48" s="361"/>
      <c r="H48" s="361"/>
      <c r="I48" s="104"/>
      <c r="J48" s="36"/>
      <c r="K48" s="36"/>
      <c r="L48" s="105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84</v>
      </c>
      <c r="D49" s="36"/>
      <c r="E49" s="36"/>
      <c r="F49" s="36"/>
      <c r="G49" s="36"/>
      <c r="H49" s="36"/>
      <c r="I49" s="104"/>
      <c r="J49" s="36"/>
      <c r="K49" s="36"/>
      <c r="L49" s="105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2" t="str">
        <f>E9</f>
        <v>SO 331 - SO 331 - Přeložka kanalizace - Výtlak</v>
      </c>
      <c r="F50" s="362"/>
      <c r="G50" s="362"/>
      <c r="H50" s="362"/>
      <c r="I50" s="104"/>
      <c r="J50" s="36"/>
      <c r="K50" s="36"/>
      <c r="L50" s="105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4"/>
      <c r="J51" s="36"/>
      <c r="K51" s="36"/>
      <c r="L51" s="105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Kameničky</v>
      </c>
      <c r="G52" s="36"/>
      <c r="H52" s="36"/>
      <c r="I52" s="107" t="s">
        <v>23</v>
      </c>
      <c r="J52" s="59" t="str">
        <f>IF(J12="","",J12)</f>
        <v>7. 2. 2020</v>
      </c>
      <c r="K52" s="36"/>
      <c r="L52" s="105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4"/>
      <c r="J53" s="36"/>
      <c r="K53" s="36"/>
      <c r="L53" s="105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6"/>
      <c r="E54" s="36"/>
      <c r="F54" s="27" t="str">
        <f>E15</f>
        <v>SPRÁVA A ÚDRŽBA SILNIC PARDUBICKÉHO KRAJE</v>
      </c>
      <c r="G54" s="36"/>
      <c r="H54" s="36"/>
      <c r="I54" s="107" t="s">
        <v>31</v>
      </c>
      <c r="J54" s="32" t="str">
        <f>E21</f>
        <v>P-AQUA s.r.o., Jižní 870, 50003 Hradec Králové</v>
      </c>
      <c r="K54" s="36"/>
      <c r="L54" s="105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07" t="s">
        <v>34</v>
      </c>
      <c r="J55" s="32" t="str">
        <f>E24</f>
        <v>Ing. Tomáš Růžička</v>
      </c>
      <c r="K55" s="36"/>
      <c r="L55" s="105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4"/>
      <c r="J56" s="36"/>
      <c r="K56" s="36"/>
      <c r="L56" s="105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6" t="s">
        <v>87</v>
      </c>
      <c r="D57" s="137"/>
      <c r="E57" s="137"/>
      <c r="F57" s="137"/>
      <c r="G57" s="137"/>
      <c r="H57" s="137"/>
      <c r="I57" s="138"/>
      <c r="J57" s="139" t="s">
        <v>88</v>
      </c>
      <c r="K57" s="137"/>
      <c r="L57" s="105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4"/>
      <c r="J58" s="36"/>
      <c r="K58" s="36"/>
      <c r="L58" s="105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0" t="s">
        <v>70</v>
      </c>
      <c r="D59" s="36"/>
      <c r="E59" s="36"/>
      <c r="F59" s="36"/>
      <c r="G59" s="36"/>
      <c r="H59" s="36"/>
      <c r="I59" s="104"/>
      <c r="J59" s="77">
        <f>J86</f>
        <v>0</v>
      </c>
      <c r="K59" s="36"/>
      <c r="L59" s="105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89</v>
      </c>
    </row>
    <row r="60" spans="1:47" s="9" customFormat="1" ht="24.95" customHeight="1">
      <c r="B60" s="141"/>
      <c r="C60" s="142"/>
      <c r="D60" s="143" t="s">
        <v>90</v>
      </c>
      <c r="E60" s="144"/>
      <c r="F60" s="144"/>
      <c r="G60" s="144"/>
      <c r="H60" s="144"/>
      <c r="I60" s="145"/>
      <c r="J60" s="146">
        <f>J87</f>
        <v>0</v>
      </c>
      <c r="K60" s="142"/>
      <c r="L60" s="147"/>
    </row>
    <row r="61" spans="1:47" s="10" customFormat="1" ht="19.899999999999999" customHeight="1">
      <c r="B61" s="148"/>
      <c r="C61" s="149"/>
      <c r="D61" s="150" t="s">
        <v>91</v>
      </c>
      <c r="E61" s="151"/>
      <c r="F61" s="151"/>
      <c r="G61" s="151"/>
      <c r="H61" s="151"/>
      <c r="I61" s="152"/>
      <c r="J61" s="153">
        <f>J88</f>
        <v>0</v>
      </c>
      <c r="K61" s="149"/>
      <c r="L61" s="154"/>
    </row>
    <row r="62" spans="1:47" s="10" customFormat="1" ht="19.899999999999999" customHeight="1">
      <c r="B62" s="148"/>
      <c r="C62" s="149"/>
      <c r="D62" s="150" t="s">
        <v>92</v>
      </c>
      <c r="E62" s="151"/>
      <c r="F62" s="151"/>
      <c r="G62" s="151"/>
      <c r="H62" s="151"/>
      <c r="I62" s="152"/>
      <c r="J62" s="153">
        <f>J136</f>
        <v>0</v>
      </c>
      <c r="K62" s="149"/>
      <c r="L62" s="154"/>
    </row>
    <row r="63" spans="1:47" s="10" customFormat="1" ht="19.899999999999999" customHeight="1">
      <c r="B63" s="148"/>
      <c r="C63" s="149"/>
      <c r="D63" s="150" t="s">
        <v>93</v>
      </c>
      <c r="E63" s="151"/>
      <c r="F63" s="151"/>
      <c r="G63" s="151"/>
      <c r="H63" s="151"/>
      <c r="I63" s="152"/>
      <c r="J63" s="153">
        <f>J141</f>
        <v>0</v>
      </c>
      <c r="K63" s="149"/>
      <c r="L63" s="154"/>
    </row>
    <row r="64" spans="1:47" s="10" customFormat="1" ht="19.899999999999999" customHeight="1">
      <c r="B64" s="148"/>
      <c r="C64" s="149"/>
      <c r="D64" s="150" t="s">
        <v>94</v>
      </c>
      <c r="E64" s="151"/>
      <c r="F64" s="151"/>
      <c r="G64" s="151"/>
      <c r="H64" s="151"/>
      <c r="I64" s="152"/>
      <c r="J64" s="153">
        <f>J186</f>
        <v>0</v>
      </c>
      <c r="K64" s="149"/>
      <c r="L64" s="154"/>
    </row>
    <row r="65" spans="1:31" s="9" customFormat="1" ht="24.95" customHeight="1">
      <c r="B65" s="141"/>
      <c r="C65" s="142"/>
      <c r="D65" s="143" t="s">
        <v>95</v>
      </c>
      <c r="E65" s="144"/>
      <c r="F65" s="144"/>
      <c r="G65" s="144"/>
      <c r="H65" s="144"/>
      <c r="I65" s="145"/>
      <c r="J65" s="146">
        <f>J190</f>
        <v>0</v>
      </c>
      <c r="K65" s="142"/>
      <c r="L65" s="147"/>
    </row>
    <row r="66" spans="1:31" s="10" customFormat="1" ht="19.899999999999999" customHeight="1">
      <c r="B66" s="148"/>
      <c r="C66" s="149"/>
      <c r="D66" s="150" t="s">
        <v>96</v>
      </c>
      <c r="E66" s="151"/>
      <c r="F66" s="151"/>
      <c r="G66" s="151"/>
      <c r="H66" s="151"/>
      <c r="I66" s="152"/>
      <c r="J66" s="153">
        <f>J191</f>
        <v>0</v>
      </c>
      <c r="K66" s="149"/>
      <c r="L66" s="154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104"/>
      <c r="J67" s="36"/>
      <c r="K67" s="36"/>
      <c r="L67" s="105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132"/>
      <c r="J68" s="48"/>
      <c r="K68" s="48"/>
      <c r="L68" s="105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135"/>
      <c r="J72" s="50"/>
      <c r="K72" s="50"/>
      <c r="L72" s="105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97</v>
      </c>
      <c r="D73" s="36"/>
      <c r="E73" s="36"/>
      <c r="F73" s="36"/>
      <c r="G73" s="36"/>
      <c r="H73" s="36"/>
      <c r="I73" s="104"/>
      <c r="J73" s="36"/>
      <c r="K73" s="36"/>
      <c r="L73" s="105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104"/>
      <c r="J74" s="36"/>
      <c r="K74" s="36"/>
      <c r="L74" s="105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15</v>
      </c>
      <c r="D75" s="36"/>
      <c r="E75" s="36"/>
      <c r="F75" s="36"/>
      <c r="G75" s="36"/>
      <c r="H75" s="36"/>
      <c r="I75" s="104"/>
      <c r="J75" s="36"/>
      <c r="K75" s="36"/>
      <c r="L75" s="105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60" t="str">
        <f>E7</f>
        <v>REKONSTRUKCE MOSTU EV. Č. 343-015 KAMENIČKY, PD</v>
      </c>
      <c r="F76" s="361"/>
      <c r="G76" s="361"/>
      <c r="H76" s="361"/>
      <c r="I76" s="104"/>
      <c r="J76" s="36"/>
      <c r="K76" s="36"/>
      <c r="L76" s="10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84</v>
      </c>
      <c r="D77" s="36"/>
      <c r="E77" s="36"/>
      <c r="F77" s="36"/>
      <c r="G77" s="36"/>
      <c r="H77" s="36"/>
      <c r="I77" s="104"/>
      <c r="J77" s="36"/>
      <c r="K77" s="36"/>
      <c r="L77" s="10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32" t="str">
        <f>E9</f>
        <v>SO 331 - SO 331 - Přeložka kanalizace - Výtlak</v>
      </c>
      <c r="F78" s="362"/>
      <c r="G78" s="362"/>
      <c r="H78" s="362"/>
      <c r="I78" s="104"/>
      <c r="J78" s="36"/>
      <c r="K78" s="36"/>
      <c r="L78" s="105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104"/>
      <c r="J79" s="36"/>
      <c r="K79" s="36"/>
      <c r="L79" s="105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Kameničky</v>
      </c>
      <c r="G80" s="36"/>
      <c r="H80" s="36"/>
      <c r="I80" s="107" t="s">
        <v>23</v>
      </c>
      <c r="J80" s="59" t="str">
        <f>IF(J12="","",J12)</f>
        <v>7. 2. 2020</v>
      </c>
      <c r="K80" s="36"/>
      <c r="L80" s="105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104"/>
      <c r="J81" s="36"/>
      <c r="K81" s="36"/>
      <c r="L81" s="10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40.15" customHeight="1">
      <c r="A82" s="34"/>
      <c r="B82" s="35"/>
      <c r="C82" s="29" t="s">
        <v>25</v>
      </c>
      <c r="D82" s="36"/>
      <c r="E82" s="36"/>
      <c r="F82" s="27" t="str">
        <f>E15</f>
        <v>SPRÁVA A ÚDRŽBA SILNIC PARDUBICKÉHO KRAJE</v>
      </c>
      <c r="G82" s="36"/>
      <c r="H82" s="36"/>
      <c r="I82" s="107" t="s">
        <v>31</v>
      </c>
      <c r="J82" s="32" t="str">
        <f>E21</f>
        <v>P-AQUA s.r.o., Jižní 870, 50003 Hradec Králové</v>
      </c>
      <c r="K82" s="36"/>
      <c r="L82" s="10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6"/>
      <c r="E83" s="36"/>
      <c r="F83" s="27" t="str">
        <f>IF(E18="","",E18)</f>
        <v>Vyplň údaj</v>
      </c>
      <c r="G83" s="36"/>
      <c r="H83" s="36"/>
      <c r="I83" s="107" t="s">
        <v>34</v>
      </c>
      <c r="J83" s="32" t="str">
        <f>E24</f>
        <v>Ing. Tomáš Růžička</v>
      </c>
      <c r="K83" s="36"/>
      <c r="L83" s="10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104"/>
      <c r="J84" s="36"/>
      <c r="K84" s="36"/>
      <c r="L84" s="10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55"/>
      <c r="B85" s="156"/>
      <c r="C85" s="157" t="s">
        <v>98</v>
      </c>
      <c r="D85" s="158" t="s">
        <v>57</v>
      </c>
      <c r="E85" s="158" t="s">
        <v>53</v>
      </c>
      <c r="F85" s="158" t="s">
        <v>54</v>
      </c>
      <c r="G85" s="158" t="s">
        <v>99</v>
      </c>
      <c r="H85" s="158" t="s">
        <v>100</v>
      </c>
      <c r="I85" s="159" t="s">
        <v>101</v>
      </c>
      <c r="J85" s="158" t="s">
        <v>88</v>
      </c>
      <c r="K85" s="160" t="s">
        <v>102</v>
      </c>
      <c r="L85" s="161"/>
      <c r="M85" s="68" t="s">
        <v>20</v>
      </c>
      <c r="N85" s="69" t="s">
        <v>42</v>
      </c>
      <c r="O85" s="69" t="s">
        <v>103</v>
      </c>
      <c r="P85" s="69" t="s">
        <v>104</v>
      </c>
      <c r="Q85" s="69" t="s">
        <v>105</v>
      </c>
      <c r="R85" s="69" t="s">
        <v>106</v>
      </c>
      <c r="S85" s="69" t="s">
        <v>107</v>
      </c>
      <c r="T85" s="70" t="s">
        <v>108</v>
      </c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</row>
    <row r="86" spans="1:65" s="2" customFormat="1" ht="22.9" customHeight="1">
      <c r="A86" s="34"/>
      <c r="B86" s="35"/>
      <c r="C86" s="75" t="s">
        <v>109</v>
      </c>
      <c r="D86" s="36"/>
      <c r="E86" s="36"/>
      <c r="F86" s="36"/>
      <c r="G86" s="36"/>
      <c r="H86" s="36"/>
      <c r="I86" s="104"/>
      <c r="J86" s="162">
        <f>BK86</f>
        <v>0</v>
      </c>
      <c r="K86" s="36"/>
      <c r="L86" s="39"/>
      <c r="M86" s="71"/>
      <c r="N86" s="163"/>
      <c r="O86" s="72"/>
      <c r="P86" s="164">
        <f>P87+P190</f>
        <v>0</v>
      </c>
      <c r="Q86" s="72"/>
      <c r="R86" s="164">
        <f>R87+R190</f>
        <v>14.8546665</v>
      </c>
      <c r="S86" s="72"/>
      <c r="T86" s="165">
        <f>T87+T190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71</v>
      </c>
      <c r="AU86" s="17" t="s">
        <v>89</v>
      </c>
      <c r="BK86" s="166">
        <f>BK87+BK190</f>
        <v>0</v>
      </c>
    </row>
    <row r="87" spans="1:65" s="12" customFormat="1" ht="25.9" customHeight="1">
      <c r="B87" s="167"/>
      <c r="C87" s="168"/>
      <c r="D87" s="169" t="s">
        <v>71</v>
      </c>
      <c r="E87" s="170" t="s">
        <v>110</v>
      </c>
      <c r="F87" s="170" t="s">
        <v>111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P88+P136+P141+P186</f>
        <v>0</v>
      </c>
      <c r="Q87" s="175"/>
      <c r="R87" s="176">
        <f>R88+R136+R141+R186</f>
        <v>14.8546665</v>
      </c>
      <c r="S87" s="175"/>
      <c r="T87" s="177">
        <f>T88+T136+T141+T186</f>
        <v>0</v>
      </c>
      <c r="AR87" s="178" t="s">
        <v>80</v>
      </c>
      <c r="AT87" s="179" t="s">
        <v>71</v>
      </c>
      <c r="AU87" s="179" t="s">
        <v>72</v>
      </c>
      <c r="AY87" s="178" t="s">
        <v>112</v>
      </c>
      <c r="BK87" s="180">
        <f>BK88+BK136+BK141+BK186</f>
        <v>0</v>
      </c>
    </row>
    <row r="88" spans="1:65" s="12" customFormat="1" ht="22.9" customHeight="1">
      <c r="B88" s="167"/>
      <c r="C88" s="168"/>
      <c r="D88" s="169" t="s">
        <v>71</v>
      </c>
      <c r="E88" s="181" t="s">
        <v>80</v>
      </c>
      <c r="F88" s="181" t="s">
        <v>113</v>
      </c>
      <c r="G88" s="168"/>
      <c r="H88" s="168"/>
      <c r="I88" s="171"/>
      <c r="J88" s="182">
        <f>BK88</f>
        <v>0</v>
      </c>
      <c r="K88" s="168"/>
      <c r="L88" s="173"/>
      <c r="M88" s="174"/>
      <c r="N88" s="175"/>
      <c r="O88" s="175"/>
      <c r="P88" s="176">
        <f>SUM(P89:P135)</f>
        <v>0</v>
      </c>
      <c r="Q88" s="175"/>
      <c r="R88" s="176">
        <f>SUM(R89:R135)</f>
        <v>13.4535651</v>
      </c>
      <c r="S88" s="175"/>
      <c r="T88" s="177">
        <f>SUM(T89:T135)</f>
        <v>0</v>
      </c>
      <c r="AR88" s="178" t="s">
        <v>80</v>
      </c>
      <c r="AT88" s="179" t="s">
        <v>71</v>
      </c>
      <c r="AU88" s="179" t="s">
        <v>80</v>
      </c>
      <c r="AY88" s="178" t="s">
        <v>112</v>
      </c>
      <c r="BK88" s="180">
        <f>SUM(BK89:BK135)</f>
        <v>0</v>
      </c>
    </row>
    <row r="89" spans="1:65" s="2" customFormat="1" ht="16.5" customHeight="1">
      <c r="A89" s="34"/>
      <c r="B89" s="35"/>
      <c r="C89" s="183" t="s">
        <v>80</v>
      </c>
      <c r="D89" s="183" t="s">
        <v>114</v>
      </c>
      <c r="E89" s="184" t="s">
        <v>115</v>
      </c>
      <c r="F89" s="185" t="s">
        <v>116</v>
      </c>
      <c r="G89" s="186" t="s">
        <v>117</v>
      </c>
      <c r="H89" s="187">
        <v>1</v>
      </c>
      <c r="I89" s="188"/>
      <c r="J89" s="187">
        <f>ROUND(I89*H89,2)</f>
        <v>0</v>
      </c>
      <c r="K89" s="185" t="s">
        <v>118</v>
      </c>
      <c r="L89" s="39"/>
      <c r="M89" s="189" t="s">
        <v>20</v>
      </c>
      <c r="N89" s="190" t="s">
        <v>43</v>
      </c>
      <c r="O89" s="64"/>
      <c r="P89" s="191">
        <f>O89*H89</f>
        <v>0</v>
      </c>
      <c r="Q89" s="191">
        <v>3.6900000000000002E-2</v>
      </c>
      <c r="R89" s="191">
        <f>Q89*H89</f>
        <v>3.6900000000000002E-2</v>
      </c>
      <c r="S89" s="191">
        <v>0</v>
      </c>
      <c r="T89" s="192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93" t="s">
        <v>119</v>
      </c>
      <c r="AT89" s="193" t="s">
        <v>114</v>
      </c>
      <c r="AU89" s="193" t="s">
        <v>82</v>
      </c>
      <c r="AY89" s="17" t="s">
        <v>112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17" t="s">
        <v>80</v>
      </c>
      <c r="BK89" s="194">
        <f>ROUND(I89*H89,2)</f>
        <v>0</v>
      </c>
      <c r="BL89" s="17" t="s">
        <v>119</v>
      </c>
      <c r="BM89" s="193" t="s">
        <v>120</v>
      </c>
    </row>
    <row r="90" spans="1:65" s="2" customFormat="1" ht="29.25">
      <c r="A90" s="34"/>
      <c r="B90" s="35"/>
      <c r="C90" s="36"/>
      <c r="D90" s="195" t="s">
        <v>121</v>
      </c>
      <c r="E90" s="36"/>
      <c r="F90" s="196" t="s">
        <v>122</v>
      </c>
      <c r="G90" s="36"/>
      <c r="H90" s="36"/>
      <c r="I90" s="104"/>
      <c r="J90" s="36"/>
      <c r="K90" s="36"/>
      <c r="L90" s="39"/>
      <c r="M90" s="197"/>
      <c r="N90" s="198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121</v>
      </c>
      <c r="AU90" s="17" t="s">
        <v>82</v>
      </c>
    </row>
    <row r="91" spans="1:65" s="2" customFormat="1" ht="58.5">
      <c r="A91" s="34"/>
      <c r="B91" s="35"/>
      <c r="C91" s="36"/>
      <c r="D91" s="195" t="s">
        <v>123</v>
      </c>
      <c r="E91" s="36"/>
      <c r="F91" s="199" t="s">
        <v>124</v>
      </c>
      <c r="G91" s="36"/>
      <c r="H91" s="36"/>
      <c r="I91" s="104"/>
      <c r="J91" s="36"/>
      <c r="K91" s="36"/>
      <c r="L91" s="39"/>
      <c r="M91" s="197"/>
      <c r="N91" s="198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123</v>
      </c>
      <c r="AU91" s="17" t="s">
        <v>82</v>
      </c>
    </row>
    <row r="92" spans="1:65" s="13" customFormat="1" ht="11.25">
      <c r="B92" s="200"/>
      <c r="C92" s="201"/>
      <c r="D92" s="195" t="s">
        <v>125</v>
      </c>
      <c r="E92" s="202" t="s">
        <v>20</v>
      </c>
      <c r="F92" s="203" t="s">
        <v>126</v>
      </c>
      <c r="G92" s="201"/>
      <c r="H92" s="204">
        <v>1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125</v>
      </c>
      <c r="AU92" s="210" t="s">
        <v>82</v>
      </c>
      <c r="AV92" s="13" t="s">
        <v>82</v>
      </c>
      <c r="AW92" s="13" t="s">
        <v>33</v>
      </c>
      <c r="AX92" s="13" t="s">
        <v>80</v>
      </c>
      <c r="AY92" s="210" t="s">
        <v>112</v>
      </c>
    </row>
    <row r="93" spans="1:65" s="2" customFormat="1" ht="16.5" customHeight="1">
      <c r="A93" s="34"/>
      <c r="B93" s="35"/>
      <c r="C93" s="183" t="s">
        <v>82</v>
      </c>
      <c r="D93" s="183" t="s">
        <v>114</v>
      </c>
      <c r="E93" s="184" t="s">
        <v>127</v>
      </c>
      <c r="F93" s="185" t="s">
        <v>128</v>
      </c>
      <c r="G93" s="186" t="s">
        <v>117</v>
      </c>
      <c r="H93" s="187">
        <v>2</v>
      </c>
      <c r="I93" s="188"/>
      <c r="J93" s="187">
        <f>ROUND(I93*H93,2)</f>
        <v>0</v>
      </c>
      <c r="K93" s="185" t="s">
        <v>118</v>
      </c>
      <c r="L93" s="39"/>
      <c r="M93" s="189" t="s">
        <v>20</v>
      </c>
      <c r="N93" s="190" t="s">
        <v>43</v>
      </c>
      <c r="O93" s="64"/>
      <c r="P93" s="191">
        <f>O93*H93</f>
        <v>0</v>
      </c>
      <c r="Q93" s="191">
        <v>3.6900000000000002E-2</v>
      </c>
      <c r="R93" s="191">
        <f>Q93*H93</f>
        <v>7.3800000000000004E-2</v>
      </c>
      <c r="S93" s="191">
        <v>0</v>
      </c>
      <c r="T93" s="192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3" t="s">
        <v>119</v>
      </c>
      <c r="AT93" s="193" t="s">
        <v>114</v>
      </c>
      <c r="AU93" s="193" t="s">
        <v>82</v>
      </c>
      <c r="AY93" s="17" t="s">
        <v>112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7" t="s">
        <v>80</v>
      </c>
      <c r="BK93" s="194">
        <f>ROUND(I93*H93,2)</f>
        <v>0</v>
      </c>
      <c r="BL93" s="17" t="s">
        <v>119</v>
      </c>
      <c r="BM93" s="193" t="s">
        <v>129</v>
      </c>
    </row>
    <row r="94" spans="1:65" s="2" customFormat="1" ht="29.25">
      <c r="A94" s="34"/>
      <c r="B94" s="35"/>
      <c r="C94" s="36"/>
      <c r="D94" s="195" t="s">
        <v>121</v>
      </c>
      <c r="E94" s="36"/>
      <c r="F94" s="196" t="s">
        <v>130</v>
      </c>
      <c r="G94" s="36"/>
      <c r="H94" s="36"/>
      <c r="I94" s="104"/>
      <c r="J94" s="36"/>
      <c r="K94" s="36"/>
      <c r="L94" s="39"/>
      <c r="M94" s="197"/>
      <c r="N94" s="198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121</v>
      </c>
      <c r="AU94" s="17" t="s">
        <v>82</v>
      </c>
    </row>
    <row r="95" spans="1:65" s="2" customFormat="1" ht="58.5">
      <c r="A95" s="34"/>
      <c r="B95" s="35"/>
      <c r="C95" s="36"/>
      <c r="D95" s="195" t="s">
        <v>123</v>
      </c>
      <c r="E95" s="36"/>
      <c r="F95" s="199" t="s">
        <v>124</v>
      </c>
      <c r="G95" s="36"/>
      <c r="H95" s="36"/>
      <c r="I95" s="104"/>
      <c r="J95" s="36"/>
      <c r="K95" s="36"/>
      <c r="L95" s="39"/>
      <c r="M95" s="197"/>
      <c r="N95" s="198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123</v>
      </c>
      <c r="AU95" s="17" t="s">
        <v>82</v>
      </c>
    </row>
    <row r="96" spans="1:65" s="13" customFormat="1" ht="11.25">
      <c r="B96" s="200"/>
      <c r="C96" s="201"/>
      <c r="D96" s="195" t="s">
        <v>125</v>
      </c>
      <c r="E96" s="202" t="s">
        <v>20</v>
      </c>
      <c r="F96" s="203" t="s">
        <v>131</v>
      </c>
      <c r="G96" s="201"/>
      <c r="H96" s="204">
        <v>2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125</v>
      </c>
      <c r="AU96" s="210" t="s">
        <v>82</v>
      </c>
      <c r="AV96" s="13" t="s">
        <v>82</v>
      </c>
      <c r="AW96" s="13" t="s">
        <v>33</v>
      </c>
      <c r="AX96" s="13" t="s">
        <v>80</v>
      </c>
      <c r="AY96" s="210" t="s">
        <v>112</v>
      </c>
    </row>
    <row r="97" spans="1:65" s="2" customFormat="1" ht="16.5" customHeight="1">
      <c r="A97" s="34"/>
      <c r="B97" s="35"/>
      <c r="C97" s="183" t="s">
        <v>132</v>
      </c>
      <c r="D97" s="183" t="s">
        <v>114</v>
      </c>
      <c r="E97" s="184" t="s">
        <v>133</v>
      </c>
      <c r="F97" s="185" t="s">
        <v>134</v>
      </c>
      <c r="G97" s="186" t="s">
        <v>135</v>
      </c>
      <c r="H97" s="187">
        <v>5.74</v>
      </c>
      <c r="I97" s="188"/>
      <c r="J97" s="187">
        <f>ROUND(I97*H97,2)</f>
        <v>0</v>
      </c>
      <c r="K97" s="185" t="s">
        <v>118</v>
      </c>
      <c r="L97" s="39"/>
      <c r="M97" s="189" t="s">
        <v>20</v>
      </c>
      <c r="N97" s="190" t="s">
        <v>43</v>
      </c>
      <c r="O97" s="64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3" t="s">
        <v>119</v>
      </c>
      <c r="AT97" s="193" t="s">
        <v>114</v>
      </c>
      <c r="AU97" s="193" t="s">
        <v>82</v>
      </c>
      <c r="AY97" s="17" t="s">
        <v>112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7" t="s">
        <v>80</v>
      </c>
      <c r="BK97" s="194">
        <f>ROUND(I97*H97,2)</f>
        <v>0</v>
      </c>
      <c r="BL97" s="17" t="s">
        <v>119</v>
      </c>
      <c r="BM97" s="193" t="s">
        <v>136</v>
      </c>
    </row>
    <row r="98" spans="1:65" s="2" customFormat="1" ht="19.5">
      <c r="A98" s="34"/>
      <c r="B98" s="35"/>
      <c r="C98" s="36"/>
      <c r="D98" s="195" t="s">
        <v>121</v>
      </c>
      <c r="E98" s="36"/>
      <c r="F98" s="196" t="s">
        <v>137</v>
      </c>
      <c r="G98" s="36"/>
      <c r="H98" s="36"/>
      <c r="I98" s="104"/>
      <c r="J98" s="36"/>
      <c r="K98" s="36"/>
      <c r="L98" s="39"/>
      <c r="M98" s="197"/>
      <c r="N98" s="198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121</v>
      </c>
      <c r="AU98" s="17" t="s">
        <v>82</v>
      </c>
    </row>
    <row r="99" spans="1:65" s="2" customFormat="1" ht="39">
      <c r="A99" s="34"/>
      <c r="B99" s="35"/>
      <c r="C99" s="36"/>
      <c r="D99" s="195" t="s">
        <v>123</v>
      </c>
      <c r="E99" s="36"/>
      <c r="F99" s="199" t="s">
        <v>138</v>
      </c>
      <c r="G99" s="36"/>
      <c r="H99" s="36"/>
      <c r="I99" s="104"/>
      <c r="J99" s="36"/>
      <c r="K99" s="36"/>
      <c r="L99" s="39"/>
      <c r="M99" s="197"/>
      <c r="N99" s="198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123</v>
      </c>
      <c r="AU99" s="17" t="s">
        <v>82</v>
      </c>
    </row>
    <row r="100" spans="1:65" s="13" customFormat="1" ht="11.25">
      <c r="B100" s="200"/>
      <c r="C100" s="201"/>
      <c r="D100" s="195" t="s">
        <v>125</v>
      </c>
      <c r="E100" s="202" t="s">
        <v>20</v>
      </c>
      <c r="F100" s="203" t="s">
        <v>139</v>
      </c>
      <c r="G100" s="201"/>
      <c r="H100" s="204">
        <v>0.78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125</v>
      </c>
      <c r="AU100" s="210" t="s">
        <v>82</v>
      </c>
      <c r="AV100" s="13" t="s">
        <v>82</v>
      </c>
      <c r="AW100" s="13" t="s">
        <v>33</v>
      </c>
      <c r="AX100" s="13" t="s">
        <v>72</v>
      </c>
      <c r="AY100" s="210" t="s">
        <v>112</v>
      </c>
    </row>
    <row r="101" spans="1:65" s="13" customFormat="1" ht="11.25">
      <c r="B101" s="200"/>
      <c r="C101" s="201"/>
      <c r="D101" s="195" t="s">
        <v>125</v>
      </c>
      <c r="E101" s="202" t="s">
        <v>20</v>
      </c>
      <c r="F101" s="203" t="s">
        <v>140</v>
      </c>
      <c r="G101" s="201"/>
      <c r="H101" s="204">
        <v>0.81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125</v>
      </c>
      <c r="AU101" s="210" t="s">
        <v>82</v>
      </c>
      <c r="AV101" s="13" t="s">
        <v>82</v>
      </c>
      <c r="AW101" s="13" t="s">
        <v>33</v>
      </c>
      <c r="AX101" s="13" t="s">
        <v>72</v>
      </c>
      <c r="AY101" s="210" t="s">
        <v>112</v>
      </c>
    </row>
    <row r="102" spans="1:65" s="13" customFormat="1" ht="11.25">
      <c r="B102" s="200"/>
      <c r="C102" s="201"/>
      <c r="D102" s="195" t="s">
        <v>125</v>
      </c>
      <c r="E102" s="202" t="s">
        <v>20</v>
      </c>
      <c r="F102" s="203" t="s">
        <v>141</v>
      </c>
      <c r="G102" s="201"/>
      <c r="H102" s="204">
        <v>4.1500000000000004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125</v>
      </c>
      <c r="AU102" s="210" t="s">
        <v>82</v>
      </c>
      <c r="AV102" s="13" t="s">
        <v>82</v>
      </c>
      <c r="AW102" s="13" t="s">
        <v>33</v>
      </c>
      <c r="AX102" s="13" t="s">
        <v>72</v>
      </c>
      <c r="AY102" s="210" t="s">
        <v>112</v>
      </c>
    </row>
    <row r="103" spans="1:65" s="14" customFormat="1" ht="11.25">
      <c r="B103" s="211"/>
      <c r="C103" s="212"/>
      <c r="D103" s="195" t="s">
        <v>125</v>
      </c>
      <c r="E103" s="213" t="s">
        <v>20</v>
      </c>
      <c r="F103" s="214" t="s">
        <v>142</v>
      </c>
      <c r="G103" s="212"/>
      <c r="H103" s="215">
        <v>5.74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125</v>
      </c>
      <c r="AU103" s="221" t="s">
        <v>82</v>
      </c>
      <c r="AV103" s="14" t="s">
        <v>119</v>
      </c>
      <c r="AW103" s="14" t="s">
        <v>33</v>
      </c>
      <c r="AX103" s="14" t="s">
        <v>80</v>
      </c>
      <c r="AY103" s="221" t="s">
        <v>112</v>
      </c>
    </row>
    <row r="104" spans="1:65" s="2" customFormat="1" ht="16.5" customHeight="1">
      <c r="A104" s="34"/>
      <c r="B104" s="35"/>
      <c r="C104" s="183" t="s">
        <v>119</v>
      </c>
      <c r="D104" s="183" t="s">
        <v>114</v>
      </c>
      <c r="E104" s="184" t="s">
        <v>143</v>
      </c>
      <c r="F104" s="185" t="s">
        <v>144</v>
      </c>
      <c r="G104" s="186" t="s">
        <v>135</v>
      </c>
      <c r="H104" s="187">
        <v>5.28</v>
      </c>
      <c r="I104" s="188"/>
      <c r="J104" s="187">
        <f>ROUND(I104*H104,2)</f>
        <v>0</v>
      </c>
      <c r="K104" s="185" t="s">
        <v>118</v>
      </c>
      <c r="L104" s="39"/>
      <c r="M104" s="189" t="s">
        <v>20</v>
      </c>
      <c r="N104" s="190" t="s">
        <v>43</v>
      </c>
      <c r="O104" s="64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93" t="s">
        <v>119</v>
      </c>
      <c r="AT104" s="193" t="s">
        <v>114</v>
      </c>
      <c r="AU104" s="193" t="s">
        <v>82</v>
      </c>
      <c r="AY104" s="17" t="s">
        <v>112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7" t="s">
        <v>80</v>
      </c>
      <c r="BK104" s="194">
        <f>ROUND(I104*H104,2)</f>
        <v>0</v>
      </c>
      <c r="BL104" s="17" t="s">
        <v>119</v>
      </c>
      <c r="BM104" s="193" t="s">
        <v>145</v>
      </c>
    </row>
    <row r="105" spans="1:65" s="2" customFormat="1" ht="19.5">
      <c r="A105" s="34"/>
      <c r="B105" s="35"/>
      <c r="C105" s="36"/>
      <c r="D105" s="195" t="s">
        <v>121</v>
      </c>
      <c r="E105" s="36"/>
      <c r="F105" s="196" t="s">
        <v>146</v>
      </c>
      <c r="G105" s="36"/>
      <c r="H105" s="36"/>
      <c r="I105" s="104"/>
      <c r="J105" s="36"/>
      <c r="K105" s="36"/>
      <c r="L105" s="39"/>
      <c r="M105" s="197"/>
      <c r="N105" s="198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121</v>
      </c>
      <c r="AU105" s="17" t="s">
        <v>82</v>
      </c>
    </row>
    <row r="106" spans="1:65" s="2" customFormat="1" ht="243.75">
      <c r="A106" s="34"/>
      <c r="B106" s="35"/>
      <c r="C106" s="36"/>
      <c r="D106" s="195" t="s">
        <v>123</v>
      </c>
      <c r="E106" s="36"/>
      <c r="F106" s="199" t="s">
        <v>147</v>
      </c>
      <c r="G106" s="36"/>
      <c r="H106" s="36"/>
      <c r="I106" s="104"/>
      <c r="J106" s="36"/>
      <c r="K106" s="36"/>
      <c r="L106" s="39"/>
      <c r="M106" s="197"/>
      <c r="N106" s="198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123</v>
      </c>
      <c r="AU106" s="17" t="s">
        <v>82</v>
      </c>
    </row>
    <row r="107" spans="1:65" s="13" customFormat="1" ht="11.25">
      <c r="B107" s="200"/>
      <c r="C107" s="201"/>
      <c r="D107" s="195" t="s">
        <v>125</v>
      </c>
      <c r="E107" s="202" t="s">
        <v>20</v>
      </c>
      <c r="F107" s="203" t="s">
        <v>148</v>
      </c>
      <c r="G107" s="201"/>
      <c r="H107" s="204">
        <v>5.28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125</v>
      </c>
      <c r="AU107" s="210" t="s">
        <v>82</v>
      </c>
      <c r="AV107" s="13" t="s">
        <v>82</v>
      </c>
      <c r="AW107" s="13" t="s">
        <v>33</v>
      </c>
      <c r="AX107" s="13" t="s">
        <v>80</v>
      </c>
      <c r="AY107" s="210" t="s">
        <v>112</v>
      </c>
    </row>
    <row r="108" spans="1:65" s="2" customFormat="1" ht="16.5" customHeight="1">
      <c r="A108" s="34"/>
      <c r="B108" s="35"/>
      <c r="C108" s="183" t="s">
        <v>149</v>
      </c>
      <c r="D108" s="183" t="s">
        <v>114</v>
      </c>
      <c r="E108" s="184" t="s">
        <v>150</v>
      </c>
      <c r="F108" s="185" t="s">
        <v>151</v>
      </c>
      <c r="G108" s="186" t="s">
        <v>152</v>
      </c>
      <c r="H108" s="187">
        <v>11.49</v>
      </c>
      <c r="I108" s="188"/>
      <c r="J108" s="187">
        <f>ROUND(I108*H108,2)</f>
        <v>0</v>
      </c>
      <c r="K108" s="185" t="s">
        <v>118</v>
      </c>
      <c r="L108" s="39"/>
      <c r="M108" s="189" t="s">
        <v>20</v>
      </c>
      <c r="N108" s="190" t="s">
        <v>43</v>
      </c>
      <c r="O108" s="64"/>
      <c r="P108" s="191">
        <f>O108*H108</f>
        <v>0</v>
      </c>
      <c r="Q108" s="191">
        <v>1.99E-3</v>
      </c>
      <c r="R108" s="191">
        <f>Q108*H108</f>
        <v>2.2865099999999999E-2</v>
      </c>
      <c r="S108" s="191">
        <v>0</v>
      </c>
      <c r="T108" s="192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3" t="s">
        <v>119</v>
      </c>
      <c r="AT108" s="193" t="s">
        <v>114</v>
      </c>
      <c r="AU108" s="193" t="s">
        <v>82</v>
      </c>
      <c r="AY108" s="17" t="s">
        <v>112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7" t="s">
        <v>80</v>
      </c>
      <c r="BK108" s="194">
        <f>ROUND(I108*H108,2)</f>
        <v>0</v>
      </c>
      <c r="BL108" s="17" t="s">
        <v>119</v>
      </c>
      <c r="BM108" s="193" t="s">
        <v>153</v>
      </c>
    </row>
    <row r="109" spans="1:65" s="2" customFormat="1" ht="11.25">
      <c r="A109" s="34"/>
      <c r="B109" s="35"/>
      <c r="C109" s="36"/>
      <c r="D109" s="195" t="s">
        <v>121</v>
      </c>
      <c r="E109" s="36"/>
      <c r="F109" s="196" t="s">
        <v>154</v>
      </c>
      <c r="G109" s="36"/>
      <c r="H109" s="36"/>
      <c r="I109" s="104"/>
      <c r="J109" s="36"/>
      <c r="K109" s="36"/>
      <c r="L109" s="39"/>
      <c r="M109" s="197"/>
      <c r="N109" s="198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121</v>
      </c>
      <c r="AU109" s="17" t="s">
        <v>82</v>
      </c>
    </row>
    <row r="110" spans="1:65" s="2" customFormat="1" ht="117">
      <c r="A110" s="34"/>
      <c r="B110" s="35"/>
      <c r="C110" s="36"/>
      <c r="D110" s="195" t="s">
        <v>123</v>
      </c>
      <c r="E110" s="36"/>
      <c r="F110" s="199" t="s">
        <v>155</v>
      </c>
      <c r="G110" s="36"/>
      <c r="H110" s="36"/>
      <c r="I110" s="104"/>
      <c r="J110" s="36"/>
      <c r="K110" s="36"/>
      <c r="L110" s="39"/>
      <c r="M110" s="197"/>
      <c r="N110" s="198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123</v>
      </c>
      <c r="AU110" s="17" t="s">
        <v>82</v>
      </c>
    </row>
    <row r="111" spans="1:65" s="13" customFormat="1" ht="11.25">
      <c r="B111" s="200"/>
      <c r="C111" s="201"/>
      <c r="D111" s="195" t="s">
        <v>125</v>
      </c>
      <c r="E111" s="202" t="s">
        <v>20</v>
      </c>
      <c r="F111" s="203" t="s">
        <v>156</v>
      </c>
      <c r="G111" s="201"/>
      <c r="H111" s="204">
        <v>1.56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125</v>
      </c>
      <c r="AU111" s="210" t="s">
        <v>82</v>
      </c>
      <c r="AV111" s="13" t="s">
        <v>82</v>
      </c>
      <c r="AW111" s="13" t="s">
        <v>33</v>
      </c>
      <c r="AX111" s="13" t="s">
        <v>72</v>
      </c>
      <c r="AY111" s="210" t="s">
        <v>112</v>
      </c>
    </row>
    <row r="112" spans="1:65" s="13" customFormat="1" ht="11.25">
      <c r="B112" s="200"/>
      <c r="C112" s="201"/>
      <c r="D112" s="195" t="s">
        <v>125</v>
      </c>
      <c r="E112" s="202" t="s">
        <v>20</v>
      </c>
      <c r="F112" s="203" t="s">
        <v>157</v>
      </c>
      <c r="G112" s="201"/>
      <c r="H112" s="204">
        <v>1.63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125</v>
      </c>
      <c r="AU112" s="210" t="s">
        <v>82</v>
      </c>
      <c r="AV112" s="13" t="s">
        <v>82</v>
      </c>
      <c r="AW112" s="13" t="s">
        <v>33</v>
      </c>
      <c r="AX112" s="13" t="s">
        <v>72</v>
      </c>
      <c r="AY112" s="210" t="s">
        <v>112</v>
      </c>
    </row>
    <row r="113" spans="1:65" s="13" customFormat="1" ht="11.25">
      <c r="B113" s="200"/>
      <c r="C113" s="201"/>
      <c r="D113" s="195" t="s">
        <v>125</v>
      </c>
      <c r="E113" s="202" t="s">
        <v>20</v>
      </c>
      <c r="F113" s="203" t="s">
        <v>158</v>
      </c>
      <c r="G113" s="201"/>
      <c r="H113" s="204">
        <v>8.3000000000000007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125</v>
      </c>
      <c r="AU113" s="210" t="s">
        <v>82</v>
      </c>
      <c r="AV113" s="13" t="s">
        <v>82</v>
      </c>
      <c r="AW113" s="13" t="s">
        <v>33</v>
      </c>
      <c r="AX113" s="13" t="s">
        <v>72</v>
      </c>
      <c r="AY113" s="210" t="s">
        <v>112</v>
      </c>
    </row>
    <row r="114" spans="1:65" s="14" customFormat="1" ht="11.25">
      <c r="B114" s="211"/>
      <c r="C114" s="212"/>
      <c r="D114" s="195" t="s">
        <v>125</v>
      </c>
      <c r="E114" s="213" t="s">
        <v>20</v>
      </c>
      <c r="F114" s="214" t="s">
        <v>142</v>
      </c>
      <c r="G114" s="212"/>
      <c r="H114" s="215">
        <v>11.49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125</v>
      </c>
      <c r="AU114" s="221" t="s">
        <v>82</v>
      </c>
      <c r="AV114" s="14" t="s">
        <v>119</v>
      </c>
      <c r="AW114" s="14" t="s">
        <v>33</v>
      </c>
      <c r="AX114" s="14" t="s">
        <v>80</v>
      </c>
      <c r="AY114" s="221" t="s">
        <v>112</v>
      </c>
    </row>
    <row r="115" spans="1:65" s="2" customFormat="1" ht="16.5" customHeight="1">
      <c r="A115" s="34"/>
      <c r="B115" s="35"/>
      <c r="C115" s="183" t="s">
        <v>159</v>
      </c>
      <c r="D115" s="183" t="s">
        <v>114</v>
      </c>
      <c r="E115" s="184" t="s">
        <v>160</v>
      </c>
      <c r="F115" s="185" t="s">
        <v>161</v>
      </c>
      <c r="G115" s="186" t="s">
        <v>152</v>
      </c>
      <c r="H115" s="187">
        <v>11.49</v>
      </c>
      <c r="I115" s="188"/>
      <c r="J115" s="187">
        <f>ROUND(I115*H115,2)</f>
        <v>0</v>
      </c>
      <c r="K115" s="185" t="s">
        <v>118</v>
      </c>
      <c r="L115" s="39"/>
      <c r="M115" s="189" t="s">
        <v>20</v>
      </c>
      <c r="N115" s="190" t="s">
        <v>43</v>
      </c>
      <c r="O115" s="64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3" t="s">
        <v>119</v>
      </c>
      <c r="AT115" s="193" t="s">
        <v>114</v>
      </c>
      <c r="AU115" s="193" t="s">
        <v>82</v>
      </c>
      <c r="AY115" s="17" t="s">
        <v>112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7" t="s">
        <v>80</v>
      </c>
      <c r="BK115" s="194">
        <f>ROUND(I115*H115,2)</f>
        <v>0</v>
      </c>
      <c r="BL115" s="17" t="s">
        <v>119</v>
      </c>
      <c r="BM115" s="193" t="s">
        <v>162</v>
      </c>
    </row>
    <row r="116" spans="1:65" s="2" customFormat="1" ht="19.5">
      <c r="A116" s="34"/>
      <c r="B116" s="35"/>
      <c r="C116" s="36"/>
      <c r="D116" s="195" t="s">
        <v>121</v>
      </c>
      <c r="E116" s="36"/>
      <c r="F116" s="196" t="s">
        <v>163</v>
      </c>
      <c r="G116" s="36"/>
      <c r="H116" s="36"/>
      <c r="I116" s="104"/>
      <c r="J116" s="36"/>
      <c r="K116" s="36"/>
      <c r="L116" s="39"/>
      <c r="M116" s="197"/>
      <c r="N116" s="198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121</v>
      </c>
      <c r="AU116" s="17" t="s">
        <v>82</v>
      </c>
    </row>
    <row r="117" spans="1:65" s="2" customFormat="1" ht="16.5" customHeight="1">
      <c r="A117" s="34"/>
      <c r="B117" s="35"/>
      <c r="C117" s="183" t="s">
        <v>164</v>
      </c>
      <c r="D117" s="183" t="s">
        <v>114</v>
      </c>
      <c r="E117" s="184" t="s">
        <v>165</v>
      </c>
      <c r="F117" s="185" t="s">
        <v>166</v>
      </c>
      <c r="G117" s="186" t="s">
        <v>135</v>
      </c>
      <c r="H117" s="187">
        <v>5.74</v>
      </c>
      <c r="I117" s="188"/>
      <c r="J117" s="187">
        <f>ROUND(I117*H117,2)</f>
        <v>0</v>
      </c>
      <c r="K117" s="185" t="s">
        <v>118</v>
      </c>
      <c r="L117" s="39"/>
      <c r="M117" s="189" t="s">
        <v>20</v>
      </c>
      <c r="N117" s="190" t="s">
        <v>43</v>
      </c>
      <c r="O117" s="64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3" t="s">
        <v>119</v>
      </c>
      <c r="AT117" s="193" t="s">
        <v>114</v>
      </c>
      <c r="AU117" s="193" t="s">
        <v>82</v>
      </c>
      <c r="AY117" s="17" t="s">
        <v>112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7" t="s">
        <v>80</v>
      </c>
      <c r="BK117" s="194">
        <f>ROUND(I117*H117,2)</f>
        <v>0</v>
      </c>
      <c r="BL117" s="17" t="s">
        <v>119</v>
      </c>
      <c r="BM117" s="193" t="s">
        <v>167</v>
      </c>
    </row>
    <row r="118" spans="1:65" s="2" customFormat="1" ht="19.5">
      <c r="A118" s="34"/>
      <c r="B118" s="35"/>
      <c r="C118" s="36"/>
      <c r="D118" s="195" t="s">
        <v>121</v>
      </c>
      <c r="E118" s="36"/>
      <c r="F118" s="196" t="s">
        <v>168</v>
      </c>
      <c r="G118" s="36"/>
      <c r="H118" s="36"/>
      <c r="I118" s="104"/>
      <c r="J118" s="36"/>
      <c r="K118" s="36"/>
      <c r="L118" s="39"/>
      <c r="M118" s="197"/>
      <c r="N118" s="198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121</v>
      </c>
      <c r="AU118" s="17" t="s">
        <v>82</v>
      </c>
    </row>
    <row r="119" spans="1:65" s="2" customFormat="1" ht="58.5">
      <c r="A119" s="34"/>
      <c r="B119" s="35"/>
      <c r="C119" s="36"/>
      <c r="D119" s="195" t="s">
        <v>123</v>
      </c>
      <c r="E119" s="36"/>
      <c r="F119" s="199" t="s">
        <v>169</v>
      </c>
      <c r="G119" s="36"/>
      <c r="H119" s="36"/>
      <c r="I119" s="104"/>
      <c r="J119" s="36"/>
      <c r="K119" s="36"/>
      <c r="L119" s="39"/>
      <c r="M119" s="197"/>
      <c r="N119" s="198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123</v>
      </c>
      <c r="AU119" s="17" t="s">
        <v>82</v>
      </c>
    </row>
    <row r="120" spans="1:65" s="2" customFormat="1" ht="16.5" customHeight="1">
      <c r="A120" s="34"/>
      <c r="B120" s="35"/>
      <c r="C120" s="183" t="s">
        <v>170</v>
      </c>
      <c r="D120" s="183" t="s">
        <v>114</v>
      </c>
      <c r="E120" s="184" t="s">
        <v>171</v>
      </c>
      <c r="F120" s="185" t="s">
        <v>172</v>
      </c>
      <c r="G120" s="186" t="s">
        <v>135</v>
      </c>
      <c r="H120" s="187">
        <v>5.74</v>
      </c>
      <c r="I120" s="188"/>
      <c r="J120" s="187">
        <f>ROUND(I120*H120,2)</f>
        <v>0</v>
      </c>
      <c r="K120" s="185" t="s">
        <v>118</v>
      </c>
      <c r="L120" s="39"/>
      <c r="M120" s="189" t="s">
        <v>20</v>
      </c>
      <c r="N120" s="190" t="s">
        <v>43</v>
      </c>
      <c r="O120" s="64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3" t="s">
        <v>119</v>
      </c>
      <c r="AT120" s="193" t="s">
        <v>114</v>
      </c>
      <c r="AU120" s="193" t="s">
        <v>82</v>
      </c>
      <c r="AY120" s="17" t="s">
        <v>112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7" t="s">
        <v>80</v>
      </c>
      <c r="BK120" s="194">
        <f>ROUND(I120*H120,2)</f>
        <v>0</v>
      </c>
      <c r="BL120" s="17" t="s">
        <v>119</v>
      </c>
      <c r="BM120" s="193" t="s">
        <v>173</v>
      </c>
    </row>
    <row r="121" spans="1:65" s="2" customFormat="1" ht="19.5">
      <c r="A121" s="34"/>
      <c r="B121" s="35"/>
      <c r="C121" s="36"/>
      <c r="D121" s="195" t="s">
        <v>121</v>
      </c>
      <c r="E121" s="36"/>
      <c r="F121" s="196" t="s">
        <v>174</v>
      </c>
      <c r="G121" s="36"/>
      <c r="H121" s="36"/>
      <c r="I121" s="104"/>
      <c r="J121" s="36"/>
      <c r="K121" s="36"/>
      <c r="L121" s="39"/>
      <c r="M121" s="197"/>
      <c r="N121" s="198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121</v>
      </c>
      <c r="AU121" s="17" t="s">
        <v>82</v>
      </c>
    </row>
    <row r="122" spans="1:65" s="2" customFormat="1" ht="87.75">
      <c r="A122" s="34"/>
      <c r="B122" s="35"/>
      <c r="C122" s="36"/>
      <c r="D122" s="195" t="s">
        <v>123</v>
      </c>
      <c r="E122" s="36"/>
      <c r="F122" s="199" t="s">
        <v>175</v>
      </c>
      <c r="G122" s="36"/>
      <c r="H122" s="36"/>
      <c r="I122" s="104"/>
      <c r="J122" s="36"/>
      <c r="K122" s="36"/>
      <c r="L122" s="39"/>
      <c r="M122" s="197"/>
      <c r="N122" s="198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123</v>
      </c>
      <c r="AU122" s="17" t="s">
        <v>82</v>
      </c>
    </row>
    <row r="123" spans="1:65" s="2" customFormat="1" ht="16.5" customHeight="1">
      <c r="A123" s="34"/>
      <c r="B123" s="35"/>
      <c r="C123" s="183" t="s">
        <v>176</v>
      </c>
      <c r="D123" s="183" t="s">
        <v>114</v>
      </c>
      <c r="E123" s="184" t="s">
        <v>177</v>
      </c>
      <c r="F123" s="185" t="s">
        <v>178</v>
      </c>
      <c r="G123" s="186" t="s">
        <v>135</v>
      </c>
      <c r="H123" s="187">
        <v>5.74</v>
      </c>
      <c r="I123" s="188"/>
      <c r="J123" s="187">
        <f>ROUND(I123*H123,2)</f>
        <v>0</v>
      </c>
      <c r="K123" s="185" t="s">
        <v>118</v>
      </c>
      <c r="L123" s="39"/>
      <c r="M123" s="189" t="s">
        <v>20</v>
      </c>
      <c r="N123" s="190" t="s">
        <v>43</v>
      </c>
      <c r="O123" s="64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3" t="s">
        <v>119</v>
      </c>
      <c r="AT123" s="193" t="s">
        <v>114</v>
      </c>
      <c r="AU123" s="193" t="s">
        <v>82</v>
      </c>
      <c r="AY123" s="17" t="s">
        <v>112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7" t="s">
        <v>80</v>
      </c>
      <c r="BK123" s="194">
        <f>ROUND(I123*H123,2)</f>
        <v>0</v>
      </c>
      <c r="BL123" s="17" t="s">
        <v>119</v>
      </c>
      <c r="BM123" s="193" t="s">
        <v>179</v>
      </c>
    </row>
    <row r="124" spans="1:65" s="2" customFormat="1" ht="11.25">
      <c r="A124" s="34"/>
      <c r="B124" s="35"/>
      <c r="C124" s="36"/>
      <c r="D124" s="195" t="s">
        <v>121</v>
      </c>
      <c r="E124" s="36"/>
      <c r="F124" s="196" t="s">
        <v>180</v>
      </c>
      <c r="G124" s="36"/>
      <c r="H124" s="36"/>
      <c r="I124" s="104"/>
      <c r="J124" s="36"/>
      <c r="K124" s="36"/>
      <c r="L124" s="39"/>
      <c r="M124" s="197"/>
      <c r="N124" s="198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121</v>
      </c>
      <c r="AU124" s="17" t="s">
        <v>82</v>
      </c>
    </row>
    <row r="125" spans="1:65" s="2" customFormat="1" ht="97.5">
      <c r="A125" s="34"/>
      <c r="B125" s="35"/>
      <c r="C125" s="36"/>
      <c r="D125" s="195" t="s">
        <v>123</v>
      </c>
      <c r="E125" s="36"/>
      <c r="F125" s="199" t="s">
        <v>181</v>
      </c>
      <c r="G125" s="36"/>
      <c r="H125" s="36"/>
      <c r="I125" s="104"/>
      <c r="J125" s="36"/>
      <c r="K125" s="36"/>
      <c r="L125" s="39"/>
      <c r="M125" s="197"/>
      <c r="N125" s="198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123</v>
      </c>
      <c r="AU125" s="17" t="s">
        <v>82</v>
      </c>
    </row>
    <row r="126" spans="1:65" s="2" customFormat="1" ht="16.5" customHeight="1">
      <c r="A126" s="34"/>
      <c r="B126" s="35"/>
      <c r="C126" s="183" t="s">
        <v>182</v>
      </c>
      <c r="D126" s="183" t="s">
        <v>114</v>
      </c>
      <c r="E126" s="184" t="s">
        <v>183</v>
      </c>
      <c r="F126" s="185" t="s">
        <v>184</v>
      </c>
      <c r="G126" s="186" t="s">
        <v>135</v>
      </c>
      <c r="H126" s="187">
        <v>5.74</v>
      </c>
      <c r="I126" s="188"/>
      <c r="J126" s="187">
        <f>ROUND(I126*H126,2)</f>
        <v>0</v>
      </c>
      <c r="K126" s="185" t="s">
        <v>20</v>
      </c>
      <c r="L126" s="39"/>
      <c r="M126" s="189" t="s">
        <v>20</v>
      </c>
      <c r="N126" s="190" t="s">
        <v>43</v>
      </c>
      <c r="O126" s="64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3" t="s">
        <v>119</v>
      </c>
      <c r="AT126" s="193" t="s">
        <v>114</v>
      </c>
      <c r="AU126" s="193" t="s">
        <v>82</v>
      </c>
      <c r="AY126" s="17" t="s">
        <v>112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7" t="s">
        <v>80</v>
      </c>
      <c r="BK126" s="194">
        <f>ROUND(I126*H126,2)</f>
        <v>0</v>
      </c>
      <c r="BL126" s="17" t="s">
        <v>119</v>
      </c>
      <c r="BM126" s="193" t="s">
        <v>185</v>
      </c>
    </row>
    <row r="127" spans="1:65" s="2" customFormat="1" ht="11.25">
      <c r="A127" s="34"/>
      <c r="B127" s="35"/>
      <c r="C127" s="36"/>
      <c r="D127" s="195" t="s">
        <v>121</v>
      </c>
      <c r="E127" s="36"/>
      <c r="F127" s="196" t="s">
        <v>184</v>
      </c>
      <c r="G127" s="36"/>
      <c r="H127" s="36"/>
      <c r="I127" s="104"/>
      <c r="J127" s="36"/>
      <c r="K127" s="36"/>
      <c r="L127" s="39"/>
      <c r="M127" s="197"/>
      <c r="N127" s="198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121</v>
      </c>
      <c r="AU127" s="17" t="s">
        <v>82</v>
      </c>
    </row>
    <row r="128" spans="1:65" s="2" customFormat="1" ht="16.5" customHeight="1">
      <c r="A128" s="34"/>
      <c r="B128" s="35"/>
      <c r="C128" s="183" t="s">
        <v>186</v>
      </c>
      <c r="D128" s="183" t="s">
        <v>114</v>
      </c>
      <c r="E128" s="184" t="s">
        <v>187</v>
      </c>
      <c r="F128" s="185" t="s">
        <v>188</v>
      </c>
      <c r="G128" s="186" t="s">
        <v>135</v>
      </c>
      <c r="H128" s="187">
        <v>6.66</v>
      </c>
      <c r="I128" s="188"/>
      <c r="J128" s="187">
        <f>ROUND(I128*H128,2)</f>
        <v>0</v>
      </c>
      <c r="K128" s="185" t="s">
        <v>118</v>
      </c>
      <c r="L128" s="39"/>
      <c r="M128" s="189" t="s">
        <v>20</v>
      </c>
      <c r="N128" s="190" t="s">
        <v>43</v>
      </c>
      <c r="O128" s="64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3" t="s">
        <v>119</v>
      </c>
      <c r="AT128" s="193" t="s">
        <v>114</v>
      </c>
      <c r="AU128" s="193" t="s">
        <v>82</v>
      </c>
      <c r="AY128" s="17" t="s">
        <v>112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7" t="s">
        <v>80</v>
      </c>
      <c r="BK128" s="194">
        <f>ROUND(I128*H128,2)</f>
        <v>0</v>
      </c>
      <c r="BL128" s="17" t="s">
        <v>119</v>
      </c>
      <c r="BM128" s="193" t="s">
        <v>189</v>
      </c>
    </row>
    <row r="129" spans="1:65" s="2" customFormat="1" ht="19.5">
      <c r="A129" s="34"/>
      <c r="B129" s="35"/>
      <c r="C129" s="36"/>
      <c r="D129" s="195" t="s">
        <v>121</v>
      </c>
      <c r="E129" s="36"/>
      <c r="F129" s="196" t="s">
        <v>190</v>
      </c>
      <c r="G129" s="36"/>
      <c r="H129" s="36"/>
      <c r="I129" s="104"/>
      <c r="J129" s="36"/>
      <c r="K129" s="36"/>
      <c r="L129" s="39"/>
      <c r="M129" s="197"/>
      <c r="N129" s="198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121</v>
      </c>
      <c r="AU129" s="17" t="s">
        <v>82</v>
      </c>
    </row>
    <row r="130" spans="1:65" s="2" customFormat="1" ht="87.75">
      <c r="A130" s="34"/>
      <c r="B130" s="35"/>
      <c r="C130" s="36"/>
      <c r="D130" s="195" t="s">
        <v>123</v>
      </c>
      <c r="E130" s="36"/>
      <c r="F130" s="199" t="s">
        <v>191</v>
      </c>
      <c r="G130" s="36"/>
      <c r="H130" s="36"/>
      <c r="I130" s="104"/>
      <c r="J130" s="36"/>
      <c r="K130" s="36"/>
      <c r="L130" s="39"/>
      <c r="M130" s="197"/>
      <c r="N130" s="198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123</v>
      </c>
      <c r="AU130" s="17" t="s">
        <v>82</v>
      </c>
    </row>
    <row r="131" spans="1:65" s="13" customFormat="1" ht="11.25">
      <c r="B131" s="200"/>
      <c r="C131" s="201"/>
      <c r="D131" s="195" t="s">
        <v>125</v>
      </c>
      <c r="E131" s="202" t="s">
        <v>20</v>
      </c>
      <c r="F131" s="203" t="s">
        <v>192</v>
      </c>
      <c r="G131" s="201"/>
      <c r="H131" s="204">
        <v>6.66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125</v>
      </c>
      <c r="AU131" s="210" t="s">
        <v>82</v>
      </c>
      <c r="AV131" s="13" t="s">
        <v>82</v>
      </c>
      <c r="AW131" s="13" t="s">
        <v>33</v>
      </c>
      <c r="AX131" s="13" t="s">
        <v>80</v>
      </c>
      <c r="AY131" s="210" t="s">
        <v>112</v>
      </c>
    </row>
    <row r="132" spans="1:65" s="2" customFormat="1" ht="16.5" customHeight="1">
      <c r="A132" s="34"/>
      <c r="B132" s="35"/>
      <c r="C132" s="222" t="s">
        <v>193</v>
      </c>
      <c r="D132" s="222" t="s">
        <v>194</v>
      </c>
      <c r="E132" s="223" t="s">
        <v>195</v>
      </c>
      <c r="F132" s="224" t="s">
        <v>196</v>
      </c>
      <c r="G132" s="225" t="s">
        <v>197</v>
      </c>
      <c r="H132" s="226">
        <v>13.32</v>
      </c>
      <c r="I132" s="227"/>
      <c r="J132" s="226">
        <f>ROUND(I132*H132,2)</f>
        <v>0</v>
      </c>
      <c r="K132" s="224" t="s">
        <v>118</v>
      </c>
      <c r="L132" s="228"/>
      <c r="M132" s="229" t="s">
        <v>20</v>
      </c>
      <c r="N132" s="230" t="s">
        <v>43</v>
      </c>
      <c r="O132" s="64"/>
      <c r="P132" s="191">
        <f>O132*H132</f>
        <v>0</v>
      </c>
      <c r="Q132" s="191">
        <v>1</v>
      </c>
      <c r="R132" s="191">
        <f>Q132*H132</f>
        <v>13.32</v>
      </c>
      <c r="S132" s="191">
        <v>0</v>
      </c>
      <c r="T132" s="19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3" t="s">
        <v>170</v>
      </c>
      <c r="AT132" s="193" t="s">
        <v>194</v>
      </c>
      <c r="AU132" s="193" t="s">
        <v>82</v>
      </c>
      <c r="AY132" s="17" t="s">
        <v>112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7" t="s">
        <v>80</v>
      </c>
      <c r="BK132" s="194">
        <f>ROUND(I132*H132,2)</f>
        <v>0</v>
      </c>
      <c r="BL132" s="17" t="s">
        <v>119</v>
      </c>
      <c r="BM132" s="193" t="s">
        <v>198</v>
      </c>
    </row>
    <row r="133" spans="1:65" s="2" customFormat="1" ht="11.25">
      <c r="A133" s="34"/>
      <c r="B133" s="35"/>
      <c r="C133" s="36"/>
      <c r="D133" s="195" t="s">
        <v>121</v>
      </c>
      <c r="E133" s="36"/>
      <c r="F133" s="196" t="s">
        <v>196</v>
      </c>
      <c r="G133" s="36"/>
      <c r="H133" s="36"/>
      <c r="I133" s="104"/>
      <c r="J133" s="36"/>
      <c r="K133" s="36"/>
      <c r="L133" s="39"/>
      <c r="M133" s="197"/>
      <c r="N133" s="198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121</v>
      </c>
      <c r="AU133" s="17" t="s">
        <v>82</v>
      </c>
    </row>
    <row r="134" spans="1:65" s="13" customFormat="1" ht="11.25">
      <c r="B134" s="200"/>
      <c r="C134" s="201"/>
      <c r="D134" s="195" t="s">
        <v>125</v>
      </c>
      <c r="E134" s="202" t="s">
        <v>20</v>
      </c>
      <c r="F134" s="203" t="s">
        <v>199</v>
      </c>
      <c r="G134" s="201"/>
      <c r="H134" s="204">
        <v>6.66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125</v>
      </c>
      <c r="AU134" s="210" t="s">
        <v>82</v>
      </c>
      <c r="AV134" s="13" t="s">
        <v>82</v>
      </c>
      <c r="AW134" s="13" t="s">
        <v>33</v>
      </c>
      <c r="AX134" s="13" t="s">
        <v>80</v>
      </c>
      <c r="AY134" s="210" t="s">
        <v>112</v>
      </c>
    </row>
    <row r="135" spans="1:65" s="13" customFormat="1" ht="11.25">
      <c r="B135" s="200"/>
      <c r="C135" s="201"/>
      <c r="D135" s="195" t="s">
        <v>125</v>
      </c>
      <c r="E135" s="201"/>
      <c r="F135" s="203" t="s">
        <v>200</v>
      </c>
      <c r="G135" s="201"/>
      <c r="H135" s="204">
        <v>13.32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125</v>
      </c>
      <c r="AU135" s="210" t="s">
        <v>82</v>
      </c>
      <c r="AV135" s="13" t="s">
        <v>82</v>
      </c>
      <c r="AW135" s="13" t="s">
        <v>4</v>
      </c>
      <c r="AX135" s="13" t="s">
        <v>80</v>
      </c>
      <c r="AY135" s="210" t="s">
        <v>112</v>
      </c>
    </row>
    <row r="136" spans="1:65" s="12" customFormat="1" ht="22.9" customHeight="1">
      <c r="B136" s="167"/>
      <c r="C136" s="168"/>
      <c r="D136" s="169" t="s">
        <v>71</v>
      </c>
      <c r="E136" s="181" t="s">
        <v>119</v>
      </c>
      <c r="F136" s="181" t="s">
        <v>201</v>
      </c>
      <c r="G136" s="168"/>
      <c r="H136" s="168"/>
      <c r="I136" s="171"/>
      <c r="J136" s="182">
        <f>BK136</f>
        <v>0</v>
      </c>
      <c r="K136" s="168"/>
      <c r="L136" s="173"/>
      <c r="M136" s="174"/>
      <c r="N136" s="175"/>
      <c r="O136" s="175"/>
      <c r="P136" s="176">
        <f>SUM(P137:P140)</f>
        <v>0</v>
      </c>
      <c r="Q136" s="175"/>
      <c r="R136" s="176">
        <f>SUM(R137:R140)</f>
        <v>0</v>
      </c>
      <c r="S136" s="175"/>
      <c r="T136" s="177">
        <f>SUM(T137:T140)</f>
        <v>0</v>
      </c>
      <c r="AR136" s="178" t="s">
        <v>80</v>
      </c>
      <c r="AT136" s="179" t="s">
        <v>71</v>
      </c>
      <c r="AU136" s="179" t="s">
        <v>80</v>
      </c>
      <c r="AY136" s="178" t="s">
        <v>112</v>
      </c>
      <c r="BK136" s="180">
        <f>SUM(BK137:BK140)</f>
        <v>0</v>
      </c>
    </row>
    <row r="137" spans="1:65" s="2" customFormat="1" ht="16.5" customHeight="1">
      <c r="A137" s="34"/>
      <c r="B137" s="35"/>
      <c r="C137" s="183" t="s">
        <v>202</v>
      </c>
      <c r="D137" s="183" t="s">
        <v>114</v>
      </c>
      <c r="E137" s="184" t="s">
        <v>203</v>
      </c>
      <c r="F137" s="185" t="s">
        <v>204</v>
      </c>
      <c r="G137" s="186" t="s">
        <v>135</v>
      </c>
      <c r="H137" s="187">
        <v>1.85</v>
      </c>
      <c r="I137" s="188"/>
      <c r="J137" s="187">
        <f>ROUND(I137*H137,2)</f>
        <v>0</v>
      </c>
      <c r="K137" s="185" t="s">
        <v>118</v>
      </c>
      <c r="L137" s="39"/>
      <c r="M137" s="189" t="s">
        <v>20</v>
      </c>
      <c r="N137" s="190" t="s">
        <v>43</v>
      </c>
      <c r="O137" s="64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3" t="s">
        <v>119</v>
      </c>
      <c r="AT137" s="193" t="s">
        <v>114</v>
      </c>
      <c r="AU137" s="193" t="s">
        <v>82</v>
      </c>
      <c r="AY137" s="17" t="s">
        <v>112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7" t="s">
        <v>80</v>
      </c>
      <c r="BK137" s="194">
        <f>ROUND(I137*H137,2)</f>
        <v>0</v>
      </c>
      <c r="BL137" s="17" t="s">
        <v>119</v>
      </c>
      <c r="BM137" s="193" t="s">
        <v>205</v>
      </c>
    </row>
    <row r="138" spans="1:65" s="2" customFormat="1" ht="11.25">
      <c r="A138" s="34"/>
      <c r="B138" s="35"/>
      <c r="C138" s="36"/>
      <c r="D138" s="195" t="s">
        <v>121</v>
      </c>
      <c r="E138" s="36"/>
      <c r="F138" s="196" t="s">
        <v>206</v>
      </c>
      <c r="G138" s="36"/>
      <c r="H138" s="36"/>
      <c r="I138" s="104"/>
      <c r="J138" s="36"/>
      <c r="K138" s="36"/>
      <c r="L138" s="39"/>
      <c r="M138" s="197"/>
      <c r="N138" s="198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121</v>
      </c>
      <c r="AU138" s="17" t="s">
        <v>82</v>
      </c>
    </row>
    <row r="139" spans="1:65" s="2" customFormat="1" ht="39">
      <c r="A139" s="34"/>
      <c r="B139" s="35"/>
      <c r="C139" s="36"/>
      <c r="D139" s="195" t="s">
        <v>123</v>
      </c>
      <c r="E139" s="36"/>
      <c r="F139" s="199" t="s">
        <v>207</v>
      </c>
      <c r="G139" s="36"/>
      <c r="H139" s="36"/>
      <c r="I139" s="104"/>
      <c r="J139" s="36"/>
      <c r="K139" s="36"/>
      <c r="L139" s="39"/>
      <c r="M139" s="197"/>
      <c r="N139" s="198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123</v>
      </c>
      <c r="AU139" s="17" t="s">
        <v>82</v>
      </c>
    </row>
    <row r="140" spans="1:65" s="13" customFormat="1" ht="11.25">
      <c r="B140" s="200"/>
      <c r="C140" s="201"/>
      <c r="D140" s="195" t="s">
        <v>125</v>
      </c>
      <c r="E140" s="202" t="s">
        <v>20</v>
      </c>
      <c r="F140" s="203" t="s">
        <v>208</v>
      </c>
      <c r="G140" s="201"/>
      <c r="H140" s="204">
        <v>1.85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125</v>
      </c>
      <c r="AU140" s="210" t="s">
        <v>82</v>
      </c>
      <c r="AV140" s="13" t="s">
        <v>82</v>
      </c>
      <c r="AW140" s="13" t="s">
        <v>33</v>
      </c>
      <c r="AX140" s="13" t="s">
        <v>80</v>
      </c>
      <c r="AY140" s="210" t="s">
        <v>112</v>
      </c>
    </row>
    <row r="141" spans="1:65" s="12" customFormat="1" ht="22.9" customHeight="1">
      <c r="B141" s="167"/>
      <c r="C141" s="168"/>
      <c r="D141" s="169" t="s">
        <v>71</v>
      </c>
      <c r="E141" s="181" t="s">
        <v>170</v>
      </c>
      <c r="F141" s="181" t="s">
        <v>209</v>
      </c>
      <c r="G141" s="168"/>
      <c r="H141" s="168"/>
      <c r="I141" s="171"/>
      <c r="J141" s="182">
        <f>BK141</f>
        <v>0</v>
      </c>
      <c r="K141" s="168"/>
      <c r="L141" s="173"/>
      <c r="M141" s="174"/>
      <c r="N141" s="175"/>
      <c r="O141" s="175"/>
      <c r="P141" s="176">
        <f>SUM(P142:P185)</f>
        <v>0</v>
      </c>
      <c r="Q141" s="175"/>
      <c r="R141" s="176">
        <f>SUM(R142:R185)</f>
        <v>1.4011013999999999</v>
      </c>
      <c r="S141" s="175"/>
      <c r="T141" s="177">
        <f>SUM(T142:T185)</f>
        <v>0</v>
      </c>
      <c r="AR141" s="178" t="s">
        <v>80</v>
      </c>
      <c r="AT141" s="179" t="s">
        <v>71</v>
      </c>
      <c r="AU141" s="179" t="s">
        <v>80</v>
      </c>
      <c r="AY141" s="178" t="s">
        <v>112</v>
      </c>
      <c r="BK141" s="180">
        <f>SUM(BK142:BK185)</f>
        <v>0</v>
      </c>
    </row>
    <row r="142" spans="1:65" s="2" customFormat="1" ht="16.5" customHeight="1">
      <c r="A142" s="34"/>
      <c r="B142" s="35"/>
      <c r="C142" s="183" t="s">
        <v>210</v>
      </c>
      <c r="D142" s="183" t="s">
        <v>114</v>
      </c>
      <c r="E142" s="184" t="s">
        <v>211</v>
      </c>
      <c r="F142" s="185" t="s">
        <v>212</v>
      </c>
      <c r="G142" s="186" t="s">
        <v>117</v>
      </c>
      <c r="H142" s="187">
        <v>29.5</v>
      </c>
      <c r="I142" s="188"/>
      <c r="J142" s="187">
        <f>ROUND(I142*H142,2)</f>
        <v>0</v>
      </c>
      <c r="K142" s="185" t="s">
        <v>118</v>
      </c>
      <c r="L142" s="39"/>
      <c r="M142" s="189" t="s">
        <v>20</v>
      </c>
      <c r="N142" s="190" t="s">
        <v>43</v>
      </c>
      <c r="O142" s="64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3" t="s">
        <v>119</v>
      </c>
      <c r="AT142" s="193" t="s">
        <v>114</v>
      </c>
      <c r="AU142" s="193" t="s">
        <v>82</v>
      </c>
      <c r="AY142" s="17" t="s">
        <v>112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7" t="s">
        <v>80</v>
      </c>
      <c r="BK142" s="194">
        <f>ROUND(I142*H142,2)</f>
        <v>0</v>
      </c>
      <c r="BL142" s="17" t="s">
        <v>119</v>
      </c>
      <c r="BM142" s="193" t="s">
        <v>213</v>
      </c>
    </row>
    <row r="143" spans="1:65" s="2" customFormat="1" ht="19.5">
      <c r="A143" s="34"/>
      <c r="B143" s="35"/>
      <c r="C143" s="36"/>
      <c r="D143" s="195" t="s">
        <v>121</v>
      </c>
      <c r="E143" s="36"/>
      <c r="F143" s="196" t="s">
        <v>214</v>
      </c>
      <c r="G143" s="36"/>
      <c r="H143" s="36"/>
      <c r="I143" s="104"/>
      <c r="J143" s="36"/>
      <c r="K143" s="36"/>
      <c r="L143" s="39"/>
      <c r="M143" s="197"/>
      <c r="N143" s="198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121</v>
      </c>
      <c r="AU143" s="17" t="s">
        <v>82</v>
      </c>
    </row>
    <row r="144" spans="1:65" s="2" customFormat="1" ht="68.25">
      <c r="A144" s="34"/>
      <c r="B144" s="35"/>
      <c r="C144" s="36"/>
      <c r="D144" s="195" t="s">
        <v>123</v>
      </c>
      <c r="E144" s="36"/>
      <c r="F144" s="199" t="s">
        <v>215</v>
      </c>
      <c r="G144" s="36"/>
      <c r="H144" s="36"/>
      <c r="I144" s="104"/>
      <c r="J144" s="36"/>
      <c r="K144" s="36"/>
      <c r="L144" s="39"/>
      <c r="M144" s="197"/>
      <c r="N144" s="198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123</v>
      </c>
      <c r="AU144" s="17" t="s">
        <v>82</v>
      </c>
    </row>
    <row r="145" spans="1:65" s="2" customFormat="1" ht="16.5" customHeight="1">
      <c r="A145" s="34"/>
      <c r="B145" s="35"/>
      <c r="C145" s="222" t="s">
        <v>8</v>
      </c>
      <c r="D145" s="222" t="s">
        <v>194</v>
      </c>
      <c r="E145" s="223" t="s">
        <v>216</v>
      </c>
      <c r="F145" s="224" t="s">
        <v>217</v>
      </c>
      <c r="G145" s="225" t="s">
        <v>117</v>
      </c>
      <c r="H145" s="226">
        <v>29.94</v>
      </c>
      <c r="I145" s="227"/>
      <c r="J145" s="226">
        <f>ROUND(I145*H145,2)</f>
        <v>0</v>
      </c>
      <c r="K145" s="224" t="s">
        <v>118</v>
      </c>
      <c r="L145" s="228"/>
      <c r="M145" s="229" t="s">
        <v>20</v>
      </c>
      <c r="N145" s="230" t="s">
        <v>43</v>
      </c>
      <c r="O145" s="64"/>
      <c r="P145" s="191">
        <f>O145*H145</f>
        <v>0</v>
      </c>
      <c r="Q145" s="191">
        <v>1.06E-3</v>
      </c>
      <c r="R145" s="191">
        <f>Q145*H145</f>
        <v>3.1736399999999998E-2</v>
      </c>
      <c r="S145" s="191">
        <v>0</v>
      </c>
      <c r="T145" s="19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3" t="s">
        <v>170</v>
      </c>
      <c r="AT145" s="193" t="s">
        <v>194</v>
      </c>
      <c r="AU145" s="193" t="s">
        <v>82</v>
      </c>
      <c r="AY145" s="17" t="s">
        <v>112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7" t="s">
        <v>80</v>
      </c>
      <c r="BK145" s="194">
        <f>ROUND(I145*H145,2)</f>
        <v>0</v>
      </c>
      <c r="BL145" s="17" t="s">
        <v>119</v>
      </c>
      <c r="BM145" s="193" t="s">
        <v>218</v>
      </c>
    </row>
    <row r="146" spans="1:65" s="2" customFormat="1" ht="11.25">
      <c r="A146" s="34"/>
      <c r="B146" s="35"/>
      <c r="C146" s="36"/>
      <c r="D146" s="195" t="s">
        <v>121</v>
      </c>
      <c r="E146" s="36"/>
      <c r="F146" s="196" t="s">
        <v>217</v>
      </c>
      <c r="G146" s="36"/>
      <c r="H146" s="36"/>
      <c r="I146" s="104"/>
      <c r="J146" s="36"/>
      <c r="K146" s="36"/>
      <c r="L146" s="39"/>
      <c r="M146" s="197"/>
      <c r="N146" s="198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121</v>
      </c>
      <c r="AU146" s="17" t="s">
        <v>82</v>
      </c>
    </row>
    <row r="147" spans="1:65" s="13" customFormat="1" ht="11.25">
      <c r="B147" s="200"/>
      <c r="C147" s="201"/>
      <c r="D147" s="195" t="s">
        <v>125</v>
      </c>
      <c r="E147" s="202" t="s">
        <v>20</v>
      </c>
      <c r="F147" s="203" t="s">
        <v>219</v>
      </c>
      <c r="G147" s="201"/>
      <c r="H147" s="204">
        <v>29.5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125</v>
      </c>
      <c r="AU147" s="210" t="s">
        <v>82</v>
      </c>
      <c r="AV147" s="13" t="s">
        <v>82</v>
      </c>
      <c r="AW147" s="13" t="s">
        <v>33</v>
      </c>
      <c r="AX147" s="13" t="s">
        <v>80</v>
      </c>
      <c r="AY147" s="210" t="s">
        <v>112</v>
      </c>
    </row>
    <row r="148" spans="1:65" s="13" customFormat="1" ht="11.25">
      <c r="B148" s="200"/>
      <c r="C148" s="201"/>
      <c r="D148" s="195" t="s">
        <v>125</v>
      </c>
      <c r="E148" s="201"/>
      <c r="F148" s="203" t="s">
        <v>220</v>
      </c>
      <c r="G148" s="201"/>
      <c r="H148" s="204">
        <v>29.94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125</v>
      </c>
      <c r="AU148" s="210" t="s">
        <v>82</v>
      </c>
      <c r="AV148" s="13" t="s">
        <v>82</v>
      </c>
      <c r="AW148" s="13" t="s">
        <v>4</v>
      </c>
      <c r="AX148" s="13" t="s">
        <v>80</v>
      </c>
      <c r="AY148" s="210" t="s">
        <v>112</v>
      </c>
    </row>
    <row r="149" spans="1:65" s="2" customFormat="1" ht="16.5" customHeight="1">
      <c r="A149" s="34"/>
      <c r="B149" s="35"/>
      <c r="C149" s="183" t="s">
        <v>221</v>
      </c>
      <c r="D149" s="183" t="s">
        <v>114</v>
      </c>
      <c r="E149" s="184" t="s">
        <v>222</v>
      </c>
      <c r="F149" s="185" t="s">
        <v>223</v>
      </c>
      <c r="G149" s="186" t="s">
        <v>224</v>
      </c>
      <c r="H149" s="187">
        <v>1</v>
      </c>
      <c r="I149" s="188"/>
      <c r="J149" s="187">
        <f>ROUND(I149*H149,2)</f>
        <v>0</v>
      </c>
      <c r="K149" s="185" t="s">
        <v>118</v>
      </c>
      <c r="L149" s="39"/>
      <c r="M149" s="189" t="s">
        <v>20</v>
      </c>
      <c r="N149" s="190" t="s">
        <v>43</v>
      </c>
      <c r="O149" s="64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3" t="s">
        <v>119</v>
      </c>
      <c r="AT149" s="193" t="s">
        <v>114</v>
      </c>
      <c r="AU149" s="193" t="s">
        <v>82</v>
      </c>
      <c r="AY149" s="17" t="s">
        <v>112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7" t="s">
        <v>80</v>
      </c>
      <c r="BK149" s="194">
        <f>ROUND(I149*H149,2)</f>
        <v>0</v>
      </c>
      <c r="BL149" s="17" t="s">
        <v>119</v>
      </c>
      <c r="BM149" s="193" t="s">
        <v>225</v>
      </c>
    </row>
    <row r="150" spans="1:65" s="2" customFormat="1" ht="19.5">
      <c r="A150" s="34"/>
      <c r="B150" s="35"/>
      <c r="C150" s="36"/>
      <c r="D150" s="195" t="s">
        <v>121</v>
      </c>
      <c r="E150" s="36"/>
      <c r="F150" s="196" t="s">
        <v>226</v>
      </c>
      <c r="G150" s="36"/>
      <c r="H150" s="36"/>
      <c r="I150" s="104"/>
      <c r="J150" s="36"/>
      <c r="K150" s="36"/>
      <c r="L150" s="39"/>
      <c r="M150" s="197"/>
      <c r="N150" s="198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121</v>
      </c>
      <c r="AU150" s="17" t="s">
        <v>82</v>
      </c>
    </row>
    <row r="151" spans="1:65" s="2" customFormat="1" ht="29.25">
      <c r="A151" s="34"/>
      <c r="B151" s="35"/>
      <c r="C151" s="36"/>
      <c r="D151" s="195" t="s">
        <v>123</v>
      </c>
      <c r="E151" s="36"/>
      <c r="F151" s="199" t="s">
        <v>227</v>
      </c>
      <c r="G151" s="36"/>
      <c r="H151" s="36"/>
      <c r="I151" s="104"/>
      <c r="J151" s="36"/>
      <c r="K151" s="36"/>
      <c r="L151" s="39"/>
      <c r="M151" s="197"/>
      <c r="N151" s="198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123</v>
      </c>
      <c r="AU151" s="17" t="s">
        <v>82</v>
      </c>
    </row>
    <row r="152" spans="1:65" s="2" customFormat="1" ht="16.5" customHeight="1">
      <c r="A152" s="34"/>
      <c r="B152" s="35"/>
      <c r="C152" s="222" t="s">
        <v>228</v>
      </c>
      <c r="D152" s="222" t="s">
        <v>194</v>
      </c>
      <c r="E152" s="223" t="s">
        <v>229</v>
      </c>
      <c r="F152" s="224" t="s">
        <v>230</v>
      </c>
      <c r="G152" s="225" t="s">
        <v>224</v>
      </c>
      <c r="H152" s="226">
        <v>1</v>
      </c>
      <c r="I152" s="227"/>
      <c r="J152" s="226">
        <f>ROUND(I152*H152,2)</f>
        <v>0</v>
      </c>
      <c r="K152" s="224" t="s">
        <v>118</v>
      </c>
      <c r="L152" s="228"/>
      <c r="M152" s="229" t="s">
        <v>20</v>
      </c>
      <c r="N152" s="230" t="s">
        <v>43</v>
      </c>
      <c r="O152" s="64"/>
      <c r="P152" s="191">
        <f>O152*H152</f>
        <v>0</v>
      </c>
      <c r="Q152" s="191">
        <v>2.2000000000000001E-4</v>
      </c>
      <c r="R152" s="191">
        <f>Q152*H152</f>
        <v>2.2000000000000001E-4</v>
      </c>
      <c r="S152" s="191">
        <v>0</v>
      </c>
      <c r="T152" s="19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3" t="s">
        <v>170</v>
      </c>
      <c r="AT152" s="193" t="s">
        <v>194</v>
      </c>
      <c r="AU152" s="193" t="s">
        <v>82</v>
      </c>
      <c r="AY152" s="17" t="s">
        <v>112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7" t="s">
        <v>80</v>
      </c>
      <c r="BK152" s="194">
        <f>ROUND(I152*H152,2)</f>
        <v>0</v>
      </c>
      <c r="BL152" s="17" t="s">
        <v>119</v>
      </c>
      <c r="BM152" s="193" t="s">
        <v>231</v>
      </c>
    </row>
    <row r="153" spans="1:65" s="2" customFormat="1" ht="11.25">
      <c r="A153" s="34"/>
      <c r="B153" s="35"/>
      <c r="C153" s="36"/>
      <c r="D153" s="195" t="s">
        <v>121</v>
      </c>
      <c r="E153" s="36"/>
      <c r="F153" s="196" t="s">
        <v>230</v>
      </c>
      <c r="G153" s="36"/>
      <c r="H153" s="36"/>
      <c r="I153" s="104"/>
      <c r="J153" s="36"/>
      <c r="K153" s="36"/>
      <c r="L153" s="39"/>
      <c r="M153" s="197"/>
      <c r="N153" s="198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121</v>
      </c>
      <c r="AU153" s="17" t="s">
        <v>82</v>
      </c>
    </row>
    <row r="154" spans="1:65" s="2" customFormat="1" ht="16.5" customHeight="1">
      <c r="A154" s="34"/>
      <c r="B154" s="35"/>
      <c r="C154" s="183" t="s">
        <v>232</v>
      </c>
      <c r="D154" s="183" t="s">
        <v>114</v>
      </c>
      <c r="E154" s="184" t="s">
        <v>233</v>
      </c>
      <c r="F154" s="185" t="s">
        <v>234</v>
      </c>
      <c r="G154" s="186" t="s">
        <v>224</v>
      </c>
      <c r="H154" s="187">
        <v>1</v>
      </c>
      <c r="I154" s="188"/>
      <c r="J154" s="187">
        <f>ROUND(I154*H154,2)</f>
        <v>0</v>
      </c>
      <c r="K154" s="185" t="s">
        <v>118</v>
      </c>
      <c r="L154" s="39"/>
      <c r="M154" s="189" t="s">
        <v>20</v>
      </c>
      <c r="N154" s="190" t="s">
        <v>43</v>
      </c>
      <c r="O154" s="64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3" t="s">
        <v>119</v>
      </c>
      <c r="AT154" s="193" t="s">
        <v>114</v>
      </c>
      <c r="AU154" s="193" t="s">
        <v>82</v>
      </c>
      <c r="AY154" s="17" t="s">
        <v>112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7" t="s">
        <v>80</v>
      </c>
      <c r="BK154" s="194">
        <f>ROUND(I154*H154,2)</f>
        <v>0</v>
      </c>
      <c r="BL154" s="17" t="s">
        <v>119</v>
      </c>
      <c r="BM154" s="193" t="s">
        <v>235</v>
      </c>
    </row>
    <row r="155" spans="1:65" s="2" customFormat="1" ht="11.25">
      <c r="A155" s="34"/>
      <c r="B155" s="35"/>
      <c r="C155" s="36"/>
      <c r="D155" s="195" t="s">
        <v>121</v>
      </c>
      <c r="E155" s="36"/>
      <c r="F155" s="196" t="s">
        <v>236</v>
      </c>
      <c r="G155" s="36"/>
      <c r="H155" s="36"/>
      <c r="I155" s="104"/>
      <c r="J155" s="36"/>
      <c r="K155" s="36"/>
      <c r="L155" s="39"/>
      <c r="M155" s="197"/>
      <c r="N155" s="198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121</v>
      </c>
      <c r="AU155" s="17" t="s">
        <v>82</v>
      </c>
    </row>
    <row r="156" spans="1:65" s="2" customFormat="1" ht="29.25">
      <c r="A156" s="34"/>
      <c r="B156" s="35"/>
      <c r="C156" s="36"/>
      <c r="D156" s="195" t="s">
        <v>123</v>
      </c>
      <c r="E156" s="36"/>
      <c r="F156" s="199" t="s">
        <v>227</v>
      </c>
      <c r="G156" s="36"/>
      <c r="H156" s="36"/>
      <c r="I156" s="104"/>
      <c r="J156" s="36"/>
      <c r="K156" s="36"/>
      <c r="L156" s="39"/>
      <c r="M156" s="197"/>
      <c r="N156" s="198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123</v>
      </c>
      <c r="AU156" s="17" t="s">
        <v>82</v>
      </c>
    </row>
    <row r="157" spans="1:65" s="2" customFormat="1" ht="16.5" customHeight="1">
      <c r="A157" s="34"/>
      <c r="B157" s="35"/>
      <c r="C157" s="222" t="s">
        <v>237</v>
      </c>
      <c r="D157" s="222" t="s">
        <v>194</v>
      </c>
      <c r="E157" s="223" t="s">
        <v>238</v>
      </c>
      <c r="F157" s="224" t="s">
        <v>239</v>
      </c>
      <c r="G157" s="225" t="s">
        <v>224</v>
      </c>
      <c r="H157" s="226">
        <v>1</v>
      </c>
      <c r="I157" s="227"/>
      <c r="J157" s="226">
        <f>ROUND(I157*H157,2)</f>
        <v>0</v>
      </c>
      <c r="K157" s="224" t="s">
        <v>118</v>
      </c>
      <c r="L157" s="228"/>
      <c r="M157" s="229" t="s">
        <v>20</v>
      </c>
      <c r="N157" s="230" t="s">
        <v>43</v>
      </c>
      <c r="O157" s="64"/>
      <c r="P157" s="191">
        <f>O157*H157</f>
        <v>0</v>
      </c>
      <c r="Q157" s="191">
        <v>3.2000000000000003E-4</v>
      </c>
      <c r="R157" s="191">
        <f>Q157*H157</f>
        <v>3.2000000000000003E-4</v>
      </c>
      <c r="S157" s="191">
        <v>0</v>
      </c>
      <c r="T157" s="19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3" t="s">
        <v>170</v>
      </c>
      <c r="AT157" s="193" t="s">
        <v>194</v>
      </c>
      <c r="AU157" s="193" t="s">
        <v>82</v>
      </c>
      <c r="AY157" s="17" t="s">
        <v>112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7" t="s">
        <v>80</v>
      </c>
      <c r="BK157" s="194">
        <f>ROUND(I157*H157,2)</f>
        <v>0</v>
      </c>
      <c r="BL157" s="17" t="s">
        <v>119</v>
      </c>
      <c r="BM157" s="193" t="s">
        <v>240</v>
      </c>
    </row>
    <row r="158" spans="1:65" s="2" customFormat="1" ht="11.25">
      <c r="A158" s="34"/>
      <c r="B158" s="35"/>
      <c r="C158" s="36"/>
      <c r="D158" s="195" t="s">
        <v>121</v>
      </c>
      <c r="E158" s="36"/>
      <c r="F158" s="196" t="s">
        <v>239</v>
      </c>
      <c r="G158" s="36"/>
      <c r="H158" s="36"/>
      <c r="I158" s="104"/>
      <c r="J158" s="36"/>
      <c r="K158" s="36"/>
      <c r="L158" s="39"/>
      <c r="M158" s="197"/>
      <c r="N158" s="198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121</v>
      </c>
      <c r="AU158" s="17" t="s">
        <v>82</v>
      </c>
    </row>
    <row r="159" spans="1:65" s="2" customFormat="1" ht="16.5" customHeight="1">
      <c r="A159" s="34"/>
      <c r="B159" s="35"/>
      <c r="C159" s="183" t="s">
        <v>241</v>
      </c>
      <c r="D159" s="183" t="s">
        <v>114</v>
      </c>
      <c r="E159" s="184" t="s">
        <v>242</v>
      </c>
      <c r="F159" s="185" t="s">
        <v>243</v>
      </c>
      <c r="G159" s="186" t="s">
        <v>117</v>
      </c>
      <c r="H159" s="187">
        <v>29.5</v>
      </c>
      <c r="I159" s="188"/>
      <c r="J159" s="187">
        <f>ROUND(I159*H159,2)</f>
        <v>0</v>
      </c>
      <c r="K159" s="185" t="s">
        <v>118</v>
      </c>
      <c r="L159" s="39"/>
      <c r="M159" s="189" t="s">
        <v>20</v>
      </c>
      <c r="N159" s="190" t="s">
        <v>43</v>
      </c>
      <c r="O159" s="64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3" t="s">
        <v>119</v>
      </c>
      <c r="AT159" s="193" t="s">
        <v>114</v>
      </c>
      <c r="AU159" s="193" t="s">
        <v>82</v>
      </c>
      <c r="AY159" s="17" t="s">
        <v>112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7" t="s">
        <v>80</v>
      </c>
      <c r="BK159" s="194">
        <f>ROUND(I159*H159,2)</f>
        <v>0</v>
      </c>
      <c r="BL159" s="17" t="s">
        <v>119</v>
      </c>
      <c r="BM159" s="193" t="s">
        <v>244</v>
      </c>
    </row>
    <row r="160" spans="1:65" s="2" customFormat="1" ht="11.25">
      <c r="A160" s="34"/>
      <c r="B160" s="35"/>
      <c r="C160" s="36"/>
      <c r="D160" s="195" t="s">
        <v>121</v>
      </c>
      <c r="E160" s="36"/>
      <c r="F160" s="196" t="s">
        <v>245</v>
      </c>
      <c r="G160" s="36"/>
      <c r="H160" s="36"/>
      <c r="I160" s="104"/>
      <c r="J160" s="36"/>
      <c r="K160" s="36"/>
      <c r="L160" s="39"/>
      <c r="M160" s="197"/>
      <c r="N160" s="198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121</v>
      </c>
      <c r="AU160" s="17" t="s">
        <v>82</v>
      </c>
    </row>
    <row r="161" spans="1:65" s="2" customFormat="1" ht="87.75">
      <c r="A161" s="34"/>
      <c r="B161" s="35"/>
      <c r="C161" s="36"/>
      <c r="D161" s="195" t="s">
        <v>123</v>
      </c>
      <c r="E161" s="36"/>
      <c r="F161" s="199" t="s">
        <v>246</v>
      </c>
      <c r="G161" s="36"/>
      <c r="H161" s="36"/>
      <c r="I161" s="104"/>
      <c r="J161" s="36"/>
      <c r="K161" s="36"/>
      <c r="L161" s="39"/>
      <c r="M161" s="197"/>
      <c r="N161" s="198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123</v>
      </c>
      <c r="AU161" s="17" t="s">
        <v>82</v>
      </c>
    </row>
    <row r="162" spans="1:65" s="2" customFormat="1" ht="16.5" customHeight="1">
      <c r="A162" s="34"/>
      <c r="B162" s="35"/>
      <c r="C162" s="183" t="s">
        <v>7</v>
      </c>
      <c r="D162" s="183" t="s">
        <v>114</v>
      </c>
      <c r="E162" s="184" t="s">
        <v>247</v>
      </c>
      <c r="F162" s="185" t="s">
        <v>248</v>
      </c>
      <c r="G162" s="186" t="s">
        <v>224</v>
      </c>
      <c r="H162" s="187">
        <v>2</v>
      </c>
      <c r="I162" s="188"/>
      <c r="J162" s="187">
        <f>ROUND(I162*H162,2)</f>
        <v>0</v>
      </c>
      <c r="K162" s="185" t="s">
        <v>118</v>
      </c>
      <c r="L162" s="39"/>
      <c r="M162" s="189" t="s">
        <v>20</v>
      </c>
      <c r="N162" s="190" t="s">
        <v>43</v>
      </c>
      <c r="O162" s="64"/>
      <c r="P162" s="191">
        <f>O162*H162</f>
        <v>0</v>
      </c>
      <c r="Q162" s="191">
        <v>0.45937</v>
      </c>
      <c r="R162" s="191">
        <f>Q162*H162</f>
        <v>0.91874</v>
      </c>
      <c r="S162" s="191">
        <v>0</v>
      </c>
      <c r="T162" s="19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3" t="s">
        <v>119</v>
      </c>
      <c r="AT162" s="193" t="s">
        <v>114</v>
      </c>
      <c r="AU162" s="193" t="s">
        <v>82</v>
      </c>
      <c r="AY162" s="17" t="s">
        <v>112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7" t="s">
        <v>80</v>
      </c>
      <c r="BK162" s="194">
        <f>ROUND(I162*H162,2)</f>
        <v>0</v>
      </c>
      <c r="BL162" s="17" t="s">
        <v>119</v>
      </c>
      <c r="BM162" s="193" t="s">
        <v>249</v>
      </c>
    </row>
    <row r="163" spans="1:65" s="2" customFormat="1" ht="11.25">
      <c r="A163" s="34"/>
      <c r="B163" s="35"/>
      <c r="C163" s="36"/>
      <c r="D163" s="195" t="s">
        <v>121</v>
      </c>
      <c r="E163" s="36"/>
      <c r="F163" s="196" t="s">
        <v>250</v>
      </c>
      <c r="G163" s="36"/>
      <c r="H163" s="36"/>
      <c r="I163" s="104"/>
      <c r="J163" s="36"/>
      <c r="K163" s="36"/>
      <c r="L163" s="39"/>
      <c r="M163" s="197"/>
      <c r="N163" s="198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121</v>
      </c>
      <c r="AU163" s="17" t="s">
        <v>82</v>
      </c>
    </row>
    <row r="164" spans="1:65" s="2" customFormat="1" ht="87.75">
      <c r="A164" s="34"/>
      <c r="B164" s="35"/>
      <c r="C164" s="36"/>
      <c r="D164" s="195" t="s">
        <v>123</v>
      </c>
      <c r="E164" s="36"/>
      <c r="F164" s="199" t="s">
        <v>246</v>
      </c>
      <c r="G164" s="36"/>
      <c r="H164" s="36"/>
      <c r="I164" s="104"/>
      <c r="J164" s="36"/>
      <c r="K164" s="36"/>
      <c r="L164" s="39"/>
      <c r="M164" s="197"/>
      <c r="N164" s="198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123</v>
      </c>
      <c r="AU164" s="17" t="s">
        <v>82</v>
      </c>
    </row>
    <row r="165" spans="1:65" s="2" customFormat="1" ht="16.5" customHeight="1">
      <c r="A165" s="34"/>
      <c r="B165" s="35"/>
      <c r="C165" s="183" t="s">
        <v>251</v>
      </c>
      <c r="D165" s="183" t="s">
        <v>114</v>
      </c>
      <c r="E165" s="184" t="s">
        <v>252</v>
      </c>
      <c r="F165" s="185" t="s">
        <v>253</v>
      </c>
      <c r="G165" s="186" t="s">
        <v>117</v>
      </c>
      <c r="H165" s="187">
        <v>15.5</v>
      </c>
      <c r="I165" s="188"/>
      <c r="J165" s="187">
        <f>ROUND(I165*H165,2)</f>
        <v>0</v>
      </c>
      <c r="K165" s="185" t="s">
        <v>118</v>
      </c>
      <c r="L165" s="39"/>
      <c r="M165" s="189" t="s">
        <v>20</v>
      </c>
      <c r="N165" s="190" t="s">
        <v>43</v>
      </c>
      <c r="O165" s="64"/>
      <c r="P165" s="191">
        <f>O165*H165</f>
        <v>0</v>
      </c>
      <c r="Q165" s="191">
        <v>6.9999999999999994E-5</v>
      </c>
      <c r="R165" s="191">
        <f>Q165*H165</f>
        <v>1.0849999999999998E-3</v>
      </c>
      <c r="S165" s="191">
        <v>0</v>
      </c>
      <c r="T165" s="19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3" t="s">
        <v>119</v>
      </c>
      <c r="AT165" s="193" t="s">
        <v>114</v>
      </c>
      <c r="AU165" s="193" t="s">
        <v>82</v>
      </c>
      <c r="AY165" s="17" t="s">
        <v>112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7" t="s">
        <v>80</v>
      </c>
      <c r="BK165" s="194">
        <f>ROUND(I165*H165,2)</f>
        <v>0</v>
      </c>
      <c r="BL165" s="17" t="s">
        <v>119</v>
      </c>
      <c r="BM165" s="193" t="s">
        <v>254</v>
      </c>
    </row>
    <row r="166" spans="1:65" s="2" customFormat="1" ht="11.25">
      <c r="A166" s="34"/>
      <c r="B166" s="35"/>
      <c r="C166" s="36"/>
      <c r="D166" s="195" t="s">
        <v>121</v>
      </c>
      <c r="E166" s="36"/>
      <c r="F166" s="196" t="s">
        <v>255</v>
      </c>
      <c r="G166" s="36"/>
      <c r="H166" s="36"/>
      <c r="I166" s="104"/>
      <c r="J166" s="36"/>
      <c r="K166" s="36"/>
      <c r="L166" s="39"/>
      <c r="M166" s="197"/>
      <c r="N166" s="198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121</v>
      </c>
      <c r="AU166" s="17" t="s">
        <v>82</v>
      </c>
    </row>
    <row r="167" spans="1:65" s="13" customFormat="1" ht="11.25">
      <c r="B167" s="200"/>
      <c r="C167" s="201"/>
      <c r="D167" s="195" t="s">
        <v>125</v>
      </c>
      <c r="E167" s="202" t="s">
        <v>20</v>
      </c>
      <c r="F167" s="203" t="s">
        <v>256</v>
      </c>
      <c r="G167" s="201"/>
      <c r="H167" s="204">
        <v>15.5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125</v>
      </c>
      <c r="AU167" s="210" t="s">
        <v>82</v>
      </c>
      <c r="AV167" s="13" t="s">
        <v>82</v>
      </c>
      <c r="AW167" s="13" t="s">
        <v>33</v>
      </c>
      <c r="AX167" s="13" t="s">
        <v>80</v>
      </c>
      <c r="AY167" s="210" t="s">
        <v>112</v>
      </c>
    </row>
    <row r="168" spans="1:65" s="2" customFormat="1" ht="16.5" customHeight="1">
      <c r="A168" s="34"/>
      <c r="B168" s="35"/>
      <c r="C168" s="183" t="s">
        <v>257</v>
      </c>
      <c r="D168" s="183" t="s">
        <v>114</v>
      </c>
      <c r="E168" s="184" t="s">
        <v>258</v>
      </c>
      <c r="F168" s="185" t="s">
        <v>259</v>
      </c>
      <c r="G168" s="186" t="s">
        <v>224</v>
      </c>
      <c r="H168" s="187">
        <v>2</v>
      </c>
      <c r="I168" s="188"/>
      <c r="J168" s="187">
        <f>ROUND(I168*H168,2)</f>
        <v>0</v>
      </c>
      <c r="K168" s="185" t="s">
        <v>20</v>
      </c>
      <c r="L168" s="39"/>
      <c r="M168" s="189" t="s">
        <v>20</v>
      </c>
      <c r="N168" s="190" t="s">
        <v>43</v>
      </c>
      <c r="O168" s="64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3" t="s">
        <v>119</v>
      </c>
      <c r="AT168" s="193" t="s">
        <v>114</v>
      </c>
      <c r="AU168" s="193" t="s">
        <v>82</v>
      </c>
      <c r="AY168" s="17" t="s">
        <v>112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7" t="s">
        <v>80</v>
      </c>
      <c r="BK168" s="194">
        <f>ROUND(I168*H168,2)</f>
        <v>0</v>
      </c>
      <c r="BL168" s="17" t="s">
        <v>119</v>
      </c>
      <c r="BM168" s="193" t="s">
        <v>260</v>
      </c>
    </row>
    <row r="169" spans="1:65" s="2" customFormat="1" ht="11.25">
      <c r="A169" s="34"/>
      <c r="B169" s="35"/>
      <c r="C169" s="36"/>
      <c r="D169" s="195" t="s">
        <v>121</v>
      </c>
      <c r="E169" s="36"/>
      <c r="F169" s="196" t="s">
        <v>259</v>
      </c>
      <c r="G169" s="36"/>
      <c r="H169" s="36"/>
      <c r="I169" s="104"/>
      <c r="J169" s="36"/>
      <c r="K169" s="36"/>
      <c r="L169" s="39"/>
      <c r="M169" s="197"/>
      <c r="N169" s="198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121</v>
      </c>
      <c r="AU169" s="17" t="s">
        <v>82</v>
      </c>
    </row>
    <row r="170" spans="1:65" s="2" customFormat="1" ht="16.5" customHeight="1">
      <c r="A170" s="34"/>
      <c r="B170" s="35"/>
      <c r="C170" s="183" t="s">
        <v>261</v>
      </c>
      <c r="D170" s="183" t="s">
        <v>114</v>
      </c>
      <c r="E170" s="184" t="s">
        <v>262</v>
      </c>
      <c r="F170" s="185" t="s">
        <v>263</v>
      </c>
      <c r="G170" s="186" t="s">
        <v>117</v>
      </c>
      <c r="H170" s="187">
        <v>14</v>
      </c>
      <c r="I170" s="188"/>
      <c r="J170" s="187">
        <f>ROUND(I170*H170,2)</f>
        <v>0</v>
      </c>
      <c r="K170" s="185" t="s">
        <v>20</v>
      </c>
      <c r="L170" s="39"/>
      <c r="M170" s="189" t="s">
        <v>20</v>
      </c>
      <c r="N170" s="190" t="s">
        <v>43</v>
      </c>
      <c r="O170" s="64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3" t="s">
        <v>119</v>
      </c>
      <c r="AT170" s="193" t="s">
        <v>114</v>
      </c>
      <c r="AU170" s="193" t="s">
        <v>82</v>
      </c>
      <c r="AY170" s="17" t="s">
        <v>112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7" t="s">
        <v>80</v>
      </c>
      <c r="BK170" s="194">
        <f>ROUND(I170*H170,2)</f>
        <v>0</v>
      </c>
      <c r="BL170" s="17" t="s">
        <v>119</v>
      </c>
      <c r="BM170" s="193" t="s">
        <v>264</v>
      </c>
    </row>
    <row r="171" spans="1:65" s="2" customFormat="1" ht="11.25">
      <c r="A171" s="34"/>
      <c r="B171" s="35"/>
      <c r="C171" s="36"/>
      <c r="D171" s="195" t="s">
        <v>121</v>
      </c>
      <c r="E171" s="36"/>
      <c r="F171" s="196" t="s">
        <v>263</v>
      </c>
      <c r="G171" s="36"/>
      <c r="H171" s="36"/>
      <c r="I171" s="104"/>
      <c r="J171" s="36"/>
      <c r="K171" s="36"/>
      <c r="L171" s="39"/>
      <c r="M171" s="197"/>
      <c r="N171" s="198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121</v>
      </c>
      <c r="AU171" s="17" t="s">
        <v>82</v>
      </c>
    </row>
    <row r="172" spans="1:65" s="2" customFormat="1" ht="16.5" customHeight="1">
      <c r="A172" s="34"/>
      <c r="B172" s="35"/>
      <c r="C172" s="183" t="s">
        <v>265</v>
      </c>
      <c r="D172" s="183" t="s">
        <v>114</v>
      </c>
      <c r="E172" s="184" t="s">
        <v>266</v>
      </c>
      <c r="F172" s="185" t="s">
        <v>267</v>
      </c>
      <c r="G172" s="186" t="s">
        <v>224</v>
      </c>
      <c r="H172" s="187">
        <v>1</v>
      </c>
      <c r="I172" s="188"/>
      <c r="J172" s="187">
        <f>ROUND(I172*H172,2)</f>
        <v>0</v>
      </c>
      <c r="K172" s="185" t="s">
        <v>20</v>
      </c>
      <c r="L172" s="39"/>
      <c r="M172" s="189" t="s">
        <v>20</v>
      </c>
      <c r="N172" s="190" t="s">
        <v>43</v>
      </c>
      <c r="O172" s="64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3" t="s">
        <v>119</v>
      </c>
      <c r="AT172" s="193" t="s">
        <v>114</v>
      </c>
      <c r="AU172" s="193" t="s">
        <v>82</v>
      </c>
      <c r="AY172" s="17" t="s">
        <v>112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7" t="s">
        <v>80</v>
      </c>
      <c r="BK172" s="194">
        <f>ROUND(I172*H172,2)</f>
        <v>0</v>
      </c>
      <c r="BL172" s="17" t="s">
        <v>119</v>
      </c>
      <c r="BM172" s="193" t="s">
        <v>268</v>
      </c>
    </row>
    <row r="173" spans="1:65" s="2" customFormat="1" ht="11.25">
      <c r="A173" s="34"/>
      <c r="B173" s="35"/>
      <c r="C173" s="36"/>
      <c r="D173" s="195" t="s">
        <v>121</v>
      </c>
      <c r="E173" s="36"/>
      <c r="F173" s="196" t="s">
        <v>267</v>
      </c>
      <c r="G173" s="36"/>
      <c r="H173" s="36"/>
      <c r="I173" s="104"/>
      <c r="J173" s="36"/>
      <c r="K173" s="36"/>
      <c r="L173" s="39"/>
      <c r="M173" s="197"/>
      <c r="N173" s="198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121</v>
      </c>
      <c r="AU173" s="17" t="s">
        <v>82</v>
      </c>
    </row>
    <row r="174" spans="1:65" s="2" customFormat="1" ht="16.5" customHeight="1">
      <c r="A174" s="34"/>
      <c r="B174" s="35"/>
      <c r="C174" s="183" t="s">
        <v>269</v>
      </c>
      <c r="D174" s="183" t="s">
        <v>114</v>
      </c>
      <c r="E174" s="184" t="s">
        <v>270</v>
      </c>
      <c r="F174" s="185" t="s">
        <v>271</v>
      </c>
      <c r="G174" s="186" t="s">
        <v>117</v>
      </c>
      <c r="H174" s="187">
        <v>19.5</v>
      </c>
      <c r="I174" s="188"/>
      <c r="J174" s="187">
        <f>ROUND(I174*H174,2)</f>
        <v>0</v>
      </c>
      <c r="K174" s="185" t="s">
        <v>20</v>
      </c>
      <c r="L174" s="39"/>
      <c r="M174" s="189" t="s">
        <v>20</v>
      </c>
      <c r="N174" s="190" t="s">
        <v>43</v>
      </c>
      <c r="O174" s="64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3" t="s">
        <v>119</v>
      </c>
      <c r="AT174" s="193" t="s">
        <v>114</v>
      </c>
      <c r="AU174" s="193" t="s">
        <v>82</v>
      </c>
      <c r="AY174" s="17" t="s">
        <v>112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7" t="s">
        <v>80</v>
      </c>
      <c r="BK174" s="194">
        <f>ROUND(I174*H174,2)</f>
        <v>0</v>
      </c>
      <c r="BL174" s="17" t="s">
        <v>119</v>
      </c>
      <c r="BM174" s="193" t="s">
        <v>272</v>
      </c>
    </row>
    <row r="175" spans="1:65" s="2" customFormat="1" ht="11.25">
      <c r="A175" s="34"/>
      <c r="B175" s="35"/>
      <c r="C175" s="36"/>
      <c r="D175" s="195" t="s">
        <v>121</v>
      </c>
      <c r="E175" s="36"/>
      <c r="F175" s="196" t="s">
        <v>271</v>
      </c>
      <c r="G175" s="36"/>
      <c r="H175" s="36"/>
      <c r="I175" s="104"/>
      <c r="J175" s="36"/>
      <c r="K175" s="36"/>
      <c r="L175" s="39"/>
      <c r="M175" s="197"/>
      <c r="N175" s="198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121</v>
      </c>
      <c r="AU175" s="17" t="s">
        <v>82</v>
      </c>
    </row>
    <row r="176" spans="1:65" s="2" customFormat="1" ht="16.5" customHeight="1">
      <c r="A176" s="34"/>
      <c r="B176" s="35"/>
      <c r="C176" s="183" t="s">
        <v>273</v>
      </c>
      <c r="D176" s="183" t="s">
        <v>114</v>
      </c>
      <c r="E176" s="184" t="s">
        <v>274</v>
      </c>
      <c r="F176" s="185" t="s">
        <v>275</v>
      </c>
      <c r="G176" s="186" t="s">
        <v>224</v>
      </c>
      <c r="H176" s="187">
        <v>1</v>
      </c>
      <c r="I176" s="188"/>
      <c r="J176" s="187">
        <f>ROUND(I176*H176,2)</f>
        <v>0</v>
      </c>
      <c r="K176" s="185" t="s">
        <v>20</v>
      </c>
      <c r="L176" s="39"/>
      <c r="M176" s="189" t="s">
        <v>20</v>
      </c>
      <c r="N176" s="190" t="s">
        <v>43</v>
      </c>
      <c r="O176" s="64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3" t="s">
        <v>119</v>
      </c>
      <c r="AT176" s="193" t="s">
        <v>114</v>
      </c>
      <c r="AU176" s="193" t="s">
        <v>82</v>
      </c>
      <c r="AY176" s="17" t="s">
        <v>112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7" t="s">
        <v>80</v>
      </c>
      <c r="BK176" s="194">
        <f>ROUND(I176*H176,2)</f>
        <v>0</v>
      </c>
      <c r="BL176" s="17" t="s">
        <v>119</v>
      </c>
      <c r="BM176" s="193" t="s">
        <v>276</v>
      </c>
    </row>
    <row r="177" spans="1:65" s="2" customFormat="1" ht="11.25">
      <c r="A177" s="34"/>
      <c r="B177" s="35"/>
      <c r="C177" s="36"/>
      <c r="D177" s="195" t="s">
        <v>121</v>
      </c>
      <c r="E177" s="36"/>
      <c r="F177" s="196" t="s">
        <v>275</v>
      </c>
      <c r="G177" s="36"/>
      <c r="H177" s="36"/>
      <c r="I177" s="104"/>
      <c r="J177" s="36"/>
      <c r="K177" s="36"/>
      <c r="L177" s="39"/>
      <c r="M177" s="197"/>
      <c r="N177" s="198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121</v>
      </c>
      <c r="AU177" s="17" t="s">
        <v>82</v>
      </c>
    </row>
    <row r="178" spans="1:65" s="2" customFormat="1" ht="16.5" customHeight="1">
      <c r="A178" s="34"/>
      <c r="B178" s="35"/>
      <c r="C178" s="222" t="s">
        <v>277</v>
      </c>
      <c r="D178" s="222" t="s">
        <v>194</v>
      </c>
      <c r="E178" s="223" t="s">
        <v>278</v>
      </c>
      <c r="F178" s="224" t="s">
        <v>279</v>
      </c>
      <c r="G178" s="225" t="s">
        <v>224</v>
      </c>
      <c r="H178" s="226">
        <v>1</v>
      </c>
      <c r="I178" s="227"/>
      <c r="J178" s="226">
        <f>ROUND(I178*H178,2)</f>
        <v>0</v>
      </c>
      <c r="K178" s="224" t="s">
        <v>118</v>
      </c>
      <c r="L178" s="228"/>
      <c r="M178" s="229" t="s">
        <v>20</v>
      </c>
      <c r="N178" s="230" t="s">
        <v>43</v>
      </c>
      <c r="O178" s="64"/>
      <c r="P178" s="191">
        <f>O178*H178</f>
        <v>0</v>
      </c>
      <c r="Q178" s="191">
        <v>2.1000000000000001E-2</v>
      </c>
      <c r="R178" s="191">
        <f>Q178*H178</f>
        <v>2.1000000000000001E-2</v>
      </c>
      <c r="S178" s="191">
        <v>0</v>
      </c>
      <c r="T178" s="19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3" t="s">
        <v>170</v>
      </c>
      <c r="AT178" s="193" t="s">
        <v>194</v>
      </c>
      <c r="AU178" s="193" t="s">
        <v>82</v>
      </c>
      <c r="AY178" s="17" t="s">
        <v>112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7" t="s">
        <v>80</v>
      </c>
      <c r="BK178" s="194">
        <f>ROUND(I178*H178,2)</f>
        <v>0</v>
      </c>
      <c r="BL178" s="17" t="s">
        <v>119</v>
      </c>
      <c r="BM178" s="193" t="s">
        <v>280</v>
      </c>
    </row>
    <row r="179" spans="1:65" s="2" customFormat="1" ht="11.25">
      <c r="A179" s="34"/>
      <c r="B179" s="35"/>
      <c r="C179" s="36"/>
      <c r="D179" s="195" t="s">
        <v>121</v>
      </c>
      <c r="E179" s="36"/>
      <c r="F179" s="196" t="s">
        <v>279</v>
      </c>
      <c r="G179" s="36"/>
      <c r="H179" s="36"/>
      <c r="I179" s="104"/>
      <c r="J179" s="36"/>
      <c r="K179" s="36"/>
      <c r="L179" s="39"/>
      <c r="M179" s="197"/>
      <c r="N179" s="198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121</v>
      </c>
      <c r="AU179" s="17" t="s">
        <v>82</v>
      </c>
    </row>
    <row r="180" spans="1:65" s="2" customFormat="1" ht="16.5" customHeight="1">
      <c r="A180" s="34"/>
      <c r="B180" s="35"/>
      <c r="C180" s="222" t="s">
        <v>281</v>
      </c>
      <c r="D180" s="222" t="s">
        <v>194</v>
      </c>
      <c r="E180" s="223" t="s">
        <v>282</v>
      </c>
      <c r="F180" s="224" t="s">
        <v>283</v>
      </c>
      <c r="G180" s="225" t="s">
        <v>117</v>
      </c>
      <c r="H180" s="226">
        <v>1</v>
      </c>
      <c r="I180" s="227"/>
      <c r="J180" s="226">
        <f>ROUND(I180*H180,2)</f>
        <v>0</v>
      </c>
      <c r="K180" s="224" t="s">
        <v>118</v>
      </c>
      <c r="L180" s="228"/>
      <c r="M180" s="229" t="s">
        <v>20</v>
      </c>
      <c r="N180" s="230" t="s">
        <v>43</v>
      </c>
      <c r="O180" s="64"/>
      <c r="P180" s="191">
        <f>O180*H180</f>
        <v>0</v>
      </c>
      <c r="Q180" s="191">
        <v>1.2E-2</v>
      </c>
      <c r="R180" s="191">
        <f>Q180*H180</f>
        <v>1.2E-2</v>
      </c>
      <c r="S180" s="191">
        <v>0</v>
      </c>
      <c r="T180" s="19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3" t="s">
        <v>170</v>
      </c>
      <c r="AT180" s="193" t="s">
        <v>194</v>
      </c>
      <c r="AU180" s="193" t="s">
        <v>82</v>
      </c>
      <c r="AY180" s="17" t="s">
        <v>112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7" t="s">
        <v>80</v>
      </c>
      <c r="BK180" s="194">
        <f>ROUND(I180*H180,2)</f>
        <v>0</v>
      </c>
      <c r="BL180" s="17" t="s">
        <v>119</v>
      </c>
      <c r="BM180" s="193" t="s">
        <v>284</v>
      </c>
    </row>
    <row r="181" spans="1:65" s="2" customFormat="1" ht="11.25">
      <c r="A181" s="34"/>
      <c r="B181" s="35"/>
      <c r="C181" s="36"/>
      <c r="D181" s="195" t="s">
        <v>121</v>
      </c>
      <c r="E181" s="36"/>
      <c r="F181" s="196" t="s">
        <v>283</v>
      </c>
      <c r="G181" s="36"/>
      <c r="H181" s="36"/>
      <c r="I181" s="104"/>
      <c r="J181" s="36"/>
      <c r="K181" s="36"/>
      <c r="L181" s="39"/>
      <c r="M181" s="197"/>
      <c r="N181" s="198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121</v>
      </c>
      <c r="AU181" s="17" t="s">
        <v>82</v>
      </c>
    </row>
    <row r="182" spans="1:65" s="2" customFormat="1" ht="16.5" customHeight="1">
      <c r="A182" s="34"/>
      <c r="B182" s="35"/>
      <c r="C182" s="222" t="s">
        <v>285</v>
      </c>
      <c r="D182" s="222" t="s">
        <v>194</v>
      </c>
      <c r="E182" s="223" t="s">
        <v>286</v>
      </c>
      <c r="F182" s="224" t="s">
        <v>287</v>
      </c>
      <c r="G182" s="225" t="s">
        <v>224</v>
      </c>
      <c r="H182" s="226">
        <v>1</v>
      </c>
      <c r="I182" s="227"/>
      <c r="J182" s="226">
        <f>ROUND(I182*H182,2)</f>
        <v>0</v>
      </c>
      <c r="K182" s="224" t="s">
        <v>118</v>
      </c>
      <c r="L182" s="228"/>
      <c r="M182" s="229" t="s">
        <v>20</v>
      </c>
      <c r="N182" s="230" t="s">
        <v>43</v>
      </c>
      <c r="O182" s="64"/>
      <c r="P182" s="191">
        <f>O182*H182</f>
        <v>0</v>
      </c>
      <c r="Q182" s="191">
        <v>0.22</v>
      </c>
      <c r="R182" s="191">
        <f>Q182*H182</f>
        <v>0.22</v>
      </c>
      <c r="S182" s="191">
        <v>0</v>
      </c>
      <c r="T182" s="19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3" t="s">
        <v>170</v>
      </c>
      <c r="AT182" s="193" t="s">
        <v>194</v>
      </c>
      <c r="AU182" s="193" t="s">
        <v>82</v>
      </c>
      <c r="AY182" s="17" t="s">
        <v>112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7" t="s">
        <v>80</v>
      </c>
      <c r="BK182" s="194">
        <f>ROUND(I182*H182,2)</f>
        <v>0</v>
      </c>
      <c r="BL182" s="17" t="s">
        <v>119</v>
      </c>
      <c r="BM182" s="193" t="s">
        <v>288</v>
      </c>
    </row>
    <row r="183" spans="1:65" s="2" customFormat="1" ht="11.25">
      <c r="A183" s="34"/>
      <c r="B183" s="35"/>
      <c r="C183" s="36"/>
      <c r="D183" s="195" t="s">
        <v>121</v>
      </c>
      <c r="E183" s="36"/>
      <c r="F183" s="196" t="s">
        <v>287</v>
      </c>
      <c r="G183" s="36"/>
      <c r="H183" s="36"/>
      <c r="I183" s="104"/>
      <c r="J183" s="36"/>
      <c r="K183" s="36"/>
      <c r="L183" s="39"/>
      <c r="M183" s="197"/>
      <c r="N183" s="198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121</v>
      </c>
      <c r="AU183" s="17" t="s">
        <v>82</v>
      </c>
    </row>
    <row r="184" spans="1:65" s="2" customFormat="1" ht="16.5" customHeight="1">
      <c r="A184" s="34"/>
      <c r="B184" s="35"/>
      <c r="C184" s="222" t="s">
        <v>289</v>
      </c>
      <c r="D184" s="222" t="s">
        <v>194</v>
      </c>
      <c r="E184" s="223" t="s">
        <v>290</v>
      </c>
      <c r="F184" s="224" t="s">
        <v>291</v>
      </c>
      <c r="G184" s="225" t="s">
        <v>224</v>
      </c>
      <c r="H184" s="226">
        <v>1</v>
      </c>
      <c r="I184" s="227"/>
      <c r="J184" s="226">
        <f>ROUND(I184*H184,2)</f>
        <v>0</v>
      </c>
      <c r="K184" s="224" t="s">
        <v>118</v>
      </c>
      <c r="L184" s="228"/>
      <c r="M184" s="229" t="s">
        <v>20</v>
      </c>
      <c r="N184" s="230" t="s">
        <v>43</v>
      </c>
      <c r="O184" s="64"/>
      <c r="P184" s="191">
        <f>O184*H184</f>
        <v>0</v>
      </c>
      <c r="Q184" s="191">
        <v>0.19600000000000001</v>
      </c>
      <c r="R184" s="191">
        <f>Q184*H184</f>
        <v>0.19600000000000001</v>
      </c>
      <c r="S184" s="191">
        <v>0</v>
      </c>
      <c r="T184" s="19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3" t="s">
        <v>170</v>
      </c>
      <c r="AT184" s="193" t="s">
        <v>194</v>
      </c>
      <c r="AU184" s="193" t="s">
        <v>82</v>
      </c>
      <c r="AY184" s="17" t="s">
        <v>112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7" t="s">
        <v>80</v>
      </c>
      <c r="BK184" s="194">
        <f>ROUND(I184*H184,2)</f>
        <v>0</v>
      </c>
      <c r="BL184" s="17" t="s">
        <v>119</v>
      </c>
      <c r="BM184" s="193" t="s">
        <v>292</v>
      </c>
    </row>
    <row r="185" spans="1:65" s="2" customFormat="1" ht="11.25">
      <c r="A185" s="34"/>
      <c r="B185" s="35"/>
      <c r="C185" s="36"/>
      <c r="D185" s="195" t="s">
        <v>121</v>
      </c>
      <c r="E185" s="36"/>
      <c r="F185" s="196" t="s">
        <v>291</v>
      </c>
      <c r="G185" s="36"/>
      <c r="H185" s="36"/>
      <c r="I185" s="104"/>
      <c r="J185" s="36"/>
      <c r="K185" s="36"/>
      <c r="L185" s="39"/>
      <c r="M185" s="197"/>
      <c r="N185" s="198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121</v>
      </c>
      <c r="AU185" s="17" t="s">
        <v>82</v>
      </c>
    </row>
    <row r="186" spans="1:65" s="12" customFormat="1" ht="22.9" customHeight="1">
      <c r="B186" s="167"/>
      <c r="C186" s="168"/>
      <c r="D186" s="169" t="s">
        <v>71</v>
      </c>
      <c r="E186" s="181" t="s">
        <v>293</v>
      </c>
      <c r="F186" s="181" t="s">
        <v>294</v>
      </c>
      <c r="G186" s="168"/>
      <c r="H186" s="168"/>
      <c r="I186" s="171"/>
      <c r="J186" s="182">
        <f>BK186</f>
        <v>0</v>
      </c>
      <c r="K186" s="168"/>
      <c r="L186" s="173"/>
      <c r="M186" s="174"/>
      <c r="N186" s="175"/>
      <c r="O186" s="175"/>
      <c r="P186" s="176">
        <f>SUM(P187:P189)</f>
        <v>0</v>
      </c>
      <c r="Q186" s="175"/>
      <c r="R186" s="176">
        <f>SUM(R187:R189)</f>
        <v>0</v>
      </c>
      <c r="S186" s="175"/>
      <c r="T186" s="177">
        <f>SUM(T187:T189)</f>
        <v>0</v>
      </c>
      <c r="AR186" s="178" t="s">
        <v>80</v>
      </c>
      <c r="AT186" s="179" t="s">
        <v>71</v>
      </c>
      <c r="AU186" s="179" t="s">
        <v>80</v>
      </c>
      <c r="AY186" s="178" t="s">
        <v>112</v>
      </c>
      <c r="BK186" s="180">
        <f>SUM(BK187:BK189)</f>
        <v>0</v>
      </c>
    </row>
    <row r="187" spans="1:65" s="2" customFormat="1" ht="16.5" customHeight="1">
      <c r="A187" s="34"/>
      <c r="B187" s="35"/>
      <c r="C187" s="183" t="s">
        <v>295</v>
      </c>
      <c r="D187" s="183" t="s">
        <v>114</v>
      </c>
      <c r="E187" s="184" t="s">
        <v>296</v>
      </c>
      <c r="F187" s="185" t="s">
        <v>297</v>
      </c>
      <c r="G187" s="186" t="s">
        <v>197</v>
      </c>
      <c r="H187" s="187">
        <v>14.85</v>
      </c>
      <c r="I187" s="188"/>
      <c r="J187" s="187">
        <f>ROUND(I187*H187,2)</f>
        <v>0</v>
      </c>
      <c r="K187" s="185" t="s">
        <v>118</v>
      </c>
      <c r="L187" s="39"/>
      <c r="M187" s="189" t="s">
        <v>20</v>
      </c>
      <c r="N187" s="190" t="s">
        <v>43</v>
      </c>
      <c r="O187" s="64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3" t="s">
        <v>119</v>
      </c>
      <c r="AT187" s="193" t="s">
        <v>114</v>
      </c>
      <c r="AU187" s="193" t="s">
        <v>82</v>
      </c>
      <c r="AY187" s="17" t="s">
        <v>112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7" t="s">
        <v>80</v>
      </c>
      <c r="BK187" s="194">
        <f>ROUND(I187*H187,2)</f>
        <v>0</v>
      </c>
      <c r="BL187" s="17" t="s">
        <v>119</v>
      </c>
      <c r="BM187" s="193" t="s">
        <v>298</v>
      </c>
    </row>
    <row r="188" spans="1:65" s="2" customFormat="1" ht="19.5">
      <c r="A188" s="34"/>
      <c r="B188" s="35"/>
      <c r="C188" s="36"/>
      <c r="D188" s="195" t="s">
        <v>121</v>
      </c>
      <c r="E188" s="36"/>
      <c r="F188" s="196" t="s">
        <v>299</v>
      </c>
      <c r="G188" s="36"/>
      <c r="H188" s="36"/>
      <c r="I188" s="104"/>
      <c r="J188" s="36"/>
      <c r="K188" s="36"/>
      <c r="L188" s="39"/>
      <c r="M188" s="197"/>
      <c r="N188" s="198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121</v>
      </c>
      <c r="AU188" s="17" t="s">
        <v>82</v>
      </c>
    </row>
    <row r="189" spans="1:65" s="2" customFormat="1" ht="39">
      <c r="A189" s="34"/>
      <c r="B189" s="35"/>
      <c r="C189" s="36"/>
      <c r="D189" s="195" t="s">
        <v>123</v>
      </c>
      <c r="E189" s="36"/>
      <c r="F189" s="199" t="s">
        <v>300</v>
      </c>
      <c r="G189" s="36"/>
      <c r="H189" s="36"/>
      <c r="I189" s="104"/>
      <c r="J189" s="36"/>
      <c r="K189" s="36"/>
      <c r="L189" s="39"/>
      <c r="M189" s="197"/>
      <c r="N189" s="198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123</v>
      </c>
      <c r="AU189" s="17" t="s">
        <v>82</v>
      </c>
    </row>
    <row r="190" spans="1:65" s="12" customFormat="1" ht="25.9" customHeight="1">
      <c r="B190" s="167"/>
      <c r="C190" s="168"/>
      <c r="D190" s="169" t="s">
        <v>71</v>
      </c>
      <c r="E190" s="170" t="s">
        <v>194</v>
      </c>
      <c r="F190" s="170" t="s">
        <v>301</v>
      </c>
      <c r="G190" s="168"/>
      <c r="H190" s="168"/>
      <c r="I190" s="171"/>
      <c r="J190" s="172">
        <f>BK190</f>
        <v>0</v>
      </c>
      <c r="K190" s="168"/>
      <c r="L190" s="173"/>
      <c r="M190" s="174"/>
      <c r="N190" s="175"/>
      <c r="O190" s="175"/>
      <c r="P190" s="176">
        <f>P191</f>
        <v>0</v>
      </c>
      <c r="Q190" s="175"/>
      <c r="R190" s="176">
        <f>R191</f>
        <v>0</v>
      </c>
      <c r="S190" s="175"/>
      <c r="T190" s="177">
        <f>T191</f>
        <v>0</v>
      </c>
      <c r="AR190" s="178" t="s">
        <v>132</v>
      </c>
      <c r="AT190" s="179" t="s">
        <v>71</v>
      </c>
      <c r="AU190" s="179" t="s">
        <v>72</v>
      </c>
      <c r="AY190" s="178" t="s">
        <v>112</v>
      </c>
      <c r="BK190" s="180">
        <f>BK191</f>
        <v>0</v>
      </c>
    </row>
    <row r="191" spans="1:65" s="12" customFormat="1" ht="22.9" customHeight="1">
      <c r="B191" s="167"/>
      <c r="C191" s="168"/>
      <c r="D191" s="169" t="s">
        <v>71</v>
      </c>
      <c r="E191" s="181" t="s">
        <v>302</v>
      </c>
      <c r="F191" s="181" t="s">
        <v>303</v>
      </c>
      <c r="G191" s="168"/>
      <c r="H191" s="168"/>
      <c r="I191" s="171"/>
      <c r="J191" s="182">
        <f>BK191</f>
        <v>0</v>
      </c>
      <c r="K191" s="168"/>
      <c r="L191" s="173"/>
      <c r="M191" s="174"/>
      <c r="N191" s="175"/>
      <c r="O191" s="175"/>
      <c r="P191" s="176">
        <f>SUM(P192:P199)</f>
        <v>0</v>
      </c>
      <c r="Q191" s="175"/>
      <c r="R191" s="176">
        <f>SUM(R192:R199)</f>
        <v>0</v>
      </c>
      <c r="S191" s="175"/>
      <c r="T191" s="177">
        <f>SUM(T192:T199)</f>
        <v>0</v>
      </c>
      <c r="AR191" s="178" t="s">
        <v>132</v>
      </c>
      <c r="AT191" s="179" t="s">
        <v>71</v>
      </c>
      <c r="AU191" s="179" t="s">
        <v>80</v>
      </c>
      <c r="AY191" s="178" t="s">
        <v>112</v>
      </c>
      <c r="BK191" s="180">
        <f>SUM(BK192:BK199)</f>
        <v>0</v>
      </c>
    </row>
    <row r="192" spans="1:65" s="2" customFormat="1" ht="16.5" customHeight="1">
      <c r="A192" s="34"/>
      <c r="B192" s="35"/>
      <c r="C192" s="183" t="s">
        <v>304</v>
      </c>
      <c r="D192" s="183" t="s">
        <v>114</v>
      </c>
      <c r="E192" s="184" t="s">
        <v>305</v>
      </c>
      <c r="F192" s="185" t="s">
        <v>306</v>
      </c>
      <c r="G192" s="186" t="s">
        <v>224</v>
      </c>
      <c r="H192" s="187">
        <v>15.5</v>
      </c>
      <c r="I192" s="188"/>
      <c r="J192" s="187">
        <f>ROUND(I192*H192,2)</f>
        <v>0</v>
      </c>
      <c r="K192" s="185" t="s">
        <v>20</v>
      </c>
      <c r="L192" s="39"/>
      <c r="M192" s="189" t="s">
        <v>20</v>
      </c>
      <c r="N192" s="190" t="s">
        <v>43</v>
      </c>
      <c r="O192" s="64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3" t="s">
        <v>307</v>
      </c>
      <c r="AT192" s="193" t="s">
        <v>114</v>
      </c>
      <c r="AU192" s="193" t="s">
        <v>82</v>
      </c>
      <c r="AY192" s="17" t="s">
        <v>112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7" t="s">
        <v>80</v>
      </c>
      <c r="BK192" s="194">
        <f>ROUND(I192*H192,2)</f>
        <v>0</v>
      </c>
      <c r="BL192" s="17" t="s">
        <v>307</v>
      </c>
      <c r="BM192" s="193" t="s">
        <v>308</v>
      </c>
    </row>
    <row r="193" spans="1:65" s="2" customFormat="1" ht="11.25">
      <c r="A193" s="34"/>
      <c r="B193" s="35"/>
      <c r="C193" s="36"/>
      <c r="D193" s="195" t="s">
        <v>121</v>
      </c>
      <c r="E193" s="36"/>
      <c r="F193" s="196" t="s">
        <v>306</v>
      </c>
      <c r="G193" s="36"/>
      <c r="H193" s="36"/>
      <c r="I193" s="104"/>
      <c r="J193" s="36"/>
      <c r="K193" s="36"/>
      <c r="L193" s="39"/>
      <c r="M193" s="197"/>
      <c r="N193" s="198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121</v>
      </c>
      <c r="AU193" s="17" t="s">
        <v>82</v>
      </c>
    </row>
    <row r="194" spans="1:65" s="13" customFormat="1" ht="11.25">
      <c r="B194" s="200"/>
      <c r="C194" s="201"/>
      <c r="D194" s="195" t="s">
        <v>125</v>
      </c>
      <c r="E194" s="202" t="s">
        <v>20</v>
      </c>
      <c r="F194" s="203" t="s">
        <v>256</v>
      </c>
      <c r="G194" s="201"/>
      <c r="H194" s="204">
        <v>15.5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125</v>
      </c>
      <c r="AU194" s="210" t="s">
        <v>82</v>
      </c>
      <c r="AV194" s="13" t="s">
        <v>82</v>
      </c>
      <c r="AW194" s="13" t="s">
        <v>33</v>
      </c>
      <c r="AX194" s="13" t="s">
        <v>72</v>
      </c>
      <c r="AY194" s="210" t="s">
        <v>112</v>
      </c>
    </row>
    <row r="195" spans="1:65" s="14" customFormat="1" ht="11.25">
      <c r="B195" s="211"/>
      <c r="C195" s="212"/>
      <c r="D195" s="195" t="s">
        <v>125</v>
      </c>
      <c r="E195" s="213" t="s">
        <v>20</v>
      </c>
      <c r="F195" s="214" t="s">
        <v>142</v>
      </c>
      <c r="G195" s="212"/>
      <c r="H195" s="215">
        <v>15.5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125</v>
      </c>
      <c r="AU195" s="221" t="s">
        <v>82</v>
      </c>
      <c r="AV195" s="14" t="s">
        <v>119</v>
      </c>
      <c r="AW195" s="14" t="s">
        <v>33</v>
      </c>
      <c r="AX195" s="14" t="s">
        <v>80</v>
      </c>
      <c r="AY195" s="221" t="s">
        <v>112</v>
      </c>
    </row>
    <row r="196" spans="1:65" s="2" customFormat="1" ht="16.5" customHeight="1">
      <c r="A196" s="34"/>
      <c r="B196" s="35"/>
      <c r="C196" s="222" t="s">
        <v>309</v>
      </c>
      <c r="D196" s="222" t="s">
        <v>194</v>
      </c>
      <c r="E196" s="223" t="s">
        <v>310</v>
      </c>
      <c r="F196" s="224" t="s">
        <v>311</v>
      </c>
      <c r="G196" s="225" t="s">
        <v>224</v>
      </c>
      <c r="H196" s="226">
        <v>15.5</v>
      </c>
      <c r="I196" s="227"/>
      <c r="J196" s="226">
        <f>ROUND(I196*H196,2)</f>
        <v>0</v>
      </c>
      <c r="K196" s="224" t="s">
        <v>20</v>
      </c>
      <c r="L196" s="228"/>
      <c r="M196" s="229" t="s">
        <v>20</v>
      </c>
      <c r="N196" s="230" t="s">
        <v>43</v>
      </c>
      <c r="O196" s="64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3" t="s">
        <v>312</v>
      </c>
      <c r="AT196" s="193" t="s">
        <v>194</v>
      </c>
      <c r="AU196" s="193" t="s">
        <v>82</v>
      </c>
      <c r="AY196" s="17" t="s">
        <v>112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7" t="s">
        <v>80</v>
      </c>
      <c r="BK196" s="194">
        <f>ROUND(I196*H196,2)</f>
        <v>0</v>
      </c>
      <c r="BL196" s="17" t="s">
        <v>307</v>
      </c>
      <c r="BM196" s="193" t="s">
        <v>313</v>
      </c>
    </row>
    <row r="197" spans="1:65" s="2" customFormat="1" ht="11.25">
      <c r="A197" s="34"/>
      <c r="B197" s="35"/>
      <c r="C197" s="36"/>
      <c r="D197" s="195" t="s">
        <v>121</v>
      </c>
      <c r="E197" s="36"/>
      <c r="F197" s="196" t="s">
        <v>311</v>
      </c>
      <c r="G197" s="36"/>
      <c r="H197" s="36"/>
      <c r="I197" s="104"/>
      <c r="J197" s="36"/>
      <c r="K197" s="36"/>
      <c r="L197" s="39"/>
      <c r="M197" s="197"/>
      <c r="N197" s="198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121</v>
      </c>
      <c r="AU197" s="17" t="s">
        <v>82</v>
      </c>
    </row>
    <row r="198" spans="1:65" s="2" customFormat="1" ht="16.5" customHeight="1">
      <c r="A198" s="34"/>
      <c r="B198" s="35"/>
      <c r="C198" s="183" t="s">
        <v>314</v>
      </c>
      <c r="D198" s="183" t="s">
        <v>114</v>
      </c>
      <c r="E198" s="184" t="s">
        <v>315</v>
      </c>
      <c r="F198" s="185" t="s">
        <v>316</v>
      </c>
      <c r="G198" s="186" t="s">
        <v>317</v>
      </c>
      <c r="H198" s="188"/>
      <c r="I198" s="188"/>
      <c r="J198" s="187">
        <f>ROUND(I198*H198,2)</f>
        <v>0</v>
      </c>
      <c r="K198" s="185" t="s">
        <v>20</v>
      </c>
      <c r="L198" s="39"/>
      <c r="M198" s="189" t="s">
        <v>20</v>
      </c>
      <c r="N198" s="190" t="s">
        <v>43</v>
      </c>
      <c r="O198" s="64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3" t="s">
        <v>307</v>
      </c>
      <c r="AT198" s="193" t="s">
        <v>114</v>
      </c>
      <c r="AU198" s="193" t="s">
        <v>82</v>
      </c>
      <c r="AY198" s="17" t="s">
        <v>112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7" t="s">
        <v>80</v>
      </c>
      <c r="BK198" s="194">
        <f>ROUND(I198*H198,2)</f>
        <v>0</v>
      </c>
      <c r="BL198" s="17" t="s">
        <v>307</v>
      </c>
      <c r="BM198" s="193" t="s">
        <v>318</v>
      </c>
    </row>
    <row r="199" spans="1:65" s="2" customFormat="1" ht="11.25">
      <c r="A199" s="34"/>
      <c r="B199" s="35"/>
      <c r="C199" s="36"/>
      <c r="D199" s="195" t="s">
        <v>121</v>
      </c>
      <c r="E199" s="36"/>
      <c r="F199" s="196" t="s">
        <v>316</v>
      </c>
      <c r="G199" s="36"/>
      <c r="H199" s="36"/>
      <c r="I199" s="104"/>
      <c r="J199" s="36"/>
      <c r="K199" s="36"/>
      <c r="L199" s="39"/>
      <c r="M199" s="231"/>
      <c r="N199" s="232"/>
      <c r="O199" s="233"/>
      <c r="P199" s="233"/>
      <c r="Q199" s="233"/>
      <c r="R199" s="233"/>
      <c r="S199" s="233"/>
      <c r="T199" s="2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121</v>
      </c>
      <c r="AU199" s="17" t="s">
        <v>82</v>
      </c>
    </row>
    <row r="200" spans="1:65" s="2" customFormat="1" ht="6.95" customHeight="1">
      <c r="A200" s="34"/>
      <c r="B200" s="47"/>
      <c r="C200" s="48"/>
      <c r="D200" s="48"/>
      <c r="E200" s="48"/>
      <c r="F200" s="48"/>
      <c r="G200" s="48"/>
      <c r="H200" s="48"/>
      <c r="I200" s="132"/>
      <c r="J200" s="48"/>
      <c r="K200" s="48"/>
      <c r="L200" s="39"/>
      <c r="M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</row>
  </sheetData>
  <sheetProtection algorithmName="SHA-512" hashValue="TcS+fQ10/tawBxVhgyDWe0D0caxY0uCkCe7O6Kc7qLF8j262tq8Q1SkUcS4d/2exnrqVipxnrugUG+26KLLBHg==" saltValue="HZN6LM7cfz0sn+PZlLehvP3Rcj17v+Jn4RwsPGSO5w2JgKeq3f9SNNl1jA63XDH85iTWqcFzV8S4RsH50SOXMw==" spinCount="100000" sheet="1" objects="1" scenarios="1" formatColumns="0" formatRows="0" autoFilter="0"/>
  <autoFilter ref="C85:K199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5" customFormat="1" ht="45" customHeight="1">
      <c r="B3" s="239"/>
      <c r="C3" s="364" t="s">
        <v>319</v>
      </c>
      <c r="D3" s="364"/>
      <c r="E3" s="364"/>
      <c r="F3" s="364"/>
      <c r="G3" s="364"/>
      <c r="H3" s="364"/>
      <c r="I3" s="364"/>
      <c r="J3" s="364"/>
      <c r="K3" s="240"/>
    </row>
    <row r="4" spans="2:11" s="1" customFormat="1" ht="25.5" customHeight="1">
      <c r="B4" s="241"/>
      <c r="C4" s="369" t="s">
        <v>320</v>
      </c>
      <c r="D4" s="369"/>
      <c r="E4" s="369"/>
      <c r="F4" s="369"/>
      <c r="G4" s="369"/>
      <c r="H4" s="369"/>
      <c r="I4" s="369"/>
      <c r="J4" s="369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68" t="s">
        <v>321</v>
      </c>
      <c r="D6" s="368"/>
      <c r="E6" s="368"/>
      <c r="F6" s="368"/>
      <c r="G6" s="368"/>
      <c r="H6" s="368"/>
      <c r="I6" s="368"/>
      <c r="J6" s="368"/>
      <c r="K6" s="242"/>
    </row>
    <row r="7" spans="2:11" s="1" customFormat="1" ht="15" customHeight="1">
      <c r="B7" s="245"/>
      <c r="C7" s="368" t="s">
        <v>322</v>
      </c>
      <c r="D7" s="368"/>
      <c r="E7" s="368"/>
      <c r="F7" s="368"/>
      <c r="G7" s="368"/>
      <c r="H7" s="368"/>
      <c r="I7" s="368"/>
      <c r="J7" s="368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68" t="s">
        <v>323</v>
      </c>
      <c r="D9" s="368"/>
      <c r="E9" s="368"/>
      <c r="F9" s="368"/>
      <c r="G9" s="368"/>
      <c r="H9" s="368"/>
      <c r="I9" s="368"/>
      <c r="J9" s="368"/>
      <c r="K9" s="242"/>
    </row>
    <row r="10" spans="2:11" s="1" customFormat="1" ht="15" customHeight="1">
      <c r="B10" s="245"/>
      <c r="C10" s="244"/>
      <c r="D10" s="368" t="s">
        <v>324</v>
      </c>
      <c r="E10" s="368"/>
      <c r="F10" s="368"/>
      <c r="G10" s="368"/>
      <c r="H10" s="368"/>
      <c r="I10" s="368"/>
      <c r="J10" s="368"/>
      <c r="K10" s="242"/>
    </row>
    <row r="11" spans="2:11" s="1" customFormat="1" ht="15" customHeight="1">
      <c r="B11" s="245"/>
      <c r="C11" s="246"/>
      <c r="D11" s="368" t="s">
        <v>325</v>
      </c>
      <c r="E11" s="368"/>
      <c r="F11" s="368"/>
      <c r="G11" s="368"/>
      <c r="H11" s="368"/>
      <c r="I11" s="368"/>
      <c r="J11" s="368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326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68" t="s">
        <v>327</v>
      </c>
      <c r="E15" s="368"/>
      <c r="F15" s="368"/>
      <c r="G15" s="368"/>
      <c r="H15" s="368"/>
      <c r="I15" s="368"/>
      <c r="J15" s="368"/>
      <c r="K15" s="242"/>
    </row>
    <row r="16" spans="2:11" s="1" customFormat="1" ht="15" customHeight="1">
      <c r="B16" s="245"/>
      <c r="C16" s="246"/>
      <c r="D16" s="368" t="s">
        <v>328</v>
      </c>
      <c r="E16" s="368"/>
      <c r="F16" s="368"/>
      <c r="G16" s="368"/>
      <c r="H16" s="368"/>
      <c r="I16" s="368"/>
      <c r="J16" s="368"/>
      <c r="K16" s="242"/>
    </row>
    <row r="17" spans="2:11" s="1" customFormat="1" ht="15" customHeight="1">
      <c r="B17" s="245"/>
      <c r="C17" s="246"/>
      <c r="D17" s="368" t="s">
        <v>329</v>
      </c>
      <c r="E17" s="368"/>
      <c r="F17" s="368"/>
      <c r="G17" s="368"/>
      <c r="H17" s="368"/>
      <c r="I17" s="368"/>
      <c r="J17" s="368"/>
      <c r="K17" s="242"/>
    </row>
    <row r="18" spans="2:11" s="1" customFormat="1" ht="15" customHeight="1">
      <c r="B18" s="245"/>
      <c r="C18" s="246"/>
      <c r="D18" s="246"/>
      <c r="E18" s="248" t="s">
        <v>79</v>
      </c>
      <c r="F18" s="368" t="s">
        <v>330</v>
      </c>
      <c r="G18" s="368"/>
      <c r="H18" s="368"/>
      <c r="I18" s="368"/>
      <c r="J18" s="368"/>
      <c r="K18" s="242"/>
    </row>
    <row r="19" spans="2:11" s="1" customFormat="1" ht="15" customHeight="1">
      <c r="B19" s="245"/>
      <c r="C19" s="246"/>
      <c r="D19" s="246"/>
      <c r="E19" s="248" t="s">
        <v>331</v>
      </c>
      <c r="F19" s="368" t="s">
        <v>332</v>
      </c>
      <c r="G19" s="368"/>
      <c r="H19" s="368"/>
      <c r="I19" s="368"/>
      <c r="J19" s="368"/>
      <c r="K19" s="242"/>
    </row>
    <row r="20" spans="2:11" s="1" customFormat="1" ht="15" customHeight="1">
      <c r="B20" s="245"/>
      <c r="C20" s="246"/>
      <c r="D20" s="246"/>
      <c r="E20" s="248" t="s">
        <v>333</v>
      </c>
      <c r="F20" s="368" t="s">
        <v>334</v>
      </c>
      <c r="G20" s="368"/>
      <c r="H20" s="368"/>
      <c r="I20" s="368"/>
      <c r="J20" s="368"/>
      <c r="K20" s="242"/>
    </row>
    <row r="21" spans="2:11" s="1" customFormat="1" ht="15" customHeight="1">
      <c r="B21" s="245"/>
      <c r="C21" s="246"/>
      <c r="D21" s="246"/>
      <c r="E21" s="248" t="s">
        <v>335</v>
      </c>
      <c r="F21" s="368" t="s">
        <v>336</v>
      </c>
      <c r="G21" s="368"/>
      <c r="H21" s="368"/>
      <c r="I21" s="368"/>
      <c r="J21" s="368"/>
      <c r="K21" s="242"/>
    </row>
    <row r="22" spans="2:11" s="1" customFormat="1" ht="15" customHeight="1">
      <c r="B22" s="245"/>
      <c r="C22" s="246"/>
      <c r="D22" s="246"/>
      <c r="E22" s="248" t="s">
        <v>337</v>
      </c>
      <c r="F22" s="368" t="s">
        <v>338</v>
      </c>
      <c r="G22" s="368"/>
      <c r="H22" s="368"/>
      <c r="I22" s="368"/>
      <c r="J22" s="368"/>
      <c r="K22" s="242"/>
    </row>
    <row r="23" spans="2:11" s="1" customFormat="1" ht="15" customHeight="1">
      <c r="B23" s="245"/>
      <c r="C23" s="246"/>
      <c r="D23" s="246"/>
      <c r="E23" s="248" t="s">
        <v>339</v>
      </c>
      <c r="F23" s="368" t="s">
        <v>340</v>
      </c>
      <c r="G23" s="368"/>
      <c r="H23" s="368"/>
      <c r="I23" s="368"/>
      <c r="J23" s="368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68" t="s">
        <v>341</v>
      </c>
      <c r="D25" s="368"/>
      <c r="E25" s="368"/>
      <c r="F25" s="368"/>
      <c r="G25" s="368"/>
      <c r="H25" s="368"/>
      <c r="I25" s="368"/>
      <c r="J25" s="368"/>
      <c r="K25" s="242"/>
    </row>
    <row r="26" spans="2:11" s="1" customFormat="1" ht="15" customHeight="1">
      <c r="B26" s="245"/>
      <c r="C26" s="368" t="s">
        <v>342</v>
      </c>
      <c r="D26" s="368"/>
      <c r="E26" s="368"/>
      <c r="F26" s="368"/>
      <c r="G26" s="368"/>
      <c r="H26" s="368"/>
      <c r="I26" s="368"/>
      <c r="J26" s="368"/>
      <c r="K26" s="242"/>
    </row>
    <row r="27" spans="2:11" s="1" customFormat="1" ht="15" customHeight="1">
      <c r="B27" s="245"/>
      <c r="C27" s="244"/>
      <c r="D27" s="368" t="s">
        <v>343</v>
      </c>
      <c r="E27" s="368"/>
      <c r="F27" s="368"/>
      <c r="G27" s="368"/>
      <c r="H27" s="368"/>
      <c r="I27" s="368"/>
      <c r="J27" s="368"/>
      <c r="K27" s="242"/>
    </row>
    <row r="28" spans="2:11" s="1" customFormat="1" ht="15" customHeight="1">
      <c r="B28" s="245"/>
      <c r="C28" s="246"/>
      <c r="D28" s="368" t="s">
        <v>344</v>
      </c>
      <c r="E28" s="368"/>
      <c r="F28" s="368"/>
      <c r="G28" s="368"/>
      <c r="H28" s="368"/>
      <c r="I28" s="368"/>
      <c r="J28" s="368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68" t="s">
        <v>345</v>
      </c>
      <c r="E30" s="368"/>
      <c r="F30" s="368"/>
      <c r="G30" s="368"/>
      <c r="H30" s="368"/>
      <c r="I30" s="368"/>
      <c r="J30" s="368"/>
      <c r="K30" s="242"/>
    </row>
    <row r="31" spans="2:11" s="1" customFormat="1" ht="15" customHeight="1">
      <c r="B31" s="245"/>
      <c r="C31" s="246"/>
      <c r="D31" s="368" t="s">
        <v>346</v>
      </c>
      <c r="E31" s="368"/>
      <c r="F31" s="368"/>
      <c r="G31" s="368"/>
      <c r="H31" s="368"/>
      <c r="I31" s="368"/>
      <c r="J31" s="368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68" t="s">
        <v>347</v>
      </c>
      <c r="E33" s="368"/>
      <c r="F33" s="368"/>
      <c r="G33" s="368"/>
      <c r="H33" s="368"/>
      <c r="I33" s="368"/>
      <c r="J33" s="368"/>
      <c r="K33" s="242"/>
    </row>
    <row r="34" spans="2:11" s="1" customFormat="1" ht="15" customHeight="1">
      <c r="B34" s="245"/>
      <c r="C34" s="246"/>
      <c r="D34" s="368" t="s">
        <v>348</v>
      </c>
      <c r="E34" s="368"/>
      <c r="F34" s="368"/>
      <c r="G34" s="368"/>
      <c r="H34" s="368"/>
      <c r="I34" s="368"/>
      <c r="J34" s="368"/>
      <c r="K34" s="242"/>
    </row>
    <row r="35" spans="2:11" s="1" customFormat="1" ht="15" customHeight="1">
      <c r="B35" s="245"/>
      <c r="C35" s="246"/>
      <c r="D35" s="368" t="s">
        <v>349</v>
      </c>
      <c r="E35" s="368"/>
      <c r="F35" s="368"/>
      <c r="G35" s="368"/>
      <c r="H35" s="368"/>
      <c r="I35" s="368"/>
      <c r="J35" s="368"/>
      <c r="K35" s="242"/>
    </row>
    <row r="36" spans="2:11" s="1" customFormat="1" ht="15" customHeight="1">
      <c r="B36" s="245"/>
      <c r="C36" s="246"/>
      <c r="D36" s="244"/>
      <c r="E36" s="247" t="s">
        <v>98</v>
      </c>
      <c r="F36" s="244"/>
      <c r="G36" s="368" t="s">
        <v>350</v>
      </c>
      <c r="H36" s="368"/>
      <c r="I36" s="368"/>
      <c r="J36" s="368"/>
      <c r="K36" s="242"/>
    </row>
    <row r="37" spans="2:11" s="1" customFormat="1" ht="30.75" customHeight="1">
      <c r="B37" s="245"/>
      <c r="C37" s="246"/>
      <c r="D37" s="244"/>
      <c r="E37" s="247" t="s">
        <v>351</v>
      </c>
      <c r="F37" s="244"/>
      <c r="G37" s="368" t="s">
        <v>352</v>
      </c>
      <c r="H37" s="368"/>
      <c r="I37" s="368"/>
      <c r="J37" s="368"/>
      <c r="K37" s="242"/>
    </row>
    <row r="38" spans="2:11" s="1" customFormat="1" ht="15" customHeight="1">
      <c r="B38" s="245"/>
      <c r="C38" s="246"/>
      <c r="D38" s="244"/>
      <c r="E38" s="247" t="s">
        <v>53</v>
      </c>
      <c r="F38" s="244"/>
      <c r="G38" s="368" t="s">
        <v>353</v>
      </c>
      <c r="H38" s="368"/>
      <c r="I38" s="368"/>
      <c r="J38" s="368"/>
      <c r="K38" s="242"/>
    </row>
    <row r="39" spans="2:11" s="1" customFormat="1" ht="15" customHeight="1">
      <c r="B39" s="245"/>
      <c r="C39" s="246"/>
      <c r="D39" s="244"/>
      <c r="E39" s="247" t="s">
        <v>54</v>
      </c>
      <c r="F39" s="244"/>
      <c r="G39" s="368" t="s">
        <v>354</v>
      </c>
      <c r="H39" s="368"/>
      <c r="I39" s="368"/>
      <c r="J39" s="368"/>
      <c r="K39" s="242"/>
    </row>
    <row r="40" spans="2:11" s="1" customFormat="1" ht="15" customHeight="1">
      <c r="B40" s="245"/>
      <c r="C40" s="246"/>
      <c r="D40" s="244"/>
      <c r="E40" s="247" t="s">
        <v>99</v>
      </c>
      <c r="F40" s="244"/>
      <c r="G40" s="368" t="s">
        <v>355</v>
      </c>
      <c r="H40" s="368"/>
      <c r="I40" s="368"/>
      <c r="J40" s="368"/>
      <c r="K40" s="242"/>
    </row>
    <row r="41" spans="2:11" s="1" customFormat="1" ht="15" customHeight="1">
      <c r="B41" s="245"/>
      <c r="C41" s="246"/>
      <c r="D41" s="244"/>
      <c r="E41" s="247" t="s">
        <v>100</v>
      </c>
      <c r="F41" s="244"/>
      <c r="G41" s="368" t="s">
        <v>356</v>
      </c>
      <c r="H41" s="368"/>
      <c r="I41" s="368"/>
      <c r="J41" s="368"/>
      <c r="K41" s="242"/>
    </row>
    <row r="42" spans="2:11" s="1" customFormat="1" ht="15" customHeight="1">
      <c r="B42" s="245"/>
      <c r="C42" s="246"/>
      <c r="D42" s="244"/>
      <c r="E42" s="247" t="s">
        <v>357</v>
      </c>
      <c r="F42" s="244"/>
      <c r="G42" s="368" t="s">
        <v>358</v>
      </c>
      <c r="H42" s="368"/>
      <c r="I42" s="368"/>
      <c r="J42" s="368"/>
      <c r="K42" s="242"/>
    </row>
    <row r="43" spans="2:11" s="1" customFormat="1" ht="15" customHeight="1">
      <c r="B43" s="245"/>
      <c r="C43" s="246"/>
      <c r="D43" s="244"/>
      <c r="E43" s="247"/>
      <c r="F43" s="244"/>
      <c r="G43" s="368" t="s">
        <v>359</v>
      </c>
      <c r="H43" s="368"/>
      <c r="I43" s="368"/>
      <c r="J43" s="368"/>
      <c r="K43" s="242"/>
    </row>
    <row r="44" spans="2:11" s="1" customFormat="1" ht="15" customHeight="1">
      <c r="B44" s="245"/>
      <c r="C44" s="246"/>
      <c r="D44" s="244"/>
      <c r="E44" s="247" t="s">
        <v>360</v>
      </c>
      <c r="F44" s="244"/>
      <c r="G44" s="368" t="s">
        <v>361</v>
      </c>
      <c r="H44" s="368"/>
      <c r="I44" s="368"/>
      <c r="J44" s="368"/>
      <c r="K44" s="242"/>
    </row>
    <row r="45" spans="2:11" s="1" customFormat="1" ht="15" customHeight="1">
      <c r="B45" s="245"/>
      <c r="C45" s="246"/>
      <c r="D45" s="244"/>
      <c r="E45" s="247" t="s">
        <v>102</v>
      </c>
      <c r="F45" s="244"/>
      <c r="G45" s="368" t="s">
        <v>362</v>
      </c>
      <c r="H45" s="368"/>
      <c r="I45" s="368"/>
      <c r="J45" s="368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68" t="s">
        <v>363</v>
      </c>
      <c r="E47" s="368"/>
      <c r="F47" s="368"/>
      <c r="G47" s="368"/>
      <c r="H47" s="368"/>
      <c r="I47" s="368"/>
      <c r="J47" s="368"/>
      <c r="K47" s="242"/>
    </row>
    <row r="48" spans="2:11" s="1" customFormat="1" ht="15" customHeight="1">
      <c r="B48" s="245"/>
      <c r="C48" s="246"/>
      <c r="D48" s="246"/>
      <c r="E48" s="368" t="s">
        <v>364</v>
      </c>
      <c r="F48" s="368"/>
      <c r="G48" s="368"/>
      <c r="H48" s="368"/>
      <c r="I48" s="368"/>
      <c r="J48" s="368"/>
      <c r="K48" s="242"/>
    </row>
    <row r="49" spans="2:11" s="1" customFormat="1" ht="15" customHeight="1">
      <c r="B49" s="245"/>
      <c r="C49" s="246"/>
      <c r="D49" s="246"/>
      <c r="E49" s="368" t="s">
        <v>365</v>
      </c>
      <c r="F49" s="368"/>
      <c r="G49" s="368"/>
      <c r="H49" s="368"/>
      <c r="I49" s="368"/>
      <c r="J49" s="368"/>
      <c r="K49" s="242"/>
    </row>
    <row r="50" spans="2:11" s="1" customFormat="1" ht="15" customHeight="1">
      <c r="B50" s="245"/>
      <c r="C50" s="246"/>
      <c r="D50" s="246"/>
      <c r="E50" s="368" t="s">
        <v>366</v>
      </c>
      <c r="F50" s="368"/>
      <c r="G50" s="368"/>
      <c r="H50" s="368"/>
      <c r="I50" s="368"/>
      <c r="J50" s="368"/>
      <c r="K50" s="242"/>
    </row>
    <row r="51" spans="2:11" s="1" customFormat="1" ht="15" customHeight="1">
      <c r="B51" s="245"/>
      <c r="C51" s="246"/>
      <c r="D51" s="368" t="s">
        <v>367</v>
      </c>
      <c r="E51" s="368"/>
      <c r="F51" s="368"/>
      <c r="G51" s="368"/>
      <c r="H51" s="368"/>
      <c r="I51" s="368"/>
      <c r="J51" s="368"/>
      <c r="K51" s="242"/>
    </row>
    <row r="52" spans="2:11" s="1" customFormat="1" ht="25.5" customHeight="1">
      <c r="B52" s="241"/>
      <c r="C52" s="369" t="s">
        <v>368</v>
      </c>
      <c r="D52" s="369"/>
      <c r="E52" s="369"/>
      <c r="F52" s="369"/>
      <c r="G52" s="369"/>
      <c r="H52" s="369"/>
      <c r="I52" s="369"/>
      <c r="J52" s="369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68" t="s">
        <v>369</v>
      </c>
      <c r="D54" s="368"/>
      <c r="E54" s="368"/>
      <c r="F54" s="368"/>
      <c r="G54" s="368"/>
      <c r="H54" s="368"/>
      <c r="I54" s="368"/>
      <c r="J54" s="368"/>
      <c r="K54" s="242"/>
    </row>
    <row r="55" spans="2:11" s="1" customFormat="1" ht="15" customHeight="1">
      <c r="B55" s="241"/>
      <c r="C55" s="368" t="s">
        <v>370</v>
      </c>
      <c r="D55" s="368"/>
      <c r="E55" s="368"/>
      <c r="F55" s="368"/>
      <c r="G55" s="368"/>
      <c r="H55" s="368"/>
      <c r="I55" s="368"/>
      <c r="J55" s="368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68" t="s">
        <v>371</v>
      </c>
      <c r="D57" s="368"/>
      <c r="E57" s="368"/>
      <c r="F57" s="368"/>
      <c r="G57" s="368"/>
      <c r="H57" s="368"/>
      <c r="I57" s="368"/>
      <c r="J57" s="368"/>
      <c r="K57" s="242"/>
    </row>
    <row r="58" spans="2:11" s="1" customFormat="1" ht="15" customHeight="1">
      <c r="B58" s="241"/>
      <c r="C58" s="246"/>
      <c r="D58" s="368" t="s">
        <v>372</v>
      </c>
      <c r="E58" s="368"/>
      <c r="F58" s="368"/>
      <c r="G58" s="368"/>
      <c r="H58" s="368"/>
      <c r="I58" s="368"/>
      <c r="J58" s="368"/>
      <c r="K58" s="242"/>
    </row>
    <row r="59" spans="2:11" s="1" customFormat="1" ht="15" customHeight="1">
      <c r="B59" s="241"/>
      <c r="C59" s="246"/>
      <c r="D59" s="368" t="s">
        <v>373</v>
      </c>
      <c r="E59" s="368"/>
      <c r="F59" s="368"/>
      <c r="G59" s="368"/>
      <c r="H59" s="368"/>
      <c r="I59" s="368"/>
      <c r="J59" s="368"/>
      <c r="K59" s="242"/>
    </row>
    <row r="60" spans="2:11" s="1" customFormat="1" ht="15" customHeight="1">
      <c r="B60" s="241"/>
      <c r="C60" s="246"/>
      <c r="D60" s="368" t="s">
        <v>374</v>
      </c>
      <c r="E60" s="368"/>
      <c r="F60" s="368"/>
      <c r="G60" s="368"/>
      <c r="H60" s="368"/>
      <c r="I60" s="368"/>
      <c r="J60" s="368"/>
      <c r="K60" s="242"/>
    </row>
    <row r="61" spans="2:11" s="1" customFormat="1" ht="15" customHeight="1">
      <c r="B61" s="241"/>
      <c r="C61" s="246"/>
      <c r="D61" s="368" t="s">
        <v>375</v>
      </c>
      <c r="E61" s="368"/>
      <c r="F61" s="368"/>
      <c r="G61" s="368"/>
      <c r="H61" s="368"/>
      <c r="I61" s="368"/>
      <c r="J61" s="368"/>
      <c r="K61" s="242"/>
    </row>
    <row r="62" spans="2:11" s="1" customFormat="1" ht="15" customHeight="1">
      <c r="B62" s="241"/>
      <c r="C62" s="246"/>
      <c r="D62" s="370" t="s">
        <v>376</v>
      </c>
      <c r="E62" s="370"/>
      <c r="F62" s="370"/>
      <c r="G62" s="370"/>
      <c r="H62" s="370"/>
      <c r="I62" s="370"/>
      <c r="J62" s="370"/>
      <c r="K62" s="242"/>
    </row>
    <row r="63" spans="2:11" s="1" customFormat="1" ht="15" customHeight="1">
      <c r="B63" s="241"/>
      <c r="C63" s="246"/>
      <c r="D63" s="368" t="s">
        <v>377</v>
      </c>
      <c r="E63" s="368"/>
      <c r="F63" s="368"/>
      <c r="G63" s="368"/>
      <c r="H63" s="368"/>
      <c r="I63" s="368"/>
      <c r="J63" s="368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68" t="s">
        <v>378</v>
      </c>
      <c r="E65" s="368"/>
      <c r="F65" s="368"/>
      <c r="G65" s="368"/>
      <c r="H65" s="368"/>
      <c r="I65" s="368"/>
      <c r="J65" s="368"/>
      <c r="K65" s="242"/>
    </row>
    <row r="66" spans="2:11" s="1" customFormat="1" ht="15" customHeight="1">
      <c r="B66" s="241"/>
      <c r="C66" s="246"/>
      <c r="D66" s="370" t="s">
        <v>379</v>
      </c>
      <c r="E66" s="370"/>
      <c r="F66" s="370"/>
      <c r="G66" s="370"/>
      <c r="H66" s="370"/>
      <c r="I66" s="370"/>
      <c r="J66" s="370"/>
      <c r="K66" s="242"/>
    </row>
    <row r="67" spans="2:11" s="1" customFormat="1" ht="15" customHeight="1">
      <c r="B67" s="241"/>
      <c r="C67" s="246"/>
      <c r="D67" s="368" t="s">
        <v>380</v>
      </c>
      <c r="E67" s="368"/>
      <c r="F67" s="368"/>
      <c r="G67" s="368"/>
      <c r="H67" s="368"/>
      <c r="I67" s="368"/>
      <c r="J67" s="368"/>
      <c r="K67" s="242"/>
    </row>
    <row r="68" spans="2:11" s="1" customFormat="1" ht="15" customHeight="1">
      <c r="B68" s="241"/>
      <c r="C68" s="246"/>
      <c r="D68" s="368" t="s">
        <v>381</v>
      </c>
      <c r="E68" s="368"/>
      <c r="F68" s="368"/>
      <c r="G68" s="368"/>
      <c r="H68" s="368"/>
      <c r="I68" s="368"/>
      <c r="J68" s="368"/>
      <c r="K68" s="242"/>
    </row>
    <row r="69" spans="2:11" s="1" customFormat="1" ht="15" customHeight="1">
      <c r="B69" s="241"/>
      <c r="C69" s="246"/>
      <c r="D69" s="368" t="s">
        <v>382</v>
      </c>
      <c r="E69" s="368"/>
      <c r="F69" s="368"/>
      <c r="G69" s="368"/>
      <c r="H69" s="368"/>
      <c r="I69" s="368"/>
      <c r="J69" s="368"/>
      <c r="K69" s="242"/>
    </row>
    <row r="70" spans="2:11" s="1" customFormat="1" ht="15" customHeight="1">
      <c r="B70" s="241"/>
      <c r="C70" s="246"/>
      <c r="D70" s="368" t="s">
        <v>383</v>
      </c>
      <c r="E70" s="368"/>
      <c r="F70" s="368"/>
      <c r="G70" s="368"/>
      <c r="H70" s="368"/>
      <c r="I70" s="368"/>
      <c r="J70" s="368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63" t="s">
        <v>384</v>
      </c>
      <c r="D75" s="363"/>
      <c r="E75" s="363"/>
      <c r="F75" s="363"/>
      <c r="G75" s="363"/>
      <c r="H75" s="363"/>
      <c r="I75" s="363"/>
      <c r="J75" s="363"/>
      <c r="K75" s="259"/>
    </row>
    <row r="76" spans="2:11" s="1" customFormat="1" ht="17.25" customHeight="1">
      <c r="B76" s="258"/>
      <c r="C76" s="260" t="s">
        <v>385</v>
      </c>
      <c r="D76" s="260"/>
      <c r="E76" s="260"/>
      <c r="F76" s="260" t="s">
        <v>386</v>
      </c>
      <c r="G76" s="261"/>
      <c r="H76" s="260" t="s">
        <v>54</v>
      </c>
      <c r="I76" s="260" t="s">
        <v>57</v>
      </c>
      <c r="J76" s="260" t="s">
        <v>387</v>
      </c>
      <c r="K76" s="259"/>
    </row>
    <row r="77" spans="2:11" s="1" customFormat="1" ht="17.25" customHeight="1">
      <c r="B77" s="258"/>
      <c r="C77" s="262" t="s">
        <v>388</v>
      </c>
      <c r="D77" s="262"/>
      <c r="E77" s="262"/>
      <c r="F77" s="263" t="s">
        <v>389</v>
      </c>
      <c r="G77" s="264"/>
      <c r="H77" s="262"/>
      <c r="I77" s="262"/>
      <c r="J77" s="262" t="s">
        <v>390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53</v>
      </c>
      <c r="D79" s="265"/>
      <c r="E79" s="265"/>
      <c r="F79" s="267" t="s">
        <v>391</v>
      </c>
      <c r="G79" s="266"/>
      <c r="H79" s="247" t="s">
        <v>392</v>
      </c>
      <c r="I79" s="247" t="s">
        <v>393</v>
      </c>
      <c r="J79" s="247">
        <v>20</v>
      </c>
      <c r="K79" s="259"/>
    </row>
    <row r="80" spans="2:11" s="1" customFormat="1" ht="15" customHeight="1">
      <c r="B80" s="258"/>
      <c r="C80" s="247" t="s">
        <v>394</v>
      </c>
      <c r="D80" s="247"/>
      <c r="E80" s="247"/>
      <c r="F80" s="267" t="s">
        <v>391</v>
      </c>
      <c r="G80" s="266"/>
      <c r="H80" s="247" t="s">
        <v>395</v>
      </c>
      <c r="I80" s="247" t="s">
        <v>393</v>
      </c>
      <c r="J80" s="247">
        <v>120</v>
      </c>
      <c r="K80" s="259"/>
    </row>
    <row r="81" spans="2:11" s="1" customFormat="1" ht="15" customHeight="1">
      <c r="B81" s="268"/>
      <c r="C81" s="247" t="s">
        <v>396</v>
      </c>
      <c r="D81" s="247"/>
      <c r="E81" s="247"/>
      <c r="F81" s="267" t="s">
        <v>397</v>
      </c>
      <c r="G81" s="266"/>
      <c r="H81" s="247" t="s">
        <v>398</v>
      </c>
      <c r="I81" s="247" t="s">
        <v>393</v>
      </c>
      <c r="J81" s="247">
        <v>50</v>
      </c>
      <c r="K81" s="259"/>
    </row>
    <row r="82" spans="2:11" s="1" customFormat="1" ht="15" customHeight="1">
      <c r="B82" s="268"/>
      <c r="C82" s="247" t="s">
        <v>399</v>
      </c>
      <c r="D82" s="247"/>
      <c r="E82" s="247"/>
      <c r="F82" s="267" t="s">
        <v>391</v>
      </c>
      <c r="G82" s="266"/>
      <c r="H82" s="247" t="s">
        <v>400</v>
      </c>
      <c r="I82" s="247" t="s">
        <v>401</v>
      </c>
      <c r="J82" s="247"/>
      <c r="K82" s="259"/>
    </row>
    <row r="83" spans="2:11" s="1" customFormat="1" ht="15" customHeight="1">
      <c r="B83" s="268"/>
      <c r="C83" s="269" t="s">
        <v>402</v>
      </c>
      <c r="D83" s="269"/>
      <c r="E83" s="269"/>
      <c r="F83" s="270" t="s">
        <v>397</v>
      </c>
      <c r="G83" s="269"/>
      <c r="H83" s="269" t="s">
        <v>403</v>
      </c>
      <c r="I83" s="269" t="s">
        <v>393</v>
      </c>
      <c r="J83" s="269">
        <v>15</v>
      </c>
      <c r="K83" s="259"/>
    </row>
    <row r="84" spans="2:11" s="1" customFormat="1" ht="15" customHeight="1">
      <c r="B84" s="268"/>
      <c r="C84" s="269" t="s">
        <v>404</v>
      </c>
      <c r="D84" s="269"/>
      <c r="E84" s="269"/>
      <c r="F84" s="270" t="s">
        <v>397</v>
      </c>
      <c r="G84" s="269"/>
      <c r="H84" s="269" t="s">
        <v>405</v>
      </c>
      <c r="I84" s="269" t="s">
        <v>393</v>
      </c>
      <c r="J84" s="269">
        <v>15</v>
      </c>
      <c r="K84" s="259"/>
    </row>
    <row r="85" spans="2:11" s="1" customFormat="1" ht="15" customHeight="1">
      <c r="B85" s="268"/>
      <c r="C85" s="269" t="s">
        <v>406</v>
      </c>
      <c r="D85" s="269"/>
      <c r="E85" s="269"/>
      <c r="F85" s="270" t="s">
        <v>397</v>
      </c>
      <c r="G85" s="269"/>
      <c r="H85" s="269" t="s">
        <v>407</v>
      </c>
      <c r="I85" s="269" t="s">
        <v>393</v>
      </c>
      <c r="J85" s="269">
        <v>20</v>
      </c>
      <c r="K85" s="259"/>
    </row>
    <row r="86" spans="2:11" s="1" customFormat="1" ht="15" customHeight="1">
      <c r="B86" s="268"/>
      <c r="C86" s="269" t="s">
        <v>408</v>
      </c>
      <c r="D86" s="269"/>
      <c r="E86" s="269"/>
      <c r="F86" s="270" t="s">
        <v>397</v>
      </c>
      <c r="G86" s="269"/>
      <c r="H86" s="269" t="s">
        <v>409</v>
      </c>
      <c r="I86" s="269" t="s">
        <v>393</v>
      </c>
      <c r="J86" s="269">
        <v>20</v>
      </c>
      <c r="K86" s="259"/>
    </row>
    <row r="87" spans="2:11" s="1" customFormat="1" ht="15" customHeight="1">
      <c r="B87" s="268"/>
      <c r="C87" s="247" t="s">
        <v>410</v>
      </c>
      <c r="D87" s="247"/>
      <c r="E87" s="247"/>
      <c r="F87" s="267" t="s">
        <v>397</v>
      </c>
      <c r="G87" s="266"/>
      <c r="H87" s="247" t="s">
        <v>411</v>
      </c>
      <c r="I87" s="247" t="s">
        <v>393</v>
      </c>
      <c r="J87" s="247">
        <v>50</v>
      </c>
      <c r="K87" s="259"/>
    </row>
    <row r="88" spans="2:11" s="1" customFormat="1" ht="15" customHeight="1">
      <c r="B88" s="268"/>
      <c r="C88" s="247" t="s">
        <v>412</v>
      </c>
      <c r="D88" s="247"/>
      <c r="E88" s="247"/>
      <c r="F88" s="267" t="s">
        <v>397</v>
      </c>
      <c r="G88" s="266"/>
      <c r="H88" s="247" t="s">
        <v>413</v>
      </c>
      <c r="I88" s="247" t="s">
        <v>393</v>
      </c>
      <c r="J88" s="247">
        <v>20</v>
      </c>
      <c r="K88" s="259"/>
    </row>
    <row r="89" spans="2:11" s="1" customFormat="1" ht="15" customHeight="1">
      <c r="B89" s="268"/>
      <c r="C89" s="247" t="s">
        <v>414</v>
      </c>
      <c r="D89" s="247"/>
      <c r="E89" s="247"/>
      <c r="F89" s="267" t="s">
        <v>397</v>
      </c>
      <c r="G89" s="266"/>
      <c r="H89" s="247" t="s">
        <v>415</v>
      </c>
      <c r="I89" s="247" t="s">
        <v>393</v>
      </c>
      <c r="J89" s="247">
        <v>20</v>
      </c>
      <c r="K89" s="259"/>
    </row>
    <row r="90" spans="2:11" s="1" customFormat="1" ht="15" customHeight="1">
      <c r="B90" s="268"/>
      <c r="C90" s="247" t="s">
        <v>416</v>
      </c>
      <c r="D90" s="247"/>
      <c r="E90" s="247"/>
      <c r="F90" s="267" t="s">
        <v>397</v>
      </c>
      <c r="G90" s="266"/>
      <c r="H90" s="247" t="s">
        <v>417</v>
      </c>
      <c r="I90" s="247" t="s">
        <v>393</v>
      </c>
      <c r="J90" s="247">
        <v>50</v>
      </c>
      <c r="K90" s="259"/>
    </row>
    <row r="91" spans="2:11" s="1" customFormat="1" ht="15" customHeight="1">
      <c r="B91" s="268"/>
      <c r="C91" s="247" t="s">
        <v>418</v>
      </c>
      <c r="D91" s="247"/>
      <c r="E91" s="247"/>
      <c r="F91" s="267" t="s">
        <v>397</v>
      </c>
      <c r="G91" s="266"/>
      <c r="H91" s="247" t="s">
        <v>418</v>
      </c>
      <c r="I91" s="247" t="s">
        <v>393</v>
      </c>
      <c r="J91" s="247">
        <v>50</v>
      </c>
      <c r="K91" s="259"/>
    </row>
    <row r="92" spans="2:11" s="1" customFormat="1" ht="15" customHeight="1">
      <c r="B92" s="268"/>
      <c r="C92" s="247" t="s">
        <v>419</v>
      </c>
      <c r="D92" s="247"/>
      <c r="E92" s="247"/>
      <c r="F92" s="267" t="s">
        <v>397</v>
      </c>
      <c r="G92" s="266"/>
      <c r="H92" s="247" t="s">
        <v>420</v>
      </c>
      <c r="I92" s="247" t="s">
        <v>393</v>
      </c>
      <c r="J92" s="247">
        <v>255</v>
      </c>
      <c r="K92" s="259"/>
    </row>
    <row r="93" spans="2:11" s="1" customFormat="1" ht="15" customHeight="1">
      <c r="B93" s="268"/>
      <c r="C93" s="247" t="s">
        <v>421</v>
      </c>
      <c r="D93" s="247"/>
      <c r="E93" s="247"/>
      <c r="F93" s="267" t="s">
        <v>391</v>
      </c>
      <c r="G93" s="266"/>
      <c r="H93" s="247" t="s">
        <v>422</v>
      </c>
      <c r="I93" s="247" t="s">
        <v>423</v>
      </c>
      <c r="J93" s="247"/>
      <c r="K93" s="259"/>
    </row>
    <row r="94" spans="2:11" s="1" customFormat="1" ht="15" customHeight="1">
      <c r="B94" s="268"/>
      <c r="C94" s="247" t="s">
        <v>424</v>
      </c>
      <c r="D94" s="247"/>
      <c r="E94" s="247"/>
      <c r="F94" s="267" t="s">
        <v>391</v>
      </c>
      <c r="G94" s="266"/>
      <c r="H94" s="247" t="s">
        <v>425</v>
      </c>
      <c r="I94" s="247" t="s">
        <v>426</v>
      </c>
      <c r="J94" s="247"/>
      <c r="K94" s="259"/>
    </row>
    <row r="95" spans="2:11" s="1" customFormat="1" ht="15" customHeight="1">
      <c r="B95" s="268"/>
      <c r="C95" s="247" t="s">
        <v>427</v>
      </c>
      <c r="D95" s="247"/>
      <c r="E95" s="247"/>
      <c r="F95" s="267" t="s">
        <v>391</v>
      </c>
      <c r="G95" s="266"/>
      <c r="H95" s="247" t="s">
        <v>427</v>
      </c>
      <c r="I95" s="247" t="s">
        <v>426</v>
      </c>
      <c r="J95" s="247"/>
      <c r="K95" s="259"/>
    </row>
    <row r="96" spans="2:11" s="1" customFormat="1" ht="15" customHeight="1">
      <c r="B96" s="268"/>
      <c r="C96" s="247" t="s">
        <v>38</v>
      </c>
      <c r="D96" s="247"/>
      <c r="E96" s="247"/>
      <c r="F96" s="267" t="s">
        <v>391</v>
      </c>
      <c r="G96" s="266"/>
      <c r="H96" s="247" t="s">
        <v>428</v>
      </c>
      <c r="I96" s="247" t="s">
        <v>426</v>
      </c>
      <c r="J96" s="247"/>
      <c r="K96" s="259"/>
    </row>
    <row r="97" spans="2:11" s="1" customFormat="1" ht="15" customHeight="1">
      <c r="B97" s="268"/>
      <c r="C97" s="247" t="s">
        <v>48</v>
      </c>
      <c r="D97" s="247"/>
      <c r="E97" s="247"/>
      <c r="F97" s="267" t="s">
        <v>391</v>
      </c>
      <c r="G97" s="266"/>
      <c r="H97" s="247" t="s">
        <v>429</v>
      </c>
      <c r="I97" s="247" t="s">
        <v>426</v>
      </c>
      <c r="J97" s="247"/>
      <c r="K97" s="259"/>
    </row>
    <row r="98" spans="2:11" s="1" customFormat="1" ht="15" customHeight="1">
      <c r="B98" s="271"/>
      <c r="C98" s="272"/>
      <c r="D98" s="272"/>
      <c r="E98" s="272"/>
      <c r="F98" s="272"/>
      <c r="G98" s="272"/>
      <c r="H98" s="272"/>
      <c r="I98" s="272"/>
      <c r="J98" s="272"/>
      <c r="K98" s="273"/>
    </row>
    <row r="99" spans="2:11" s="1" customFormat="1" ht="18.7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4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63" t="s">
        <v>430</v>
      </c>
      <c r="D102" s="363"/>
      <c r="E102" s="363"/>
      <c r="F102" s="363"/>
      <c r="G102" s="363"/>
      <c r="H102" s="363"/>
      <c r="I102" s="363"/>
      <c r="J102" s="363"/>
      <c r="K102" s="259"/>
    </row>
    <row r="103" spans="2:11" s="1" customFormat="1" ht="17.25" customHeight="1">
      <c r="B103" s="258"/>
      <c r="C103" s="260" t="s">
        <v>385</v>
      </c>
      <c r="D103" s="260"/>
      <c r="E103" s="260"/>
      <c r="F103" s="260" t="s">
        <v>386</v>
      </c>
      <c r="G103" s="261"/>
      <c r="H103" s="260" t="s">
        <v>54</v>
      </c>
      <c r="I103" s="260" t="s">
        <v>57</v>
      </c>
      <c r="J103" s="260" t="s">
        <v>387</v>
      </c>
      <c r="K103" s="259"/>
    </row>
    <row r="104" spans="2:11" s="1" customFormat="1" ht="17.25" customHeight="1">
      <c r="B104" s="258"/>
      <c r="C104" s="262" t="s">
        <v>388</v>
      </c>
      <c r="D104" s="262"/>
      <c r="E104" s="262"/>
      <c r="F104" s="263" t="s">
        <v>389</v>
      </c>
      <c r="G104" s="264"/>
      <c r="H104" s="262"/>
      <c r="I104" s="262"/>
      <c r="J104" s="262" t="s">
        <v>390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6"/>
      <c r="H105" s="260"/>
      <c r="I105" s="260"/>
      <c r="J105" s="260"/>
      <c r="K105" s="259"/>
    </row>
    <row r="106" spans="2:11" s="1" customFormat="1" ht="15" customHeight="1">
      <c r="B106" s="258"/>
      <c r="C106" s="247" t="s">
        <v>53</v>
      </c>
      <c r="D106" s="265"/>
      <c r="E106" s="265"/>
      <c r="F106" s="267" t="s">
        <v>391</v>
      </c>
      <c r="G106" s="276"/>
      <c r="H106" s="247" t="s">
        <v>431</v>
      </c>
      <c r="I106" s="247" t="s">
        <v>393</v>
      </c>
      <c r="J106" s="247">
        <v>20</v>
      </c>
      <c r="K106" s="259"/>
    </row>
    <row r="107" spans="2:11" s="1" customFormat="1" ht="15" customHeight="1">
      <c r="B107" s="258"/>
      <c r="C107" s="247" t="s">
        <v>394</v>
      </c>
      <c r="D107" s="247"/>
      <c r="E107" s="247"/>
      <c r="F107" s="267" t="s">
        <v>391</v>
      </c>
      <c r="G107" s="247"/>
      <c r="H107" s="247" t="s">
        <v>431</v>
      </c>
      <c r="I107" s="247" t="s">
        <v>393</v>
      </c>
      <c r="J107" s="247">
        <v>120</v>
      </c>
      <c r="K107" s="259"/>
    </row>
    <row r="108" spans="2:11" s="1" customFormat="1" ht="15" customHeight="1">
      <c r="B108" s="268"/>
      <c r="C108" s="247" t="s">
        <v>396</v>
      </c>
      <c r="D108" s="247"/>
      <c r="E108" s="247"/>
      <c r="F108" s="267" t="s">
        <v>397</v>
      </c>
      <c r="G108" s="247"/>
      <c r="H108" s="247" t="s">
        <v>431</v>
      </c>
      <c r="I108" s="247" t="s">
        <v>393</v>
      </c>
      <c r="J108" s="247">
        <v>50</v>
      </c>
      <c r="K108" s="259"/>
    </row>
    <row r="109" spans="2:11" s="1" customFormat="1" ht="15" customHeight="1">
      <c r="B109" s="268"/>
      <c r="C109" s="247" t="s">
        <v>399</v>
      </c>
      <c r="D109" s="247"/>
      <c r="E109" s="247"/>
      <c r="F109" s="267" t="s">
        <v>391</v>
      </c>
      <c r="G109" s="247"/>
      <c r="H109" s="247" t="s">
        <v>431</v>
      </c>
      <c r="I109" s="247" t="s">
        <v>401</v>
      </c>
      <c r="J109" s="247"/>
      <c r="K109" s="259"/>
    </row>
    <row r="110" spans="2:11" s="1" customFormat="1" ht="15" customHeight="1">
      <c r="B110" s="268"/>
      <c r="C110" s="247" t="s">
        <v>410</v>
      </c>
      <c r="D110" s="247"/>
      <c r="E110" s="247"/>
      <c r="F110" s="267" t="s">
        <v>397</v>
      </c>
      <c r="G110" s="247"/>
      <c r="H110" s="247" t="s">
        <v>431</v>
      </c>
      <c r="I110" s="247" t="s">
        <v>393</v>
      </c>
      <c r="J110" s="247">
        <v>50</v>
      </c>
      <c r="K110" s="259"/>
    </row>
    <row r="111" spans="2:11" s="1" customFormat="1" ht="15" customHeight="1">
      <c r="B111" s="268"/>
      <c r="C111" s="247" t="s">
        <v>418</v>
      </c>
      <c r="D111" s="247"/>
      <c r="E111" s="247"/>
      <c r="F111" s="267" t="s">
        <v>397</v>
      </c>
      <c r="G111" s="247"/>
      <c r="H111" s="247" t="s">
        <v>431</v>
      </c>
      <c r="I111" s="247" t="s">
        <v>393</v>
      </c>
      <c r="J111" s="247">
        <v>50</v>
      </c>
      <c r="K111" s="259"/>
    </row>
    <row r="112" spans="2:11" s="1" customFormat="1" ht="15" customHeight="1">
      <c r="B112" s="268"/>
      <c r="C112" s="247" t="s">
        <v>416</v>
      </c>
      <c r="D112" s="247"/>
      <c r="E112" s="247"/>
      <c r="F112" s="267" t="s">
        <v>397</v>
      </c>
      <c r="G112" s="247"/>
      <c r="H112" s="247" t="s">
        <v>431</v>
      </c>
      <c r="I112" s="247" t="s">
        <v>393</v>
      </c>
      <c r="J112" s="247">
        <v>50</v>
      </c>
      <c r="K112" s="259"/>
    </row>
    <row r="113" spans="2:11" s="1" customFormat="1" ht="15" customHeight="1">
      <c r="B113" s="268"/>
      <c r="C113" s="247" t="s">
        <v>53</v>
      </c>
      <c r="D113" s="247"/>
      <c r="E113" s="247"/>
      <c r="F113" s="267" t="s">
        <v>391</v>
      </c>
      <c r="G113" s="247"/>
      <c r="H113" s="247" t="s">
        <v>432</v>
      </c>
      <c r="I113" s="247" t="s">
        <v>393</v>
      </c>
      <c r="J113" s="247">
        <v>20</v>
      </c>
      <c r="K113" s="259"/>
    </row>
    <row r="114" spans="2:11" s="1" customFormat="1" ht="15" customHeight="1">
      <c r="B114" s="268"/>
      <c r="C114" s="247" t="s">
        <v>433</v>
      </c>
      <c r="D114" s="247"/>
      <c r="E114" s="247"/>
      <c r="F114" s="267" t="s">
        <v>391</v>
      </c>
      <c r="G114" s="247"/>
      <c r="H114" s="247" t="s">
        <v>434</v>
      </c>
      <c r="I114" s="247" t="s">
        <v>393</v>
      </c>
      <c r="J114" s="247">
        <v>120</v>
      </c>
      <c r="K114" s="259"/>
    </row>
    <row r="115" spans="2:11" s="1" customFormat="1" ht="15" customHeight="1">
      <c r="B115" s="268"/>
      <c r="C115" s="247" t="s">
        <v>38</v>
      </c>
      <c r="D115" s="247"/>
      <c r="E115" s="247"/>
      <c r="F115" s="267" t="s">
        <v>391</v>
      </c>
      <c r="G115" s="247"/>
      <c r="H115" s="247" t="s">
        <v>435</v>
      </c>
      <c r="I115" s="247" t="s">
        <v>426</v>
      </c>
      <c r="J115" s="247"/>
      <c r="K115" s="259"/>
    </row>
    <row r="116" spans="2:11" s="1" customFormat="1" ht="15" customHeight="1">
      <c r="B116" s="268"/>
      <c r="C116" s="247" t="s">
        <v>48</v>
      </c>
      <c r="D116" s="247"/>
      <c r="E116" s="247"/>
      <c r="F116" s="267" t="s">
        <v>391</v>
      </c>
      <c r="G116" s="247"/>
      <c r="H116" s="247" t="s">
        <v>436</v>
      </c>
      <c r="I116" s="247" t="s">
        <v>426</v>
      </c>
      <c r="J116" s="247"/>
      <c r="K116" s="259"/>
    </row>
    <row r="117" spans="2:11" s="1" customFormat="1" ht="15" customHeight="1">
      <c r="B117" s="268"/>
      <c r="C117" s="247" t="s">
        <v>57</v>
      </c>
      <c r="D117" s="247"/>
      <c r="E117" s="247"/>
      <c r="F117" s="267" t="s">
        <v>391</v>
      </c>
      <c r="G117" s="247"/>
      <c r="H117" s="247" t="s">
        <v>437</v>
      </c>
      <c r="I117" s="247" t="s">
        <v>438</v>
      </c>
      <c r="J117" s="247"/>
      <c r="K117" s="259"/>
    </row>
    <row r="118" spans="2:11" s="1" customFormat="1" ht="15" customHeight="1">
      <c r="B118" s="271"/>
      <c r="C118" s="277"/>
      <c r="D118" s="277"/>
      <c r="E118" s="277"/>
      <c r="F118" s="277"/>
      <c r="G118" s="277"/>
      <c r="H118" s="277"/>
      <c r="I118" s="277"/>
      <c r="J118" s="277"/>
      <c r="K118" s="273"/>
    </row>
    <row r="119" spans="2:11" s="1" customFormat="1" ht="18.75" customHeight="1">
      <c r="B119" s="278"/>
      <c r="C119" s="244"/>
      <c r="D119" s="244"/>
      <c r="E119" s="244"/>
      <c r="F119" s="279"/>
      <c r="G119" s="244"/>
      <c r="H119" s="244"/>
      <c r="I119" s="244"/>
      <c r="J119" s="244"/>
      <c r="K119" s="278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2:11" s="1" customFormat="1" ht="45" customHeight="1">
      <c r="B122" s="283"/>
      <c r="C122" s="364" t="s">
        <v>439</v>
      </c>
      <c r="D122" s="364"/>
      <c r="E122" s="364"/>
      <c r="F122" s="364"/>
      <c r="G122" s="364"/>
      <c r="H122" s="364"/>
      <c r="I122" s="364"/>
      <c r="J122" s="364"/>
      <c r="K122" s="284"/>
    </row>
    <row r="123" spans="2:11" s="1" customFormat="1" ht="17.25" customHeight="1">
      <c r="B123" s="285"/>
      <c r="C123" s="260" t="s">
        <v>385</v>
      </c>
      <c r="D123" s="260"/>
      <c r="E123" s="260"/>
      <c r="F123" s="260" t="s">
        <v>386</v>
      </c>
      <c r="G123" s="261"/>
      <c r="H123" s="260" t="s">
        <v>54</v>
      </c>
      <c r="I123" s="260" t="s">
        <v>57</v>
      </c>
      <c r="J123" s="260" t="s">
        <v>387</v>
      </c>
      <c r="K123" s="286"/>
    </row>
    <row r="124" spans="2:11" s="1" customFormat="1" ht="17.25" customHeight="1">
      <c r="B124" s="285"/>
      <c r="C124" s="262" t="s">
        <v>388</v>
      </c>
      <c r="D124" s="262"/>
      <c r="E124" s="262"/>
      <c r="F124" s="263" t="s">
        <v>389</v>
      </c>
      <c r="G124" s="264"/>
      <c r="H124" s="262"/>
      <c r="I124" s="262"/>
      <c r="J124" s="262" t="s">
        <v>390</v>
      </c>
      <c r="K124" s="286"/>
    </row>
    <row r="125" spans="2:11" s="1" customFormat="1" ht="5.25" customHeight="1">
      <c r="B125" s="287"/>
      <c r="C125" s="265"/>
      <c r="D125" s="265"/>
      <c r="E125" s="265"/>
      <c r="F125" s="265"/>
      <c r="G125" s="247"/>
      <c r="H125" s="265"/>
      <c r="I125" s="265"/>
      <c r="J125" s="265"/>
      <c r="K125" s="288"/>
    </row>
    <row r="126" spans="2:11" s="1" customFormat="1" ht="15" customHeight="1">
      <c r="B126" s="287"/>
      <c r="C126" s="247" t="s">
        <v>394</v>
      </c>
      <c r="D126" s="265"/>
      <c r="E126" s="265"/>
      <c r="F126" s="267" t="s">
        <v>391</v>
      </c>
      <c r="G126" s="247"/>
      <c r="H126" s="247" t="s">
        <v>431</v>
      </c>
      <c r="I126" s="247" t="s">
        <v>393</v>
      </c>
      <c r="J126" s="247">
        <v>120</v>
      </c>
      <c r="K126" s="289"/>
    </row>
    <row r="127" spans="2:11" s="1" customFormat="1" ht="15" customHeight="1">
      <c r="B127" s="287"/>
      <c r="C127" s="247" t="s">
        <v>440</v>
      </c>
      <c r="D127" s="247"/>
      <c r="E127" s="247"/>
      <c r="F127" s="267" t="s">
        <v>391</v>
      </c>
      <c r="G127" s="247"/>
      <c r="H127" s="247" t="s">
        <v>441</v>
      </c>
      <c r="I127" s="247" t="s">
        <v>393</v>
      </c>
      <c r="J127" s="247" t="s">
        <v>442</v>
      </c>
      <c r="K127" s="289"/>
    </row>
    <row r="128" spans="2:11" s="1" customFormat="1" ht="15" customHeight="1">
      <c r="B128" s="287"/>
      <c r="C128" s="247" t="s">
        <v>339</v>
      </c>
      <c r="D128" s="247"/>
      <c r="E128" s="247"/>
      <c r="F128" s="267" t="s">
        <v>391</v>
      </c>
      <c r="G128" s="247"/>
      <c r="H128" s="247" t="s">
        <v>443</v>
      </c>
      <c r="I128" s="247" t="s">
        <v>393</v>
      </c>
      <c r="J128" s="247" t="s">
        <v>442</v>
      </c>
      <c r="K128" s="289"/>
    </row>
    <row r="129" spans="2:11" s="1" customFormat="1" ht="15" customHeight="1">
      <c r="B129" s="287"/>
      <c r="C129" s="247" t="s">
        <v>402</v>
      </c>
      <c r="D129" s="247"/>
      <c r="E129" s="247"/>
      <c r="F129" s="267" t="s">
        <v>397</v>
      </c>
      <c r="G129" s="247"/>
      <c r="H129" s="247" t="s">
        <v>403</v>
      </c>
      <c r="I129" s="247" t="s">
        <v>393</v>
      </c>
      <c r="J129" s="247">
        <v>15</v>
      </c>
      <c r="K129" s="289"/>
    </row>
    <row r="130" spans="2:11" s="1" customFormat="1" ht="15" customHeight="1">
      <c r="B130" s="287"/>
      <c r="C130" s="269" t="s">
        <v>404</v>
      </c>
      <c r="D130" s="269"/>
      <c r="E130" s="269"/>
      <c r="F130" s="270" t="s">
        <v>397</v>
      </c>
      <c r="G130" s="269"/>
      <c r="H130" s="269" t="s">
        <v>405</v>
      </c>
      <c r="I130" s="269" t="s">
        <v>393</v>
      </c>
      <c r="J130" s="269">
        <v>15</v>
      </c>
      <c r="K130" s="289"/>
    </row>
    <row r="131" spans="2:11" s="1" customFormat="1" ht="15" customHeight="1">
      <c r="B131" s="287"/>
      <c r="C131" s="269" t="s">
        <v>406</v>
      </c>
      <c r="D131" s="269"/>
      <c r="E131" s="269"/>
      <c r="F131" s="270" t="s">
        <v>397</v>
      </c>
      <c r="G131" s="269"/>
      <c r="H131" s="269" t="s">
        <v>407</v>
      </c>
      <c r="I131" s="269" t="s">
        <v>393</v>
      </c>
      <c r="J131" s="269">
        <v>20</v>
      </c>
      <c r="K131" s="289"/>
    </row>
    <row r="132" spans="2:11" s="1" customFormat="1" ht="15" customHeight="1">
      <c r="B132" s="287"/>
      <c r="C132" s="269" t="s">
        <v>408</v>
      </c>
      <c r="D132" s="269"/>
      <c r="E132" s="269"/>
      <c r="F132" s="270" t="s">
        <v>397</v>
      </c>
      <c r="G132" s="269"/>
      <c r="H132" s="269" t="s">
        <v>409</v>
      </c>
      <c r="I132" s="269" t="s">
        <v>393</v>
      </c>
      <c r="J132" s="269">
        <v>20</v>
      </c>
      <c r="K132" s="289"/>
    </row>
    <row r="133" spans="2:11" s="1" customFormat="1" ht="15" customHeight="1">
      <c r="B133" s="287"/>
      <c r="C133" s="247" t="s">
        <v>396</v>
      </c>
      <c r="D133" s="247"/>
      <c r="E133" s="247"/>
      <c r="F133" s="267" t="s">
        <v>397</v>
      </c>
      <c r="G133" s="247"/>
      <c r="H133" s="247" t="s">
        <v>431</v>
      </c>
      <c r="I133" s="247" t="s">
        <v>393</v>
      </c>
      <c r="J133" s="247">
        <v>50</v>
      </c>
      <c r="K133" s="289"/>
    </row>
    <row r="134" spans="2:11" s="1" customFormat="1" ht="15" customHeight="1">
      <c r="B134" s="287"/>
      <c r="C134" s="247" t="s">
        <v>410</v>
      </c>
      <c r="D134" s="247"/>
      <c r="E134" s="247"/>
      <c r="F134" s="267" t="s">
        <v>397</v>
      </c>
      <c r="G134" s="247"/>
      <c r="H134" s="247" t="s">
        <v>431</v>
      </c>
      <c r="I134" s="247" t="s">
        <v>393</v>
      </c>
      <c r="J134" s="247">
        <v>50</v>
      </c>
      <c r="K134" s="289"/>
    </row>
    <row r="135" spans="2:11" s="1" customFormat="1" ht="15" customHeight="1">
      <c r="B135" s="287"/>
      <c r="C135" s="247" t="s">
        <v>416</v>
      </c>
      <c r="D135" s="247"/>
      <c r="E135" s="247"/>
      <c r="F135" s="267" t="s">
        <v>397</v>
      </c>
      <c r="G135" s="247"/>
      <c r="H135" s="247" t="s">
        <v>431</v>
      </c>
      <c r="I135" s="247" t="s">
        <v>393</v>
      </c>
      <c r="J135" s="247">
        <v>50</v>
      </c>
      <c r="K135" s="289"/>
    </row>
    <row r="136" spans="2:11" s="1" customFormat="1" ht="15" customHeight="1">
      <c r="B136" s="287"/>
      <c r="C136" s="247" t="s">
        <v>418</v>
      </c>
      <c r="D136" s="247"/>
      <c r="E136" s="247"/>
      <c r="F136" s="267" t="s">
        <v>397</v>
      </c>
      <c r="G136" s="247"/>
      <c r="H136" s="247" t="s">
        <v>431</v>
      </c>
      <c r="I136" s="247" t="s">
        <v>393</v>
      </c>
      <c r="J136" s="247">
        <v>50</v>
      </c>
      <c r="K136" s="289"/>
    </row>
    <row r="137" spans="2:11" s="1" customFormat="1" ht="15" customHeight="1">
      <c r="B137" s="287"/>
      <c r="C137" s="247" t="s">
        <v>419</v>
      </c>
      <c r="D137" s="247"/>
      <c r="E137" s="247"/>
      <c r="F137" s="267" t="s">
        <v>397</v>
      </c>
      <c r="G137" s="247"/>
      <c r="H137" s="247" t="s">
        <v>444</v>
      </c>
      <c r="I137" s="247" t="s">
        <v>393</v>
      </c>
      <c r="J137" s="247">
        <v>255</v>
      </c>
      <c r="K137" s="289"/>
    </row>
    <row r="138" spans="2:11" s="1" customFormat="1" ht="15" customHeight="1">
      <c r="B138" s="287"/>
      <c r="C138" s="247" t="s">
        <v>421</v>
      </c>
      <c r="D138" s="247"/>
      <c r="E138" s="247"/>
      <c r="F138" s="267" t="s">
        <v>391</v>
      </c>
      <c r="G138" s="247"/>
      <c r="H138" s="247" t="s">
        <v>445</v>
      </c>
      <c r="I138" s="247" t="s">
        <v>423</v>
      </c>
      <c r="J138" s="247"/>
      <c r="K138" s="289"/>
    </row>
    <row r="139" spans="2:11" s="1" customFormat="1" ht="15" customHeight="1">
      <c r="B139" s="287"/>
      <c r="C139" s="247" t="s">
        <v>424</v>
      </c>
      <c r="D139" s="247"/>
      <c r="E139" s="247"/>
      <c r="F139" s="267" t="s">
        <v>391</v>
      </c>
      <c r="G139" s="247"/>
      <c r="H139" s="247" t="s">
        <v>446</v>
      </c>
      <c r="I139" s="247" t="s">
        <v>426</v>
      </c>
      <c r="J139" s="247"/>
      <c r="K139" s="289"/>
    </row>
    <row r="140" spans="2:11" s="1" customFormat="1" ht="15" customHeight="1">
      <c r="B140" s="287"/>
      <c r="C140" s="247" t="s">
        <v>427</v>
      </c>
      <c r="D140" s="247"/>
      <c r="E140" s="247"/>
      <c r="F140" s="267" t="s">
        <v>391</v>
      </c>
      <c r="G140" s="247"/>
      <c r="H140" s="247" t="s">
        <v>427</v>
      </c>
      <c r="I140" s="247" t="s">
        <v>426</v>
      </c>
      <c r="J140" s="247"/>
      <c r="K140" s="289"/>
    </row>
    <row r="141" spans="2:11" s="1" customFormat="1" ht="15" customHeight="1">
      <c r="B141" s="287"/>
      <c r="C141" s="247" t="s">
        <v>38</v>
      </c>
      <c r="D141" s="247"/>
      <c r="E141" s="247"/>
      <c r="F141" s="267" t="s">
        <v>391</v>
      </c>
      <c r="G141" s="247"/>
      <c r="H141" s="247" t="s">
        <v>447</v>
      </c>
      <c r="I141" s="247" t="s">
        <v>426</v>
      </c>
      <c r="J141" s="247"/>
      <c r="K141" s="289"/>
    </row>
    <row r="142" spans="2:11" s="1" customFormat="1" ht="15" customHeight="1">
      <c r="B142" s="287"/>
      <c r="C142" s="247" t="s">
        <v>448</v>
      </c>
      <c r="D142" s="247"/>
      <c r="E142" s="247"/>
      <c r="F142" s="267" t="s">
        <v>391</v>
      </c>
      <c r="G142" s="247"/>
      <c r="H142" s="247" t="s">
        <v>449</v>
      </c>
      <c r="I142" s="247" t="s">
        <v>426</v>
      </c>
      <c r="J142" s="247"/>
      <c r="K142" s="289"/>
    </row>
    <row r="143" spans="2:11" s="1" customFormat="1" ht="15" customHeight="1">
      <c r="B143" s="290"/>
      <c r="C143" s="291"/>
      <c r="D143" s="291"/>
      <c r="E143" s="291"/>
      <c r="F143" s="291"/>
      <c r="G143" s="291"/>
      <c r="H143" s="291"/>
      <c r="I143" s="291"/>
      <c r="J143" s="291"/>
      <c r="K143" s="292"/>
    </row>
    <row r="144" spans="2:11" s="1" customFormat="1" ht="18.75" customHeight="1">
      <c r="B144" s="244"/>
      <c r="C144" s="244"/>
      <c r="D144" s="244"/>
      <c r="E144" s="244"/>
      <c r="F144" s="279"/>
      <c r="G144" s="244"/>
      <c r="H144" s="244"/>
      <c r="I144" s="244"/>
      <c r="J144" s="244"/>
      <c r="K144" s="244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63" t="s">
        <v>450</v>
      </c>
      <c r="D147" s="363"/>
      <c r="E147" s="363"/>
      <c r="F147" s="363"/>
      <c r="G147" s="363"/>
      <c r="H147" s="363"/>
      <c r="I147" s="363"/>
      <c r="J147" s="363"/>
      <c r="K147" s="259"/>
    </row>
    <row r="148" spans="2:11" s="1" customFormat="1" ht="17.25" customHeight="1">
      <c r="B148" s="258"/>
      <c r="C148" s="260" t="s">
        <v>385</v>
      </c>
      <c r="D148" s="260"/>
      <c r="E148" s="260"/>
      <c r="F148" s="260" t="s">
        <v>386</v>
      </c>
      <c r="G148" s="261"/>
      <c r="H148" s="260" t="s">
        <v>54</v>
      </c>
      <c r="I148" s="260" t="s">
        <v>57</v>
      </c>
      <c r="J148" s="260" t="s">
        <v>387</v>
      </c>
      <c r="K148" s="259"/>
    </row>
    <row r="149" spans="2:11" s="1" customFormat="1" ht="17.25" customHeight="1">
      <c r="B149" s="258"/>
      <c r="C149" s="262" t="s">
        <v>388</v>
      </c>
      <c r="D149" s="262"/>
      <c r="E149" s="262"/>
      <c r="F149" s="263" t="s">
        <v>389</v>
      </c>
      <c r="G149" s="264"/>
      <c r="H149" s="262"/>
      <c r="I149" s="262"/>
      <c r="J149" s="262" t="s">
        <v>390</v>
      </c>
      <c r="K149" s="259"/>
    </row>
    <row r="150" spans="2:11" s="1" customFormat="1" ht="5.25" customHeight="1">
      <c r="B150" s="268"/>
      <c r="C150" s="265"/>
      <c r="D150" s="265"/>
      <c r="E150" s="265"/>
      <c r="F150" s="265"/>
      <c r="G150" s="266"/>
      <c r="H150" s="265"/>
      <c r="I150" s="265"/>
      <c r="J150" s="265"/>
      <c r="K150" s="289"/>
    </row>
    <row r="151" spans="2:11" s="1" customFormat="1" ht="15" customHeight="1">
      <c r="B151" s="268"/>
      <c r="C151" s="293" t="s">
        <v>394</v>
      </c>
      <c r="D151" s="247"/>
      <c r="E151" s="247"/>
      <c r="F151" s="294" t="s">
        <v>391</v>
      </c>
      <c r="G151" s="247"/>
      <c r="H151" s="293" t="s">
        <v>431</v>
      </c>
      <c r="I151" s="293" t="s">
        <v>393</v>
      </c>
      <c r="J151" s="293">
        <v>120</v>
      </c>
      <c r="K151" s="289"/>
    </row>
    <row r="152" spans="2:11" s="1" customFormat="1" ht="15" customHeight="1">
      <c r="B152" s="268"/>
      <c r="C152" s="293" t="s">
        <v>440</v>
      </c>
      <c r="D152" s="247"/>
      <c r="E152" s="247"/>
      <c r="F152" s="294" t="s">
        <v>391</v>
      </c>
      <c r="G152" s="247"/>
      <c r="H152" s="293" t="s">
        <v>451</v>
      </c>
      <c r="I152" s="293" t="s">
        <v>393</v>
      </c>
      <c r="J152" s="293" t="s">
        <v>442</v>
      </c>
      <c r="K152" s="289"/>
    </row>
    <row r="153" spans="2:11" s="1" customFormat="1" ht="15" customHeight="1">
      <c r="B153" s="268"/>
      <c r="C153" s="293" t="s">
        <v>339</v>
      </c>
      <c r="D153" s="247"/>
      <c r="E153" s="247"/>
      <c r="F153" s="294" t="s">
        <v>391</v>
      </c>
      <c r="G153" s="247"/>
      <c r="H153" s="293" t="s">
        <v>452</v>
      </c>
      <c r="I153" s="293" t="s">
        <v>393</v>
      </c>
      <c r="J153" s="293" t="s">
        <v>442</v>
      </c>
      <c r="K153" s="289"/>
    </row>
    <row r="154" spans="2:11" s="1" customFormat="1" ht="15" customHeight="1">
      <c r="B154" s="268"/>
      <c r="C154" s="293" t="s">
        <v>396</v>
      </c>
      <c r="D154" s="247"/>
      <c r="E154" s="247"/>
      <c r="F154" s="294" t="s">
        <v>397</v>
      </c>
      <c r="G154" s="247"/>
      <c r="H154" s="293" t="s">
        <v>431</v>
      </c>
      <c r="I154" s="293" t="s">
        <v>393</v>
      </c>
      <c r="J154" s="293">
        <v>50</v>
      </c>
      <c r="K154" s="289"/>
    </row>
    <row r="155" spans="2:11" s="1" customFormat="1" ht="15" customHeight="1">
      <c r="B155" s="268"/>
      <c r="C155" s="293" t="s">
        <v>399</v>
      </c>
      <c r="D155" s="247"/>
      <c r="E155" s="247"/>
      <c r="F155" s="294" t="s">
        <v>391</v>
      </c>
      <c r="G155" s="247"/>
      <c r="H155" s="293" t="s">
        <v>431</v>
      </c>
      <c r="I155" s="293" t="s">
        <v>401</v>
      </c>
      <c r="J155" s="293"/>
      <c r="K155" s="289"/>
    </row>
    <row r="156" spans="2:11" s="1" customFormat="1" ht="15" customHeight="1">
      <c r="B156" s="268"/>
      <c r="C156" s="293" t="s">
        <v>410</v>
      </c>
      <c r="D156" s="247"/>
      <c r="E156" s="247"/>
      <c r="F156" s="294" t="s">
        <v>397</v>
      </c>
      <c r="G156" s="247"/>
      <c r="H156" s="293" t="s">
        <v>431</v>
      </c>
      <c r="I156" s="293" t="s">
        <v>393</v>
      </c>
      <c r="J156" s="293">
        <v>50</v>
      </c>
      <c r="K156" s="289"/>
    </row>
    <row r="157" spans="2:11" s="1" customFormat="1" ht="15" customHeight="1">
      <c r="B157" s="268"/>
      <c r="C157" s="293" t="s">
        <v>418</v>
      </c>
      <c r="D157" s="247"/>
      <c r="E157" s="247"/>
      <c r="F157" s="294" t="s">
        <v>397</v>
      </c>
      <c r="G157" s="247"/>
      <c r="H157" s="293" t="s">
        <v>431</v>
      </c>
      <c r="I157" s="293" t="s">
        <v>393</v>
      </c>
      <c r="J157" s="293">
        <v>50</v>
      </c>
      <c r="K157" s="289"/>
    </row>
    <row r="158" spans="2:11" s="1" customFormat="1" ht="15" customHeight="1">
      <c r="B158" s="268"/>
      <c r="C158" s="293" t="s">
        <v>416</v>
      </c>
      <c r="D158" s="247"/>
      <c r="E158" s="247"/>
      <c r="F158" s="294" t="s">
        <v>397</v>
      </c>
      <c r="G158" s="247"/>
      <c r="H158" s="293" t="s">
        <v>431</v>
      </c>
      <c r="I158" s="293" t="s">
        <v>393</v>
      </c>
      <c r="J158" s="293">
        <v>50</v>
      </c>
      <c r="K158" s="289"/>
    </row>
    <row r="159" spans="2:11" s="1" customFormat="1" ht="15" customHeight="1">
      <c r="B159" s="268"/>
      <c r="C159" s="293" t="s">
        <v>87</v>
      </c>
      <c r="D159" s="247"/>
      <c r="E159" s="247"/>
      <c r="F159" s="294" t="s">
        <v>391</v>
      </c>
      <c r="G159" s="247"/>
      <c r="H159" s="293" t="s">
        <v>453</v>
      </c>
      <c r="I159" s="293" t="s">
        <v>393</v>
      </c>
      <c r="J159" s="293" t="s">
        <v>454</v>
      </c>
      <c r="K159" s="289"/>
    </row>
    <row r="160" spans="2:11" s="1" customFormat="1" ht="15" customHeight="1">
      <c r="B160" s="268"/>
      <c r="C160" s="293" t="s">
        <v>455</v>
      </c>
      <c r="D160" s="247"/>
      <c r="E160" s="247"/>
      <c r="F160" s="294" t="s">
        <v>391</v>
      </c>
      <c r="G160" s="247"/>
      <c r="H160" s="293" t="s">
        <v>456</v>
      </c>
      <c r="I160" s="293" t="s">
        <v>426</v>
      </c>
      <c r="J160" s="293"/>
      <c r="K160" s="289"/>
    </row>
    <row r="161" spans="2:11" s="1" customFormat="1" ht="15" customHeight="1">
      <c r="B161" s="295"/>
      <c r="C161" s="277"/>
      <c r="D161" s="277"/>
      <c r="E161" s="277"/>
      <c r="F161" s="277"/>
      <c r="G161" s="277"/>
      <c r="H161" s="277"/>
      <c r="I161" s="277"/>
      <c r="J161" s="277"/>
      <c r="K161" s="296"/>
    </row>
    <row r="162" spans="2:11" s="1" customFormat="1" ht="18.75" customHeight="1">
      <c r="B162" s="244"/>
      <c r="C162" s="247"/>
      <c r="D162" s="247"/>
      <c r="E162" s="247"/>
      <c r="F162" s="267"/>
      <c r="G162" s="247"/>
      <c r="H162" s="247"/>
      <c r="I162" s="247"/>
      <c r="J162" s="247"/>
      <c r="K162" s="244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64" t="s">
        <v>457</v>
      </c>
      <c r="D165" s="364"/>
      <c r="E165" s="364"/>
      <c r="F165" s="364"/>
      <c r="G165" s="364"/>
      <c r="H165" s="364"/>
      <c r="I165" s="364"/>
      <c r="J165" s="364"/>
      <c r="K165" s="240"/>
    </row>
    <row r="166" spans="2:11" s="1" customFormat="1" ht="17.25" customHeight="1">
      <c r="B166" s="239"/>
      <c r="C166" s="260" t="s">
        <v>385</v>
      </c>
      <c r="D166" s="260"/>
      <c r="E166" s="260"/>
      <c r="F166" s="260" t="s">
        <v>386</v>
      </c>
      <c r="G166" s="297"/>
      <c r="H166" s="298" t="s">
        <v>54</v>
      </c>
      <c r="I166" s="298" t="s">
        <v>57</v>
      </c>
      <c r="J166" s="260" t="s">
        <v>387</v>
      </c>
      <c r="K166" s="240"/>
    </row>
    <row r="167" spans="2:11" s="1" customFormat="1" ht="17.25" customHeight="1">
      <c r="B167" s="241"/>
      <c r="C167" s="262" t="s">
        <v>388</v>
      </c>
      <c r="D167" s="262"/>
      <c r="E167" s="262"/>
      <c r="F167" s="263" t="s">
        <v>389</v>
      </c>
      <c r="G167" s="299"/>
      <c r="H167" s="300"/>
      <c r="I167" s="300"/>
      <c r="J167" s="262" t="s">
        <v>390</v>
      </c>
      <c r="K167" s="242"/>
    </row>
    <row r="168" spans="2:11" s="1" customFormat="1" ht="5.25" customHeight="1">
      <c r="B168" s="268"/>
      <c r="C168" s="265"/>
      <c r="D168" s="265"/>
      <c r="E168" s="265"/>
      <c r="F168" s="265"/>
      <c r="G168" s="266"/>
      <c r="H168" s="265"/>
      <c r="I168" s="265"/>
      <c r="J168" s="265"/>
      <c r="K168" s="289"/>
    </row>
    <row r="169" spans="2:11" s="1" customFormat="1" ht="15" customHeight="1">
      <c r="B169" s="268"/>
      <c r="C169" s="247" t="s">
        <v>394</v>
      </c>
      <c r="D169" s="247"/>
      <c r="E169" s="247"/>
      <c r="F169" s="267" t="s">
        <v>391</v>
      </c>
      <c r="G169" s="247"/>
      <c r="H169" s="247" t="s">
        <v>431</v>
      </c>
      <c r="I169" s="247" t="s">
        <v>393</v>
      </c>
      <c r="J169" s="247">
        <v>120</v>
      </c>
      <c r="K169" s="289"/>
    </row>
    <row r="170" spans="2:11" s="1" customFormat="1" ht="15" customHeight="1">
      <c r="B170" s="268"/>
      <c r="C170" s="247" t="s">
        <v>440</v>
      </c>
      <c r="D170" s="247"/>
      <c r="E170" s="247"/>
      <c r="F170" s="267" t="s">
        <v>391</v>
      </c>
      <c r="G170" s="247"/>
      <c r="H170" s="247" t="s">
        <v>441</v>
      </c>
      <c r="I170" s="247" t="s">
        <v>393</v>
      </c>
      <c r="J170" s="247" t="s">
        <v>442</v>
      </c>
      <c r="K170" s="289"/>
    </row>
    <row r="171" spans="2:11" s="1" customFormat="1" ht="15" customHeight="1">
      <c r="B171" s="268"/>
      <c r="C171" s="247" t="s">
        <v>339</v>
      </c>
      <c r="D171" s="247"/>
      <c r="E171" s="247"/>
      <c r="F171" s="267" t="s">
        <v>391</v>
      </c>
      <c r="G171" s="247"/>
      <c r="H171" s="247" t="s">
        <v>458</v>
      </c>
      <c r="I171" s="247" t="s">
        <v>393</v>
      </c>
      <c r="J171" s="247" t="s">
        <v>442</v>
      </c>
      <c r="K171" s="289"/>
    </row>
    <row r="172" spans="2:11" s="1" customFormat="1" ht="15" customHeight="1">
      <c r="B172" s="268"/>
      <c r="C172" s="247" t="s">
        <v>396</v>
      </c>
      <c r="D172" s="247"/>
      <c r="E172" s="247"/>
      <c r="F172" s="267" t="s">
        <v>397</v>
      </c>
      <c r="G172" s="247"/>
      <c r="H172" s="247" t="s">
        <v>458</v>
      </c>
      <c r="I172" s="247" t="s">
        <v>393</v>
      </c>
      <c r="J172" s="247">
        <v>50</v>
      </c>
      <c r="K172" s="289"/>
    </row>
    <row r="173" spans="2:11" s="1" customFormat="1" ht="15" customHeight="1">
      <c r="B173" s="268"/>
      <c r="C173" s="247" t="s">
        <v>399</v>
      </c>
      <c r="D173" s="247"/>
      <c r="E173" s="247"/>
      <c r="F173" s="267" t="s">
        <v>391</v>
      </c>
      <c r="G173" s="247"/>
      <c r="H173" s="247" t="s">
        <v>458</v>
      </c>
      <c r="I173" s="247" t="s">
        <v>401</v>
      </c>
      <c r="J173" s="247"/>
      <c r="K173" s="289"/>
    </row>
    <row r="174" spans="2:11" s="1" customFormat="1" ht="15" customHeight="1">
      <c r="B174" s="268"/>
      <c r="C174" s="247" t="s">
        <v>410</v>
      </c>
      <c r="D174" s="247"/>
      <c r="E174" s="247"/>
      <c r="F174" s="267" t="s">
        <v>397</v>
      </c>
      <c r="G174" s="247"/>
      <c r="H174" s="247" t="s">
        <v>458</v>
      </c>
      <c r="I174" s="247" t="s">
        <v>393</v>
      </c>
      <c r="J174" s="247">
        <v>50</v>
      </c>
      <c r="K174" s="289"/>
    </row>
    <row r="175" spans="2:11" s="1" customFormat="1" ht="15" customHeight="1">
      <c r="B175" s="268"/>
      <c r="C175" s="247" t="s">
        <v>418</v>
      </c>
      <c r="D175" s="247"/>
      <c r="E175" s="247"/>
      <c r="F175" s="267" t="s">
        <v>397</v>
      </c>
      <c r="G175" s="247"/>
      <c r="H175" s="247" t="s">
        <v>458</v>
      </c>
      <c r="I175" s="247" t="s">
        <v>393</v>
      </c>
      <c r="J175" s="247">
        <v>50</v>
      </c>
      <c r="K175" s="289"/>
    </row>
    <row r="176" spans="2:11" s="1" customFormat="1" ht="15" customHeight="1">
      <c r="B176" s="268"/>
      <c r="C176" s="247" t="s">
        <v>416</v>
      </c>
      <c r="D176" s="247"/>
      <c r="E176" s="247"/>
      <c r="F176" s="267" t="s">
        <v>397</v>
      </c>
      <c r="G176" s="247"/>
      <c r="H176" s="247" t="s">
        <v>458</v>
      </c>
      <c r="I176" s="247" t="s">
        <v>393</v>
      </c>
      <c r="J176" s="247">
        <v>50</v>
      </c>
      <c r="K176" s="289"/>
    </row>
    <row r="177" spans="2:11" s="1" customFormat="1" ht="15" customHeight="1">
      <c r="B177" s="268"/>
      <c r="C177" s="247" t="s">
        <v>98</v>
      </c>
      <c r="D177" s="247"/>
      <c r="E177" s="247"/>
      <c r="F177" s="267" t="s">
        <v>391</v>
      </c>
      <c r="G177" s="247"/>
      <c r="H177" s="247" t="s">
        <v>459</v>
      </c>
      <c r="I177" s="247" t="s">
        <v>460</v>
      </c>
      <c r="J177" s="247"/>
      <c r="K177" s="289"/>
    </row>
    <row r="178" spans="2:11" s="1" customFormat="1" ht="15" customHeight="1">
      <c r="B178" s="268"/>
      <c r="C178" s="247" t="s">
        <v>57</v>
      </c>
      <c r="D178" s="247"/>
      <c r="E178" s="247"/>
      <c r="F178" s="267" t="s">
        <v>391</v>
      </c>
      <c r="G178" s="247"/>
      <c r="H178" s="247" t="s">
        <v>461</v>
      </c>
      <c r="I178" s="247" t="s">
        <v>462</v>
      </c>
      <c r="J178" s="247">
        <v>1</v>
      </c>
      <c r="K178" s="289"/>
    </row>
    <row r="179" spans="2:11" s="1" customFormat="1" ht="15" customHeight="1">
      <c r="B179" s="268"/>
      <c r="C179" s="247" t="s">
        <v>53</v>
      </c>
      <c r="D179" s="247"/>
      <c r="E179" s="247"/>
      <c r="F179" s="267" t="s">
        <v>391</v>
      </c>
      <c r="G179" s="247"/>
      <c r="H179" s="247" t="s">
        <v>463</v>
      </c>
      <c r="I179" s="247" t="s">
        <v>393</v>
      </c>
      <c r="J179" s="247">
        <v>20</v>
      </c>
      <c r="K179" s="289"/>
    </row>
    <row r="180" spans="2:11" s="1" customFormat="1" ht="15" customHeight="1">
      <c r="B180" s="268"/>
      <c r="C180" s="247" t="s">
        <v>54</v>
      </c>
      <c r="D180" s="247"/>
      <c r="E180" s="247"/>
      <c r="F180" s="267" t="s">
        <v>391</v>
      </c>
      <c r="G180" s="247"/>
      <c r="H180" s="247" t="s">
        <v>464</v>
      </c>
      <c r="I180" s="247" t="s">
        <v>393</v>
      </c>
      <c r="J180" s="247">
        <v>255</v>
      </c>
      <c r="K180" s="289"/>
    </row>
    <row r="181" spans="2:11" s="1" customFormat="1" ht="15" customHeight="1">
      <c r="B181" s="268"/>
      <c r="C181" s="247" t="s">
        <v>99</v>
      </c>
      <c r="D181" s="247"/>
      <c r="E181" s="247"/>
      <c r="F181" s="267" t="s">
        <v>391</v>
      </c>
      <c r="G181" s="247"/>
      <c r="H181" s="247" t="s">
        <v>355</v>
      </c>
      <c r="I181" s="247" t="s">
        <v>393</v>
      </c>
      <c r="J181" s="247">
        <v>10</v>
      </c>
      <c r="K181" s="289"/>
    </row>
    <row r="182" spans="2:11" s="1" customFormat="1" ht="15" customHeight="1">
      <c r="B182" s="268"/>
      <c r="C182" s="247" t="s">
        <v>100</v>
      </c>
      <c r="D182" s="247"/>
      <c r="E182" s="247"/>
      <c r="F182" s="267" t="s">
        <v>391</v>
      </c>
      <c r="G182" s="247"/>
      <c r="H182" s="247" t="s">
        <v>465</v>
      </c>
      <c r="I182" s="247" t="s">
        <v>426</v>
      </c>
      <c r="J182" s="247"/>
      <c r="K182" s="289"/>
    </row>
    <row r="183" spans="2:11" s="1" customFormat="1" ht="15" customHeight="1">
      <c r="B183" s="268"/>
      <c r="C183" s="247" t="s">
        <v>466</v>
      </c>
      <c r="D183" s="247"/>
      <c r="E183" s="247"/>
      <c r="F183" s="267" t="s">
        <v>391</v>
      </c>
      <c r="G183" s="247"/>
      <c r="H183" s="247" t="s">
        <v>467</v>
      </c>
      <c r="I183" s="247" t="s">
        <v>426</v>
      </c>
      <c r="J183" s="247"/>
      <c r="K183" s="289"/>
    </row>
    <row r="184" spans="2:11" s="1" customFormat="1" ht="15" customHeight="1">
      <c r="B184" s="268"/>
      <c r="C184" s="247" t="s">
        <v>455</v>
      </c>
      <c r="D184" s="247"/>
      <c r="E184" s="247"/>
      <c r="F184" s="267" t="s">
        <v>391</v>
      </c>
      <c r="G184" s="247"/>
      <c r="H184" s="247" t="s">
        <v>468</v>
      </c>
      <c r="I184" s="247" t="s">
        <v>426</v>
      </c>
      <c r="J184" s="247"/>
      <c r="K184" s="289"/>
    </row>
    <row r="185" spans="2:11" s="1" customFormat="1" ht="15" customHeight="1">
      <c r="B185" s="268"/>
      <c r="C185" s="247" t="s">
        <v>102</v>
      </c>
      <c r="D185" s="247"/>
      <c r="E185" s="247"/>
      <c r="F185" s="267" t="s">
        <v>397</v>
      </c>
      <c r="G185" s="247"/>
      <c r="H185" s="247" t="s">
        <v>469</v>
      </c>
      <c r="I185" s="247" t="s">
        <v>393</v>
      </c>
      <c r="J185" s="247">
        <v>50</v>
      </c>
      <c r="K185" s="289"/>
    </row>
    <row r="186" spans="2:11" s="1" customFormat="1" ht="15" customHeight="1">
      <c r="B186" s="268"/>
      <c r="C186" s="247" t="s">
        <v>470</v>
      </c>
      <c r="D186" s="247"/>
      <c r="E186" s="247"/>
      <c r="F186" s="267" t="s">
        <v>397</v>
      </c>
      <c r="G186" s="247"/>
      <c r="H186" s="247" t="s">
        <v>471</v>
      </c>
      <c r="I186" s="247" t="s">
        <v>472</v>
      </c>
      <c r="J186" s="247"/>
      <c r="K186" s="289"/>
    </row>
    <row r="187" spans="2:11" s="1" customFormat="1" ht="15" customHeight="1">
      <c r="B187" s="268"/>
      <c r="C187" s="247" t="s">
        <v>473</v>
      </c>
      <c r="D187" s="247"/>
      <c r="E187" s="247"/>
      <c r="F187" s="267" t="s">
        <v>397</v>
      </c>
      <c r="G187" s="247"/>
      <c r="H187" s="247" t="s">
        <v>474</v>
      </c>
      <c r="I187" s="247" t="s">
        <v>472</v>
      </c>
      <c r="J187" s="247"/>
      <c r="K187" s="289"/>
    </row>
    <row r="188" spans="2:11" s="1" customFormat="1" ht="15" customHeight="1">
      <c r="B188" s="268"/>
      <c r="C188" s="247" t="s">
        <v>475</v>
      </c>
      <c r="D188" s="247"/>
      <c r="E188" s="247"/>
      <c r="F188" s="267" t="s">
        <v>397</v>
      </c>
      <c r="G188" s="247"/>
      <c r="H188" s="247" t="s">
        <v>476</v>
      </c>
      <c r="I188" s="247" t="s">
        <v>472</v>
      </c>
      <c r="J188" s="247"/>
      <c r="K188" s="289"/>
    </row>
    <row r="189" spans="2:11" s="1" customFormat="1" ht="15" customHeight="1">
      <c r="B189" s="268"/>
      <c r="C189" s="301" t="s">
        <v>477</v>
      </c>
      <c r="D189" s="247"/>
      <c r="E189" s="247"/>
      <c r="F189" s="267" t="s">
        <v>397</v>
      </c>
      <c r="G189" s="247"/>
      <c r="H189" s="247" t="s">
        <v>478</v>
      </c>
      <c r="I189" s="247" t="s">
        <v>479</v>
      </c>
      <c r="J189" s="302" t="s">
        <v>480</v>
      </c>
      <c r="K189" s="289"/>
    </row>
    <row r="190" spans="2:11" s="1" customFormat="1" ht="15" customHeight="1">
      <c r="B190" s="268"/>
      <c r="C190" s="253" t="s">
        <v>42</v>
      </c>
      <c r="D190" s="247"/>
      <c r="E190" s="247"/>
      <c r="F190" s="267" t="s">
        <v>391</v>
      </c>
      <c r="G190" s="247"/>
      <c r="H190" s="244" t="s">
        <v>481</v>
      </c>
      <c r="I190" s="247" t="s">
        <v>482</v>
      </c>
      <c r="J190" s="247"/>
      <c r="K190" s="289"/>
    </row>
    <row r="191" spans="2:11" s="1" customFormat="1" ht="15" customHeight="1">
      <c r="B191" s="268"/>
      <c r="C191" s="253" t="s">
        <v>483</v>
      </c>
      <c r="D191" s="247"/>
      <c r="E191" s="247"/>
      <c r="F191" s="267" t="s">
        <v>391</v>
      </c>
      <c r="G191" s="247"/>
      <c r="H191" s="247" t="s">
        <v>484</v>
      </c>
      <c r="I191" s="247" t="s">
        <v>426</v>
      </c>
      <c r="J191" s="247"/>
      <c r="K191" s="289"/>
    </row>
    <row r="192" spans="2:11" s="1" customFormat="1" ht="15" customHeight="1">
      <c r="B192" s="268"/>
      <c r="C192" s="253" t="s">
        <v>485</v>
      </c>
      <c r="D192" s="247"/>
      <c r="E192" s="247"/>
      <c r="F192" s="267" t="s">
        <v>391</v>
      </c>
      <c r="G192" s="247"/>
      <c r="H192" s="247" t="s">
        <v>486</v>
      </c>
      <c r="I192" s="247" t="s">
        <v>426</v>
      </c>
      <c r="J192" s="247"/>
      <c r="K192" s="289"/>
    </row>
    <row r="193" spans="2:11" s="1" customFormat="1" ht="15" customHeight="1">
      <c r="B193" s="268"/>
      <c r="C193" s="253" t="s">
        <v>487</v>
      </c>
      <c r="D193" s="247"/>
      <c r="E193" s="247"/>
      <c r="F193" s="267" t="s">
        <v>397</v>
      </c>
      <c r="G193" s="247"/>
      <c r="H193" s="247" t="s">
        <v>488</v>
      </c>
      <c r="I193" s="247" t="s">
        <v>426</v>
      </c>
      <c r="J193" s="247"/>
      <c r="K193" s="289"/>
    </row>
    <row r="194" spans="2:11" s="1" customFormat="1" ht="15" customHeight="1">
      <c r="B194" s="295"/>
      <c r="C194" s="303"/>
      <c r="D194" s="277"/>
      <c r="E194" s="277"/>
      <c r="F194" s="277"/>
      <c r="G194" s="277"/>
      <c r="H194" s="277"/>
      <c r="I194" s="277"/>
      <c r="J194" s="277"/>
      <c r="K194" s="296"/>
    </row>
    <row r="195" spans="2:11" s="1" customFormat="1" ht="18.75" customHeight="1">
      <c r="B195" s="244"/>
      <c r="C195" s="247"/>
      <c r="D195" s="247"/>
      <c r="E195" s="247"/>
      <c r="F195" s="267"/>
      <c r="G195" s="247"/>
      <c r="H195" s="247"/>
      <c r="I195" s="247"/>
      <c r="J195" s="247"/>
      <c r="K195" s="244"/>
    </row>
    <row r="196" spans="2:11" s="1" customFormat="1" ht="18.75" customHeight="1">
      <c r="B196" s="244"/>
      <c r="C196" s="247"/>
      <c r="D196" s="247"/>
      <c r="E196" s="247"/>
      <c r="F196" s="267"/>
      <c r="G196" s="247"/>
      <c r="H196" s="247"/>
      <c r="I196" s="247"/>
      <c r="J196" s="247"/>
      <c r="K196" s="244"/>
    </row>
    <row r="197" spans="2:11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pans="2:11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pans="2:11" s="1" customFormat="1" ht="21">
      <c r="B199" s="239"/>
      <c r="C199" s="364" t="s">
        <v>489</v>
      </c>
      <c r="D199" s="364"/>
      <c r="E199" s="364"/>
      <c r="F199" s="364"/>
      <c r="G199" s="364"/>
      <c r="H199" s="364"/>
      <c r="I199" s="364"/>
      <c r="J199" s="364"/>
      <c r="K199" s="240"/>
    </row>
    <row r="200" spans="2:11" s="1" customFormat="1" ht="25.5" customHeight="1">
      <c r="B200" s="239"/>
      <c r="C200" s="304" t="s">
        <v>490</v>
      </c>
      <c r="D200" s="304"/>
      <c r="E200" s="304"/>
      <c r="F200" s="304" t="s">
        <v>491</v>
      </c>
      <c r="G200" s="305"/>
      <c r="H200" s="365" t="s">
        <v>492</v>
      </c>
      <c r="I200" s="365"/>
      <c r="J200" s="365"/>
      <c r="K200" s="240"/>
    </row>
    <row r="201" spans="2:11" s="1" customFormat="1" ht="5.25" customHeight="1">
      <c r="B201" s="268"/>
      <c r="C201" s="265"/>
      <c r="D201" s="265"/>
      <c r="E201" s="265"/>
      <c r="F201" s="265"/>
      <c r="G201" s="247"/>
      <c r="H201" s="265"/>
      <c r="I201" s="265"/>
      <c r="J201" s="265"/>
      <c r="K201" s="289"/>
    </row>
    <row r="202" spans="2:11" s="1" customFormat="1" ht="15" customHeight="1">
      <c r="B202" s="268"/>
      <c r="C202" s="247" t="s">
        <v>482</v>
      </c>
      <c r="D202" s="247"/>
      <c r="E202" s="247"/>
      <c r="F202" s="267" t="s">
        <v>43</v>
      </c>
      <c r="G202" s="247"/>
      <c r="H202" s="366" t="s">
        <v>493</v>
      </c>
      <c r="I202" s="366"/>
      <c r="J202" s="366"/>
      <c r="K202" s="289"/>
    </row>
    <row r="203" spans="2:11" s="1" customFormat="1" ht="15" customHeight="1">
      <c r="B203" s="268"/>
      <c r="C203" s="274"/>
      <c r="D203" s="247"/>
      <c r="E203" s="247"/>
      <c r="F203" s="267" t="s">
        <v>44</v>
      </c>
      <c r="G203" s="247"/>
      <c r="H203" s="366" t="s">
        <v>494</v>
      </c>
      <c r="I203" s="366"/>
      <c r="J203" s="366"/>
      <c r="K203" s="289"/>
    </row>
    <row r="204" spans="2:11" s="1" customFormat="1" ht="15" customHeight="1">
      <c r="B204" s="268"/>
      <c r="C204" s="274"/>
      <c r="D204" s="247"/>
      <c r="E204" s="247"/>
      <c r="F204" s="267" t="s">
        <v>47</v>
      </c>
      <c r="G204" s="247"/>
      <c r="H204" s="366" t="s">
        <v>495</v>
      </c>
      <c r="I204" s="366"/>
      <c r="J204" s="366"/>
      <c r="K204" s="289"/>
    </row>
    <row r="205" spans="2:11" s="1" customFormat="1" ht="15" customHeight="1">
      <c r="B205" s="268"/>
      <c r="C205" s="247"/>
      <c r="D205" s="247"/>
      <c r="E205" s="247"/>
      <c r="F205" s="267" t="s">
        <v>45</v>
      </c>
      <c r="G205" s="247"/>
      <c r="H205" s="366" t="s">
        <v>496</v>
      </c>
      <c r="I205" s="366"/>
      <c r="J205" s="366"/>
      <c r="K205" s="289"/>
    </row>
    <row r="206" spans="2:11" s="1" customFormat="1" ht="15" customHeight="1">
      <c r="B206" s="268"/>
      <c r="C206" s="247"/>
      <c r="D206" s="247"/>
      <c r="E206" s="247"/>
      <c r="F206" s="267" t="s">
        <v>46</v>
      </c>
      <c r="G206" s="247"/>
      <c r="H206" s="366" t="s">
        <v>497</v>
      </c>
      <c r="I206" s="366"/>
      <c r="J206" s="366"/>
      <c r="K206" s="289"/>
    </row>
    <row r="207" spans="2:11" s="1" customFormat="1" ht="15" customHeight="1">
      <c r="B207" s="268"/>
      <c r="C207" s="247"/>
      <c r="D207" s="247"/>
      <c r="E207" s="247"/>
      <c r="F207" s="267"/>
      <c r="G207" s="247"/>
      <c r="H207" s="247"/>
      <c r="I207" s="247"/>
      <c r="J207" s="247"/>
      <c r="K207" s="289"/>
    </row>
    <row r="208" spans="2:11" s="1" customFormat="1" ht="15" customHeight="1">
      <c r="B208" s="268"/>
      <c r="C208" s="247" t="s">
        <v>438</v>
      </c>
      <c r="D208" s="247"/>
      <c r="E208" s="247"/>
      <c r="F208" s="267" t="s">
        <v>79</v>
      </c>
      <c r="G208" s="247"/>
      <c r="H208" s="366" t="s">
        <v>498</v>
      </c>
      <c r="I208" s="366"/>
      <c r="J208" s="366"/>
      <c r="K208" s="289"/>
    </row>
    <row r="209" spans="2:11" s="1" customFormat="1" ht="15" customHeight="1">
      <c r="B209" s="268"/>
      <c r="C209" s="274"/>
      <c r="D209" s="247"/>
      <c r="E209" s="247"/>
      <c r="F209" s="267" t="s">
        <v>333</v>
      </c>
      <c r="G209" s="247"/>
      <c r="H209" s="366" t="s">
        <v>334</v>
      </c>
      <c r="I209" s="366"/>
      <c r="J209" s="366"/>
      <c r="K209" s="289"/>
    </row>
    <row r="210" spans="2:11" s="1" customFormat="1" ht="15" customHeight="1">
      <c r="B210" s="268"/>
      <c r="C210" s="247"/>
      <c r="D210" s="247"/>
      <c r="E210" s="247"/>
      <c r="F210" s="267" t="s">
        <v>331</v>
      </c>
      <c r="G210" s="247"/>
      <c r="H210" s="366" t="s">
        <v>499</v>
      </c>
      <c r="I210" s="366"/>
      <c r="J210" s="366"/>
      <c r="K210" s="289"/>
    </row>
    <row r="211" spans="2:11" s="1" customFormat="1" ht="15" customHeight="1">
      <c r="B211" s="306"/>
      <c r="C211" s="274"/>
      <c r="D211" s="274"/>
      <c r="E211" s="274"/>
      <c r="F211" s="267" t="s">
        <v>335</v>
      </c>
      <c r="G211" s="253"/>
      <c r="H211" s="367" t="s">
        <v>336</v>
      </c>
      <c r="I211" s="367"/>
      <c r="J211" s="367"/>
      <c r="K211" s="307"/>
    </row>
    <row r="212" spans="2:11" s="1" customFormat="1" ht="15" customHeight="1">
      <c r="B212" s="306"/>
      <c r="C212" s="274"/>
      <c r="D212" s="274"/>
      <c r="E212" s="274"/>
      <c r="F212" s="267" t="s">
        <v>337</v>
      </c>
      <c r="G212" s="253"/>
      <c r="H212" s="367" t="s">
        <v>500</v>
      </c>
      <c r="I212" s="367"/>
      <c r="J212" s="367"/>
      <c r="K212" s="307"/>
    </row>
    <row r="213" spans="2:11" s="1" customFormat="1" ht="15" customHeight="1">
      <c r="B213" s="306"/>
      <c r="C213" s="274"/>
      <c r="D213" s="274"/>
      <c r="E213" s="274"/>
      <c r="F213" s="308"/>
      <c r="G213" s="253"/>
      <c r="H213" s="309"/>
      <c r="I213" s="309"/>
      <c r="J213" s="309"/>
      <c r="K213" s="307"/>
    </row>
    <row r="214" spans="2:11" s="1" customFormat="1" ht="15" customHeight="1">
      <c r="B214" s="306"/>
      <c r="C214" s="247" t="s">
        <v>462</v>
      </c>
      <c r="D214" s="274"/>
      <c r="E214" s="274"/>
      <c r="F214" s="267">
        <v>1</v>
      </c>
      <c r="G214" s="253"/>
      <c r="H214" s="367" t="s">
        <v>501</v>
      </c>
      <c r="I214" s="367"/>
      <c r="J214" s="367"/>
      <c r="K214" s="307"/>
    </row>
    <row r="215" spans="2:11" s="1" customFormat="1" ht="15" customHeight="1">
      <c r="B215" s="306"/>
      <c r="C215" s="274"/>
      <c r="D215" s="274"/>
      <c r="E215" s="274"/>
      <c r="F215" s="267">
        <v>2</v>
      </c>
      <c r="G215" s="253"/>
      <c r="H215" s="367" t="s">
        <v>502</v>
      </c>
      <c r="I215" s="367"/>
      <c r="J215" s="367"/>
      <c r="K215" s="307"/>
    </row>
    <row r="216" spans="2:11" s="1" customFormat="1" ht="15" customHeight="1">
      <c r="B216" s="306"/>
      <c r="C216" s="274"/>
      <c r="D216" s="274"/>
      <c r="E216" s="274"/>
      <c r="F216" s="267">
        <v>3</v>
      </c>
      <c r="G216" s="253"/>
      <c r="H216" s="367" t="s">
        <v>503</v>
      </c>
      <c r="I216" s="367"/>
      <c r="J216" s="367"/>
      <c r="K216" s="307"/>
    </row>
    <row r="217" spans="2:11" s="1" customFormat="1" ht="15" customHeight="1">
      <c r="B217" s="306"/>
      <c r="C217" s="274"/>
      <c r="D217" s="274"/>
      <c r="E217" s="274"/>
      <c r="F217" s="267">
        <v>4</v>
      </c>
      <c r="G217" s="253"/>
      <c r="H217" s="367" t="s">
        <v>504</v>
      </c>
      <c r="I217" s="367"/>
      <c r="J217" s="367"/>
      <c r="K217" s="307"/>
    </row>
    <row r="218" spans="2:11" s="1" customFormat="1" ht="12.75" customHeight="1">
      <c r="B218" s="310"/>
      <c r="C218" s="311"/>
      <c r="D218" s="311"/>
      <c r="E218" s="311"/>
      <c r="F218" s="311"/>
      <c r="G218" s="311"/>
      <c r="H218" s="311"/>
      <c r="I218" s="311"/>
      <c r="J218" s="311"/>
      <c r="K218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331 - SO 331 - Přeložk...</vt:lpstr>
      <vt:lpstr>Pokyny pro vyplnění</vt:lpstr>
      <vt:lpstr>'Rekapitulace stavby'!Názvy_tisku</vt:lpstr>
      <vt:lpstr>'SO 331 - SO 331 - Přeložk...'!Názvy_tisku</vt:lpstr>
      <vt:lpstr>'Pokyny pro vyplnění'!Oblast_tisku</vt:lpstr>
      <vt:lpstr>'Rekapitulace stavby'!Oblast_tisku</vt:lpstr>
      <vt:lpstr>'SO 331 - SO 331 - Přeložk...'!Oblast_tisku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WKS2\Ruzicka</dc:creator>
  <cp:lastModifiedBy>Kamila Filípková</cp:lastModifiedBy>
  <dcterms:created xsi:type="dcterms:W3CDTF">2020-02-19T12:23:27Z</dcterms:created>
  <dcterms:modified xsi:type="dcterms:W3CDTF">2021-05-27T03:34:01Z</dcterms:modified>
</cp:coreProperties>
</file>