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426"/>
  <workbookPr/>
  <bookViews>
    <workbookView xWindow="65416" yWindow="65416" windowWidth="29040" windowHeight="15840" activeTab="0"/>
  </bookViews>
  <sheets>
    <sheet name="Rekapitulace stavby" sheetId="1" r:id="rId1"/>
    <sheet name="SO 331 - SO 331 - Přeložk..." sheetId="2" r:id="rId2"/>
    <sheet name="Pokyny pro vyplnění" sheetId="3" r:id="rId3"/>
  </sheets>
  <definedNames>
    <definedName name="_xlnm._FilterDatabase" localSheetId="1" hidden="1">'SO 331 - SO 331 - Přeložk...'!$C$85:$K$199</definedName>
    <definedName name="_xlnm.Print_Area" localSheetId="2">'Pokyny pro vyplnění'!$B$2:$K$71,'Pokyny pro vyplnění'!$B$74:$K$118,'Pokyny pro vyplnění'!$B$121:$K$190,'Pokyny pro vyplnění'!$B$198:$K$218</definedName>
    <definedName name="_xlnm.Print_Area" localSheetId="0">'Rekapitulace stavby'!$D$4:$AO$36,'Rekapitulace stavby'!$C$42:$AQ$56</definedName>
    <definedName name="_xlnm.Print_Area" localSheetId="1">'SO 331 - SO 331 - Přeložk...'!$C$4:$J$39,'SO 331 - SO 331 - Přeložk...'!$C$45:$J$67,'SO 331 - SO 331 - Přeložk...'!$C$73:$K$199</definedName>
    <definedName name="_xlnm.Print_Titles" localSheetId="0">'Rekapitulace stavby'!$52:$52</definedName>
    <definedName name="_xlnm.Print_Titles" localSheetId="1">'SO 331 - SO 331 - Přeložk...'!$85:$85</definedName>
  </definedNames>
  <calcPr calcId="191029"/>
</workbook>
</file>

<file path=xl/sharedStrings.xml><?xml version="1.0" encoding="utf-8"?>
<sst xmlns="http://schemas.openxmlformats.org/spreadsheetml/2006/main" count="1673" uniqueCount="505">
  <si>
    <t>Export Komplet</t>
  </si>
  <si>
    <t>VZ</t>
  </si>
  <si>
    <t>2.0</t>
  </si>
  <si>
    <t>ZAMOK</t>
  </si>
  <si>
    <t>False</t>
  </si>
  <si>
    <t>{ca8fa3be-10b1-4591-8952-48e7626695aa}</t>
  </si>
  <si>
    <t>0,01</t>
  </si>
  <si>
    <t>21</t>
  </si>
  <si>
    <t>15</t>
  </si>
  <si>
    <t>REKAPITULACE STAVBY</t>
  </si>
  <si>
    <t>v ---  níže se nacházejí doplnkové a pomocné údaje k sestavám  --- v</t>
  </si>
  <si>
    <t>Návod na vyplnění</t>
  </si>
  <si>
    <t>Kód:</t>
  </si>
  <si>
    <t>MostKamenickyVytlak</t>
  </si>
  <si>
    <t>Měnit lze pouze buňky se žlutým podbarvením!
1) v Rekapitulaci stavby vyplňte údaje o Uchazeči (přenesou se do ostatních sestav i v jiných listech)
2) na vybraných listech vyplňte v sestavě Soupis prací ceny u položek</t>
  </si>
  <si>
    <t>Stavba:</t>
  </si>
  <si>
    <t>REKONSTRUKCE MOSTU EV. Č. 343-015 KAMENIČKY, PD</t>
  </si>
  <si>
    <t>KSO:</t>
  </si>
  <si>
    <t>827 1</t>
  </si>
  <si>
    <t>CC-CZ:</t>
  </si>
  <si>
    <t/>
  </si>
  <si>
    <t>Místo:</t>
  </si>
  <si>
    <t>Kameničky</t>
  </si>
  <si>
    <t>Datum:</t>
  </si>
  <si>
    <t>7. 2. 2020</t>
  </si>
  <si>
    <t>Zadavatel:</t>
  </si>
  <si>
    <t>IČ:</t>
  </si>
  <si>
    <t>SPRÁVA A ÚDRŽBA SILNIC PARDUBICKÉHO KRAJE</t>
  </si>
  <si>
    <t>DIČ:</t>
  </si>
  <si>
    <t>Uchazeč:</t>
  </si>
  <si>
    <t>Vyplň údaj</t>
  </si>
  <si>
    <t>Projektant:</t>
  </si>
  <si>
    <t>P-AQUA s.r.o., Jižní 870, 50003 Hradec Králové</t>
  </si>
  <si>
    <t>True</t>
  </si>
  <si>
    <t>Zpracovatel:</t>
  </si>
  <si>
    <t>Ing. Tomáš Růžička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</si>
  <si>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</si>
  <si>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</si>
  <si>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</si>
  <si>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</si>
  <si>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</si>
  <si>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</si>
  <si>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</si>
  <si>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</si>
  <si>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</si>
  <si>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</si>
  <si>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</si>
  <si>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</si>
  <si>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</si>
  <si>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</si>
  <si>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</si>
  <si>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</si>
  <si>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</si>
  <si>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</si>
  <si>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</si>
  <si>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</si>
  <si>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</si>
  <si>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</si>
  <si>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</si>
  <si>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</si>
  <si>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</si>
  <si>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</si>
  <si>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</si>
  <si>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</si>
  <si>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</si>
  <si>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</si>
  <si>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</si>
  <si>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</si>
  <si>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</si>
  <si>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</si>
  <si>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</si>
  <si>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</si>
  <si>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</si>
  <si>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</si>
  <si>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</si>
  <si>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</si>
  <si>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</si>
  <si>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331</t>
  </si>
  <si>
    <t>SO 331 - Přeložka kanalizace - Výtlak</t>
  </si>
  <si>
    <t>STA</t>
  </si>
  <si>
    <t>1</t>
  </si>
  <si>
    <t>{c41242f4-3166-440d-8a88-803de12baf9f}</t>
  </si>
  <si>
    <t>2</t>
  </si>
  <si>
    <t>KRYCÍ LIST SOUPISU PRACÍ</t>
  </si>
  <si>
    <t>Objekt:</t>
  </si>
  <si>
    <t>SO 331 - SO 331 - Přeložka kanalizace - Výtlak</t>
  </si>
  <si>
    <t>REKAPITULACE ČLENĚNÍ SOUPISU PRACÍ</t>
  </si>
  <si>
    <t>Kód dílu - Popis</t>
  </si>
  <si>
    <t>Cena celkem [CZK]</t>
  </si>
  <si>
    <t>-1</t>
  </si>
  <si>
    <t>HSV - Práce a dodávky HSV</t>
  </si>
  <si>
    <t xml:space="preserve">    1 - Zemní práce</t>
  </si>
  <si>
    <t xml:space="preserve">    4 - Vodorovné konstrukce</t>
  </si>
  <si>
    <t xml:space="preserve">    8 - Trubní vedení</t>
  </si>
  <si>
    <t xml:space="preserve">    998 - Přesun hmot</t>
  </si>
  <si>
    <t>M - Práce a dodávky M</t>
  </si>
  <si>
    <t xml:space="preserve">    21-M - Elektromontáže</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</si>
  <si>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</si>
  <si>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</si>
  <si>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</si>
  <si>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</si>
  <si>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</si>
  <si>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</si>
  <si>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</si>
  <si>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</si>
  <si>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</si>
  <si>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</si>
  <si>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</si>
  <si>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</si>
  <si>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</si>
  <si>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</si>
  <si>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</si>
  <si>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</si>
  <si>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</si>
  <si>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</si>
  <si>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119001405</t>
  </si>
  <si>
    <t>Dočasné zajištění potrubí z PE DN do 200 mm</t>
  </si>
  <si>
    <t>m</t>
  </si>
  <si>
    <t>CS ÚRS 2020 01</t>
  </si>
  <si>
    <t>4</t>
  </si>
  <si>
    <t>-197887241</t>
  </si>
  <si>
    <t>PP</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</si>
  <si>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potrubí plastového, jmenovité světlosti DN do 200 mm</t>
  </si>
  <si>
    <t>PSC</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</si>
  <si>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</si>
  <si>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VV</t>
  </si>
  <si>
    <t>1*1,0 "1x vovovod"</t>
  </si>
  <si>
    <t>119001421</t>
  </si>
  <si>
    <t>Dočasné zajištění kabelů a kabelových tratí ze 3 volně ložených kabelů</t>
  </si>
  <si>
    <t>1521699197</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</si>
  <si>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</si>
  <si>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2*1,0 "2x sděl. kabel"</t>
  </si>
  <si>
    <t>3</t>
  </si>
  <si>
    <t>132254201</t>
  </si>
  <si>
    <t>Hloubení zapažených rýh š do 2000 mm v hornině třídy těžitelnosti I, skupiny 3 objem do 20 m3</t>
  </si>
  <si>
    <t>m3</t>
  </si>
  <si>
    <t>-1138621673</t>
  </si>
  <si>
    <t>Hloubení zapažených rýh šířky přes 800 do 2 000 mm strojně s urovnáním dna do předepsaného profilu a spádu v hornině třídy těžitelnosti I skupiny 3 do 20 m3</t>
  </si>
  <si>
    <t xml:space="preserve">Poznámka k souboru cen:
1. V cenách jsou započteny i náklady na případné nutné přemístění výkopku ve výkopišti na vzdálenost do 3 m a na přehození výkopku na přilehlém terénu na vzdálenost do 3 m od osy rýhy nebo naložení na dopravní prostředek.
</t>
  </si>
  <si>
    <t>(((0,95-0,50)+(0,57-0,50))/2)*1,00*3,00 "hm 0,12 - hm 0,15"</t>
  </si>
  <si>
    <t>(((0,65-0,50)+(1,00-0,50))/2)*1,00*2,50 "hm 0,29 - hm 0,315"</t>
  </si>
  <si>
    <t>(((1,00-0,50)+(0,83-0,50))/2)*1,00*10,00 "hm 0,315 - hm 0,415"</t>
  </si>
  <si>
    <t>Součet</t>
  </si>
  <si>
    <t>139001101</t>
  </si>
  <si>
    <t>Příplatek za ztížení vykopávky v blízkosti podzemního vedení</t>
  </si>
  <si>
    <t>1107734827</t>
  </si>
  <si>
    <t>Příplatek k cenám hloubených vykopávek za ztížení vykopávky v blízkosti podzemního vedení nebo výbušnin pro jakoukoliv třídu horniny</t>
  </si>
  <si>
    <t xml:space="preserve">Poznámka k souboru cen:
1. Cena je určena:
a) pro podzemní vedení procházející hloubenou vykopávkou nebo uložené ve stěně výkopu při jakékoliv hloubce vedení pod původním terénem nebo jeho výšce nade dnem výkopu a jakémkoliv směru vedení ke stranám výkopu;
b)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3.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4. Je-li vedení uloženo ve výkopišti tak, že se vykopávka v celém výše popsaném objemu nevykopává, např. blízko stěn nebo dna výkopu, oceňuje se ztížení vykopávky jen pro tu část objemu, v níž se ztížená vykopávka provádí.
5. Jsou-li ve výkopišti dvě vedení položena tak blízko sebe, že se výše uvedené objemy pro obě vedení pronikají, určí se množství ztížení vykopávky tak, aby se pronik započetl jen jednou.
6. Objem ztížení vykopávky se od celkového objemu výkopu neodečítá.
7. Dočasné zajištění různých podzemních vedení ve výkopišti se oceňuje cenami souboru cen 119 00-14 Dočasné zajištění podzemního potrubí nebo vedení ve výkopišti.
</t>
  </si>
  <si>
    <t>1,10*1,60*3 "2x kabel + 1x vodovod"</t>
  </si>
  <si>
    <t>5</t>
  </si>
  <si>
    <t>151201101</t>
  </si>
  <si>
    <t>Zřízení zátažného pažení a rozepření stěn rýh hl do 2 m</t>
  </si>
  <si>
    <t>m2</t>
  </si>
  <si>
    <t>1487274875</t>
  </si>
  <si>
    <t>Zřízení pažení a rozepření stěn rýh pro podzemní vedení zátažné, hloubky do 2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</si>
  <si>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</si>
  <si>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(((0,95-0,50)+(0,57-0,50))/2)*2*3,00 "hm 0,12 - hm 0,15"</t>
  </si>
  <si>
    <t>(((0,65-0,50)+(1,00-0,50))/2)*2*2,50 "hm 0,29 - hm 0,315"</t>
  </si>
  <si>
    <t>(((1,00-0,50)+(0,83-0,50))/2)*2*10,00 "hm 0,315 - hm 0,415"</t>
  </si>
  <si>
    <t>6</t>
  </si>
  <si>
    <t>151201111</t>
  </si>
  <si>
    <t>Odstranění zátažného pažení a rozepření stěn rýh hl do 2 m</t>
  </si>
  <si>
    <t>-1619340477</t>
  </si>
  <si>
    <t>Odstranění pažení a rozepření stěn rýh pro podzemní vedení s uložením materiálu na vzdálenost do 3 m od kraje výkopu zátažné, hloubky do 2 m</t>
  </si>
  <si>
    <t>7</t>
  </si>
  <si>
    <t>162751117</t>
  </si>
  <si>
    <t>Vodorovné přemístění do 10000 m výkopku/sypaniny z horniny třídy těžitelnosti I, skupiny 1 až 3</t>
  </si>
  <si>
    <t>-1917627433</t>
  </si>
  <si>
    <t>Vodorovné přemístění výkopku nebo sypaniny po suchu na obvyklém dopravním prostředku, bez naložení výkopku, avšak se složením bez rozhrnutí z horniny třídy těžitelnosti I skupiny 1 až 3 na vzdálenost přes 9 000 do 10 000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</si>
  <si>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</si>
  <si>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8</t>
  </si>
  <si>
    <t>167151101</t>
  </si>
  <si>
    <t>Nakládání výkopku z hornin třídy těžitelnosti I, skupiny 1 až 3 do 100 m3</t>
  </si>
  <si>
    <t>1168525331</t>
  </si>
  <si>
    <t>Nakládání, skládání a překládání neulehlého výkopku nebo sypaniny strojně nakládání, množství do 100 m3, z horniny třídy těžitelnosti I, skupiny 1 až 3</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</si>
  <si>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</si>
  <si>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9</t>
  </si>
  <si>
    <t>171251201</t>
  </si>
  <si>
    <t>Uložení sypaniny na skládky nebo meziskládky</t>
  </si>
  <si>
    <t>-314047077</t>
  </si>
  <si>
    <t>Uložení sypaniny na skládky nebo meziskládky bez hutnění s upravením uložené sypaniny do předepsaného tvaru</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</si>
  <si>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</si>
  <si>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10</t>
  </si>
  <si>
    <t>17126</t>
  </si>
  <si>
    <t>Poplatek za uložení na skládce</t>
  </si>
  <si>
    <t>-504417007</t>
  </si>
  <si>
    <t>11</t>
  </si>
  <si>
    <t>175151101</t>
  </si>
  <si>
    <t>Obsypání potrubí strojně sypaninou bez prohození, uloženou do 3 m</t>
  </si>
  <si>
    <t>-66422380</t>
  </si>
  <si>
    <t>Obsypání potrubí strojně sypaninou z vhodných třídy těžitelnosti I a II, skupiny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</si>
  <si>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</si>
  <si>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(6,00+12,50)*0,36 "obsyp potrubí"</t>
  </si>
  <si>
    <t>12</t>
  </si>
  <si>
    <t>M</t>
  </si>
  <si>
    <t>58331351</t>
  </si>
  <si>
    <t>kamenivo těžené drobné frakce 0/4</t>
  </si>
  <si>
    <t>t</t>
  </si>
  <si>
    <t>1680688378</t>
  </si>
  <si>
    <t>6,66</t>
  </si>
  <si>
    <t>6,66*2 'Přepočtené koeficientem množství</t>
  </si>
  <si>
    <t>Vodorovné konstrukce</t>
  </si>
  <si>
    <t>13</t>
  </si>
  <si>
    <t>451573111</t>
  </si>
  <si>
    <t>Lože pod potrubí otevřený výkop ze štěrkopísku</t>
  </si>
  <si>
    <t>-113527132</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</si>
  <si>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</si>
  <si>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</si>
  <si>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(6,00+12,50)*0,10 "lože"</t>
  </si>
  <si>
    <t>Trubní vedení</t>
  </si>
  <si>
    <t>14</t>
  </si>
  <si>
    <t>871211211</t>
  </si>
  <si>
    <t>Montáž potrubí z PE100 SDR 11 otevřený výkop svařovaných elektrotvarovkou D 63 x 5,8 mm</t>
  </si>
  <si>
    <t>1396549625</t>
  </si>
  <si>
    <t>Montáž vodovodního potrubí z plastů v otevřeném výkopu z polyetylenu PE 100 svařovaných elektrotvarovkou SDR 11/PN16 D 63 x 5,8 mm</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</si>
  <si>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-1211 jsou určeny i pro plošné kolektory primárních okruhů tepelných čerpadel.
</t>
  </si>
  <si>
    <t>28613173</t>
  </si>
  <si>
    <t>potrubí vodovodní PE100 SDR11 se signalizační vrstvou 100m 63x5,8mm</t>
  </si>
  <si>
    <t>669926226</t>
  </si>
  <si>
    <t>29,50</t>
  </si>
  <si>
    <t>29,5*1,015 'Přepočtené koeficientem množství</t>
  </si>
  <si>
    <t>16</t>
  </si>
  <si>
    <t>877211101</t>
  </si>
  <si>
    <t>Montáž elektrospojek na vodovodním potrubí z PE trub d 63</t>
  </si>
  <si>
    <t>kus</t>
  </si>
  <si>
    <t>312658206</t>
  </si>
  <si>
    <t>Montáž tvarovek na vodovodním plastovém potrubí z polyetylenu PE 100 elektrotvarovek SDR 11/PN16 spojek, oblouků nebo redukcí d 63</t>
  </si>
  <si>
    <t xml:space="preserve">Poznámka k souboru cen:
1. V cenách montáže tvarovek nejsou započteny náklady na dodání tvarovek. Tyto náklady se oceňují ve specifikaci.
</t>
  </si>
  <si>
    <t>17</t>
  </si>
  <si>
    <t>28615972</t>
  </si>
  <si>
    <t>elektrospojka SDR11 PE 100 PN16 D 63mm</t>
  </si>
  <si>
    <t>1109074231</t>
  </si>
  <si>
    <t>18</t>
  </si>
  <si>
    <t>877211112</t>
  </si>
  <si>
    <t>Montáž elektrokolen 90° na vodovodním potrubí z PE trub d 63</t>
  </si>
  <si>
    <t>-701480129</t>
  </si>
  <si>
    <t>Montáž tvarovek na vodovodním plastovém potrubí z polyetylenu PE 100 elektrotvarovek SDR 11/PN16 kolen 90° d 63</t>
  </si>
  <si>
    <t>19</t>
  </si>
  <si>
    <t>28653055</t>
  </si>
  <si>
    <t>elektrokoleno 90° PE 100 D 63mm</t>
  </si>
  <si>
    <t>-1131106092</t>
  </si>
  <si>
    <t>20</t>
  </si>
  <si>
    <t>892241111</t>
  </si>
  <si>
    <t>Tlaková zkouška vodou potrubí do 80</t>
  </si>
  <si>
    <t>1663238531</t>
  </si>
  <si>
    <t>Tlakové zkoušky vodou na potrubí DN do 80</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</si>
  <si>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</si>
  <si>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892372111</t>
  </si>
  <si>
    <t>Zabezpečení konců potrubí DN do 300 při tlakových zkouškách vodou</t>
  </si>
  <si>
    <t>1146179576</t>
  </si>
  <si>
    <t>Tlakové zkoušky vodou zabezpečení konců potrubí při tlakových zkouškách DN do 300</t>
  </si>
  <si>
    <t>32</t>
  </si>
  <si>
    <t>899722112</t>
  </si>
  <si>
    <t>Krytí potrubí z plastů výstražnou fólií z PVC 25 cm</t>
  </si>
  <si>
    <t>-2010427672</t>
  </si>
  <si>
    <t>Krytí potrubí z plastů výstražnou fólií z PVC šířky 25 cm</t>
  </si>
  <si>
    <t>3,00+12,50</t>
  </si>
  <si>
    <t>22</t>
  </si>
  <si>
    <t>pc1</t>
  </si>
  <si>
    <t>Seříznutí potrubí pro vložení elektrotvarovky</t>
  </si>
  <si>
    <t>637356600</t>
  </si>
  <si>
    <t>23</t>
  </si>
  <si>
    <t>pc2</t>
  </si>
  <si>
    <t>Zajištění potrubí z PE prům. 63 mm na přemostění a volném terénu, dřevěné hranoly a ocelová objímka</t>
  </si>
  <si>
    <t>-1996358873</t>
  </si>
  <si>
    <t>24</t>
  </si>
  <si>
    <t>pc3</t>
  </si>
  <si>
    <t>Dodávka + montáž - Odvzdušňovací ventil DN 50, montáž v šachtě</t>
  </si>
  <si>
    <t>1668339613</t>
  </si>
  <si>
    <t>25</t>
  </si>
  <si>
    <t>pc4</t>
  </si>
  <si>
    <t>Dodávka + montáž - Tepelná izolace potrubí PE prům. 63 mm, tl. 120 mm</t>
  </si>
  <si>
    <t>-1497295571</t>
  </si>
  <si>
    <t>26</t>
  </si>
  <si>
    <t>pc5</t>
  </si>
  <si>
    <t>Montáž a osazení plastové revizní šachty DN600, včetně seříznutí a osazení poklopu</t>
  </si>
  <si>
    <t>1301382789</t>
  </si>
  <si>
    <t>27</t>
  </si>
  <si>
    <t>28661902</t>
  </si>
  <si>
    <t>dno šachtové 600 DIN UR 160 - přímá</t>
  </si>
  <si>
    <t>1672062573</t>
  </si>
  <si>
    <t>28</t>
  </si>
  <si>
    <t>28661040</t>
  </si>
  <si>
    <t>roura šachtová PP korugovaná dno DN 600 dl 1m</t>
  </si>
  <si>
    <t>-2006106935</t>
  </si>
  <si>
    <t>29</t>
  </si>
  <si>
    <t>28661939</t>
  </si>
  <si>
    <t>prstenec šachtový betonový dno DN 600</t>
  </si>
  <si>
    <t>1036677299</t>
  </si>
  <si>
    <t>30</t>
  </si>
  <si>
    <t>28661935</t>
  </si>
  <si>
    <t>poklop šachtový litinový dno DN 600 pro třídu zatížení D400</t>
  </si>
  <si>
    <t>-674001916</t>
  </si>
  <si>
    <t>998</t>
  </si>
  <si>
    <t>Přesun hmot</t>
  </si>
  <si>
    <t>31</t>
  </si>
  <si>
    <t>998276101</t>
  </si>
  <si>
    <t>Přesun hmot pro trubní vedení z trub z plastických hmot otevřený výkop</t>
  </si>
  <si>
    <t>-1699766950</t>
  </si>
  <si>
    <t>Přesun hmot pro trubní vedení hloubené z trub z plastických hmot nebo sklolaminátových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</si>
  <si>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2.-.... Vodorovné přemístění výkopku nebo sypaniny katalogu 800-1 Zemní práce.
</t>
  </si>
  <si>
    <t>Práce a dodávky M</t>
  </si>
  <si>
    <t>21-M</t>
  </si>
  <si>
    <t>Elektromontáže</t>
  </si>
  <si>
    <t>33</t>
  </si>
  <si>
    <t>211</t>
  </si>
  <si>
    <t>Montáž signálního drátu CYY 4mm</t>
  </si>
  <si>
    <t>64</t>
  </si>
  <si>
    <t>-2025859483</t>
  </si>
  <si>
    <t>34</t>
  </si>
  <si>
    <t>211pc1</t>
  </si>
  <si>
    <t>Drát CYY 4 mm</t>
  </si>
  <si>
    <t>256</t>
  </si>
  <si>
    <t>-1603362369</t>
  </si>
  <si>
    <t>35</t>
  </si>
  <si>
    <t>PPV</t>
  </si>
  <si>
    <t>Podíl přidružených výkonů</t>
  </si>
  <si>
    <t>%</t>
  </si>
  <si>
    <t>409484405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</si>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</sst>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dd\.mm\.yyyy"/>
    <numFmt numFmtId="166" formatCode="#,##0.0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7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1" fillId="4" borderId="13" xfId="0" applyFont="1" applyFill="1" applyBorder="1" applyAlignment="1" applyProtection="1">
      <alignment horizontal="center" vertical="center"/>
      <protection/>
    </xf>
    <xf numFmtId="0" fontId="22" fillId="0" borderId="14"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8"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locked="0"/>
    </xf>
    <xf numFmtId="0" fontId="21"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0" xfId="0" applyBorder="1" applyAlignment="1" applyProtection="1">
      <alignment vertical="center"/>
      <protection/>
    </xf>
    <xf numFmtId="166" fontId="31" fillId="0" borderId="10" xfId="0" applyNumberFormat="1" applyFont="1" applyBorder="1" applyAlignment="1" applyProtection="1">
      <alignment/>
      <protection/>
    </xf>
    <xf numFmtId="166" fontId="31" fillId="0" borderId="11" xfId="0" applyNumberFormat="1" applyFont="1" applyBorder="1" applyAlignment="1" applyProtection="1">
      <alignment/>
      <protection/>
    </xf>
    <xf numFmtId="4" fontId="32"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4"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0" fontId="22" fillId="2" borderId="18"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2"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horizontal="lef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5"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4"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8"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0" fillId="0" borderId="18"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26"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39" fillId="0" borderId="0" xfId="0" applyFont="1" applyBorder="1" applyAlignment="1">
      <alignment horizontal="center" vertical="center"/>
    </xf>
    <xf numFmtId="0" fontId="39" fillId="0" borderId="0" xfId="0" applyFont="1" applyBorder="1" applyAlignment="1">
      <alignment horizontal="center" vertical="center" wrapText="1"/>
    </xf>
    <xf numFmtId="0" fontId="40" fillId="0" borderId="29" xfId="0" applyFont="1" applyBorder="1" applyAlignment="1">
      <alignment horizontal="left"/>
    </xf>
    <xf numFmtId="0" fontId="41" fillId="0" borderId="0" xfId="0" applyFont="1" applyBorder="1" applyAlignment="1">
      <alignment horizontal="left" vertical="center"/>
    </xf>
    <xf numFmtId="0" fontId="41" fillId="0" borderId="0" xfId="0" applyFont="1" applyBorder="1" applyAlignment="1">
      <alignment horizontal="left" vertical="top"/>
    </xf>
    <xf numFmtId="0" fontId="41" fillId="0" borderId="0" xfId="0" applyFont="1" applyBorder="1" applyAlignment="1">
      <alignment horizontal="left" vertical="center" wrapText="1"/>
    </xf>
    <xf numFmtId="0" fontId="40" fillId="0" borderId="29" xfId="0" applyFont="1" applyBorder="1" applyAlignment="1">
      <alignment horizontal="left" wrapText="1"/>
    </xf>
    <xf numFmtId="49" fontId="41"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352"/>
      <c r="AS2" s="352"/>
      <c r="AT2" s="352"/>
      <c r="AU2" s="352"/>
      <c r="AV2" s="352"/>
      <c r="AW2" s="352"/>
      <c r="AX2" s="352"/>
      <c r="AY2" s="352"/>
      <c r="AZ2" s="352"/>
      <c r="BA2" s="352"/>
      <c r="BB2" s="352"/>
      <c r="BC2" s="352"/>
      <c r="BD2" s="352"/>
      <c r="BE2" s="352"/>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6</v>
      </c>
    </row>
    <row r="5" spans="2:71" s="1" customFormat="1" ht="12" customHeight="1">
      <c r="B5" s="21"/>
      <c r="C5" s="22"/>
      <c r="D5" s="26" t="s">
        <v>12</v>
      </c>
      <c r="E5" s="22"/>
      <c r="F5" s="22"/>
      <c r="G5" s="22"/>
      <c r="H5" s="22"/>
      <c r="I5" s="22"/>
      <c r="J5" s="22"/>
      <c r="K5" s="316" t="s">
        <v>13</v>
      </c>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22"/>
      <c r="AQ5" s="22"/>
      <c r="AR5" s="20"/>
      <c r="BE5" s="313" t="s">
        <v>14</v>
      </c>
      <c r="BS5" s="17" t="s">
        <v>6</v>
      </c>
    </row>
    <row r="6" spans="2:71" s="1" customFormat="1" ht="36.95" customHeight="1">
      <c r="B6" s="21"/>
      <c r="C6" s="22"/>
      <c r="D6" s="28" t="s">
        <v>15</v>
      </c>
      <c r="E6" s="22"/>
      <c r="F6" s="22"/>
      <c r="G6" s="22"/>
      <c r="H6" s="22"/>
      <c r="I6" s="22"/>
      <c r="J6" s="22"/>
      <c r="K6" s="318" t="s">
        <v>16</v>
      </c>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22"/>
      <c r="AQ6" s="22"/>
      <c r="AR6" s="20"/>
      <c r="BE6" s="314"/>
      <c r="BS6" s="17" t="s">
        <v>6</v>
      </c>
    </row>
    <row r="7" spans="2:71" s="1" customFormat="1" ht="12" customHeight="1">
      <c r="B7" s="21"/>
      <c r="C7" s="22"/>
      <c r="D7" s="29" t="s">
        <v>17</v>
      </c>
      <c r="E7" s="22"/>
      <c r="F7" s="22"/>
      <c r="G7" s="22"/>
      <c r="H7" s="22"/>
      <c r="I7" s="22"/>
      <c r="J7" s="22"/>
      <c r="K7" s="27" t="s">
        <v>18</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19</v>
      </c>
      <c r="AL7" s="22"/>
      <c r="AM7" s="22"/>
      <c r="AN7" s="27" t="s">
        <v>20</v>
      </c>
      <c r="AO7" s="22"/>
      <c r="AP7" s="22"/>
      <c r="AQ7" s="22"/>
      <c r="AR7" s="20"/>
      <c r="BE7" s="314"/>
      <c r="BS7" s="17" t="s">
        <v>6</v>
      </c>
    </row>
    <row r="8" spans="2:71" s="1" customFormat="1" ht="12" customHeight="1">
      <c r="B8" s="21"/>
      <c r="C8" s="22"/>
      <c r="D8" s="29"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23</v>
      </c>
      <c r="AL8" s="22"/>
      <c r="AM8" s="22"/>
      <c r="AN8" s="30" t="s">
        <v>24</v>
      </c>
      <c r="AO8" s="22"/>
      <c r="AP8" s="22"/>
      <c r="AQ8" s="22"/>
      <c r="AR8" s="20"/>
      <c r="BE8" s="314"/>
      <c r="BS8" s="17" t="s">
        <v>6</v>
      </c>
    </row>
    <row r="9" spans="2:71"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4"/>
      <c r="BS9" s="17" t="s">
        <v>6</v>
      </c>
    </row>
    <row r="10" spans="2:71" s="1" customFormat="1" ht="12" customHeight="1">
      <c r="B10" s="21"/>
      <c r="C10" s="22"/>
      <c r="D10" s="29"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26</v>
      </c>
      <c r="AL10" s="22"/>
      <c r="AM10" s="22"/>
      <c r="AN10" s="27" t="s">
        <v>20</v>
      </c>
      <c r="AO10" s="22"/>
      <c r="AP10" s="22"/>
      <c r="AQ10" s="22"/>
      <c r="AR10" s="20"/>
      <c r="BE10" s="314"/>
      <c r="BS10" s="17" t="s">
        <v>6</v>
      </c>
    </row>
    <row r="11" spans="2:71" s="1" customFormat="1" ht="18.4"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28</v>
      </c>
      <c r="AL11" s="22"/>
      <c r="AM11" s="22"/>
      <c r="AN11" s="27" t="s">
        <v>20</v>
      </c>
      <c r="AO11" s="22"/>
      <c r="AP11" s="22"/>
      <c r="AQ11" s="22"/>
      <c r="AR11" s="20"/>
      <c r="BE11" s="314"/>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4"/>
      <c r="BS12" s="17" t="s">
        <v>6</v>
      </c>
    </row>
    <row r="13" spans="2:71" s="1" customFormat="1" ht="12" customHeight="1">
      <c r="B13" s="21"/>
      <c r="C13" s="22"/>
      <c r="D13" s="29"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26</v>
      </c>
      <c r="AL13" s="22"/>
      <c r="AM13" s="22"/>
      <c r="AN13" s="31" t="s">
        <v>30</v>
      </c>
      <c r="AO13" s="22"/>
      <c r="AP13" s="22"/>
      <c r="AQ13" s="22"/>
      <c r="AR13" s="20"/>
      <c r="BE13" s="314"/>
      <c r="BS13" s="17" t="s">
        <v>6</v>
      </c>
    </row>
    <row r="14" spans="2:71" ht="12.75">
      <c r="B14" s="21"/>
      <c r="C14" s="22"/>
      <c r="D14" s="22"/>
      <c r="E14" s="319" t="s">
        <v>30</v>
      </c>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29" t="s">
        <v>28</v>
      </c>
      <c r="AL14" s="22"/>
      <c r="AM14" s="22"/>
      <c r="AN14" s="31" t="s">
        <v>30</v>
      </c>
      <c r="AO14" s="22"/>
      <c r="AP14" s="22"/>
      <c r="AQ14" s="22"/>
      <c r="AR14" s="20"/>
      <c r="BE14" s="314"/>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4"/>
      <c r="BS15" s="17" t="s">
        <v>4</v>
      </c>
    </row>
    <row r="16" spans="2:71" s="1" customFormat="1" ht="12" customHeight="1">
      <c r="B16" s="21"/>
      <c r="C16" s="22"/>
      <c r="D16" s="29"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26</v>
      </c>
      <c r="AL16" s="22"/>
      <c r="AM16" s="22"/>
      <c r="AN16" s="27" t="s">
        <v>20</v>
      </c>
      <c r="AO16" s="22"/>
      <c r="AP16" s="22"/>
      <c r="AQ16" s="22"/>
      <c r="AR16" s="20"/>
      <c r="BE16" s="314"/>
      <c r="BS16" s="17" t="s">
        <v>4</v>
      </c>
    </row>
    <row r="17" spans="2:71" s="1" customFormat="1" ht="18.4"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28</v>
      </c>
      <c r="AL17" s="22"/>
      <c r="AM17" s="22"/>
      <c r="AN17" s="27" t="s">
        <v>20</v>
      </c>
      <c r="AO17" s="22"/>
      <c r="AP17" s="22"/>
      <c r="AQ17" s="22"/>
      <c r="AR17" s="20"/>
      <c r="BE17" s="314"/>
      <c r="BS17" s="17" t="s">
        <v>33</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4"/>
      <c r="BS18" s="17" t="s">
        <v>6</v>
      </c>
    </row>
    <row r="19" spans="2:71" s="1" customFormat="1" ht="12" customHeight="1">
      <c r="B19" s="21"/>
      <c r="C19" s="22"/>
      <c r="D19" s="29"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26</v>
      </c>
      <c r="AL19" s="22"/>
      <c r="AM19" s="22"/>
      <c r="AN19" s="27" t="s">
        <v>20</v>
      </c>
      <c r="AO19" s="22"/>
      <c r="AP19" s="22"/>
      <c r="AQ19" s="22"/>
      <c r="AR19" s="20"/>
      <c r="BE19" s="314"/>
      <c r="BS19" s="17" t="s">
        <v>6</v>
      </c>
    </row>
    <row r="20" spans="2:71" s="1" customFormat="1" ht="18.4" customHeight="1">
      <c r="B20" s="21"/>
      <c r="C20" s="22"/>
      <c r="D20" s="22"/>
      <c r="E20" s="27" t="s">
        <v>35</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28</v>
      </c>
      <c r="AL20" s="22"/>
      <c r="AM20" s="22"/>
      <c r="AN20" s="27" t="s">
        <v>20</v>
      </c>
      <c r="AO20" s="22"/>
      <c r="AP20" s="22"/>
      <c r="AQ20" s="22"/>
      <c r="AR20" s="20"/>
      <c r="BE20" s="314"/>
      <c r="BS20" s="17" t="s">
        <v>33</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4"/>
    </row>
    <row r="22" spans="2:57" s="1" customFormat="1" ht="12" customHeight="1">
      <c r="B22" s="21"/>
      <c r="C22" s="22"/>
      <c r="D22" s="29"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4"/>
    </row>
    <row r="23" spans="2:57" s="1" customFormat="1" ht="47.25" customHeight="1">
      <c r="B23" s="21"/>
      <c r="C23" s="22"/>
      <c r="D23" s="22"/>
      <c r="E23" s="321" t="s">
        <v>37</v>
      </c>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21"/>
      <c r="AN23" s="321"/>
      <c r="AO23" s="22"/>
      <c r="AP23" s="22"/>
      <c r="AQ23" s="22"/>
      <c r="AR23" s="20"/>
      <c r="BE23" s="314"/>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4"/>
    </row>
    <row r="25" spans="2:57"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314"/>
    </row>
    <row r="26" spans="1:57" s="2" customFormat="1" ht="25.9" customHeight="1">
      <c r="A26" s="34"/>
      <c r="B26" s="35"/>
      <c r="C26" s="36"/>
      <c r="D26" s="37" t="s">
        <v>38</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22">
        <f>ROUND(AG54,2)</f>
        <v>0</v>
      </c>
      <c r="AL26" s="323"/>
      <c r="AM26" s="323"/>
      <c r="AN26" s="323"/>
      <c r="AO26" s="323"/>
      <c r="AP26" s="36"/>
      <c r="AQ26" s="36"/>
      <c r="AR26" s="39"/>
      <c r="BE26" s="314"/>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314"/>
    </row>
    <row r="28" spans="1:57" s="2" customFormat="1" ht="12.75">
      <c r="A28" s="34"/>
      <c r="B28" s="35"/>
      <c r="C28" s="36"/>
      <c r="D28" s="36"/>
      <c r="E28" s="36"/>
      <c r="F28" s="36"/>
      <c r="G28" s="36"/>
      <c r="H28" s="36"/>
      <c r="I28" s="36"/>
      <c r="J28" s="36"/>
      <c r="K28" s="36"/>
      <c r="L28" s="324" t="s">
        <v>39</v>
      </c>
      <c r="M28" s="324"/>
      <c r="N28" s="324"/>
      <c r="O28" s="324"/>
      <c r="P28" s="324"/>
      <c r="Q28" s="36"/>
      <c r="R28" s="36"/>
      <c r="S28" s="36"/>
      <c r="T28" s="36"/>
      <c r="U28" s="36"/>
      <c r="V28" s="36"/>
      <c r="W28" s="324" t="s">
        <v>40</v>
      </c>
      <c r="X28" s="324"/>
      <c r="Y28" s="324"/>
      <c r="Z28" s="324"/>
      <c r="AA28" s="324"/>
      <c r="AB28" s="324"/>
      <c r="AC28" s="324"/>
      <c r="AD28" s="324"/>
      <c r="AE28" s="324"/>
      <c r="AF28" s="36"/>
      <c r="AG28" s="36"/>
      <c r="AH28" s="36"/>
      <c r="AI28" s="36"/>
      <c r="AJ28" s="36"/>
      <c r="AK28" s="324" t="s">
        <v>41</v>
      </c>
      <c r="AL28" s="324"/>
      <c r="AM28" s="324"/>
      <c r="AN28" s="324"/>
      <c r="AO28" s="324"/>
      <c r="AP28" s="36"/>
      <c r="AQ28" s="36"/>
      <c r="AR28" s="39"/>
      <c r="BE28" s="314"/>
    </row>
    <row r="29" spans="2:57" s="3" customFormat="1" ht="14.45" customHeight="1">
      <c r="B29" s="40"/>
      <c r="C29" s="41"/>
      <c r="D29" s="29" t="s">
        <v>42</v>
      </c>
      <c r="E29" s="41"/>
      <c r="F29" s="29" t="s">
        <v>43</v>
      </c>
      <c r="G29" s="41"/>
      <c r="H29" s="41"/>
      <c r="I29" s="41"/>
      <c r="J29" s="41"/>
      <c r="K29" s="41"/>
      <c r="L29" s="327">
        <v>0.21</v>
      </c>
      <c r="M29" s="326"/>
      <c r="N29" s="326"/>
      <c r="O29" s="326"/>
      <c r="P29" s="326"/>
      <c r="Q29" s="41"/>
      <c r="R29" s="41"/>
      <c r="S29" s="41"/>
      <c r="T29" s="41"/>
      <c r="U29" s="41"/>
      <c r="V29" s="41"/>
      <c r="W29" s="325">
        <f>ROUND(AZ54,2)</f>
        <v>0</v>
      </c>
      <c r="X29" s="326"/>
      <c r="Y29" s="326"/>
      <c r="Z29" s="326"/>
      <c r="AA29" s="326"/>
      <c r="AB29" s="326"/>
      <c r="AC29" s="326"/>
      <c r="AD29" s="326"/>
      <c r="AE29" s="326"/>
      <c r="AF29" s="41"/>
      <c r="AG29" s="41"/>
      <c r="AH29" s="41"/>
      <c r="AI29" s="41"/>
      <c r="AJ29" s="41"/>
      <c r="AK29" s="325">
        <f>ROUND(AV54,2)</f>
        <v>0</v>
      </c>
      <c r="AL29" s="326"/>
      <c r="AM29" s="326"/>
      <c r="AN29" s="326"/>
      <c r="AO29" s="326"/>
      <c r="AP29" s="41"/>
      <c r="AQ29" s="41"/>
      <c r="AR29" s="42"/>
      <c r="BE29" s="315"/>
    </row>
    <row r="30" spans="2:57" s="3" customFormat="1" ht="14.45" customHeight="1">
      <c r="B30" s="40"/>
      <c r="C30" s="41"/>
      <c r="D30" s="41"/>
      <c r="E30" s="41"/>
      <c r="F30" s="29" t="s">
        <v>44</v>
      </c>
      <c r="G30" s="41"/>
      <c r="H30" s="41"/>
      <c r="I30" s="41"/>
      <c r="J30" s="41"/>
      <c r="K30" s="41"/>
      <c r="L30" s="327">
        <v>0.15</v>
      </c>
      <c r="M30" s="326"/>
      <c r="N30" s="326"/>
      <c r="O30" s="326"/>
      <c r="P30" s="326"/>
      <c r="Q30" s="41"/>
      <c r="R30" s="41"/>
      <c r="S30" s="41"/>
      <c r="T30" s="41"/>
      <c r="U30" s="41"/>
      <c r="V30" s="41"/>
      <c r="W30" s="325">
        <f>ROUND(BA54,2)</f>
        <v>0</v>
      </c>
      <c r="X30" s="326"/>
      <c r="Y30" s="326"/>
      <c r="Z30" s="326"/>
      <c r="AA30" s="326"/>
      <c r="AB30" s="326"/>
      <c r="AC30" s="326"/>
      <c r="AD30" s="326"/>
      <c r="AE30" s="326"/>
      <c r="AF30" s="41"/>
      <c r="AG30" s="41"/>
      <c r="AH30" s="41"/>
      <c r="AI30" s="41"/>
      <c r="AJ30" s="41"/>
      <c r="AK30" s="325">
        <f>ROUND(AW54,2)</f>
        <v>0</v>
      </c>
      <c r="AL30" s="326"/>
      <c r="AM30" s="326"/>
      <c r="AN30" s="326"/>
      <c r="AO30" s="326"/>
      <c r="AP30" s="41"/>
      <c r="AQ30" s="41"/>
      <c r="AR30" s="42"/>
      <c r="BE30" s="315"/>
    </row>
    <row r="31" spans="2:57" s="3" customFormat="1" ht="14.45" customHeight="1" hidden="1">
      <c r="B31" s="40"/>
      <c r="C31" s="41"/>
      <c r="D31" s="41"/>
      <c r="E31" s="41"/>
      <c r="F31" s="29" t="s">
        <v>45</v>
      </c>
      <c r="G31" s="41"/>
      <c r="H31" s="41"/>
      <c r="I31" s="41"/>
      <c r="J31" s="41"/>
      <c r="K31" s="41"/>
      <c r="L31" s="327">
        <v>0.21</v>
      </c>
      <c r="M31" s="326"/>
      <c r="N31" s="326"/>
      <c r="O31" s="326"/>
      <c r="P31" s="326"/>
      <c r="Q31" s="41"/>
      <c r="R31" s="41"/>
      <c r="S31" s="41"/>
      <c r="T31" s="41"/>
      <c r="U31" s="41"/>
      <c r="V31" s="41"/>
      <c r="W31" s="325">
        <f>ROUND(BB54,2)</f>
        <v>0</v>
      </c>
      <c r="X31" s="326"/>
      <c r="Y31" s="326"/>
      <c r="Z31" s="326"/>
      <c r="AA31" s="326"/>
      <c r="AB31" s="326"/>
      <c r="AC31" s="326"/>
      <c r="AD31" s="326"/>
      <c r="AE31" s="326"/>
      <c r="AF31" s="41"/>
      <c r="AG31" s="41"/>
      <c r="AH31" s="41"/>
      <c r="AI31" s="41"/>
      <c r="AJ31" s="41"/>
      <c r="AK31" s="325">
        <v>0</v>
      </c>
      <c r="AL31" s="326"/>
      <c r="AM31" s="326"/>
      <c r="AN31" s="326"/>
      <c r="AO31" s="326"/>
      <c r="AP31" s="41"/>
      <c r="AQ31" s="41"/>
      <c r="AR31" s="42"/>
      <c r="BE31" s="315"/>
    </row>
    <row r="32" spans="2:57" s="3" customFormat="1" ht="14.45" customHeight="1" hidden="1">
      <c r="B32" s="40"/>
      <c r="C32" s="41"/>
      <c r="D32" s="41"/>
      <c r="E32" s="41"/>
      <c r="F32" s="29" t="s">
        <v>46</v>
      </c>
      <c r="G32" s="41"/>
      <c r="H32" s="41"/>
      <c r="I32" s="41"/>
      <c r="J32" s="41"/>
      <c r="K32" s="41"/>
      <c r="L32" s="327">
        <v>0.15</v>
      </c>
      <c r="M32" s="326"/>
      <c r="N32" s="326"/>
      <c r="O32" s="326"/>
      <c r="P32" s="326"/>
      <c r="Q32" s="41"/>
      <c r="R32" s="41"/>
      <c r="S32" s="41"/>
      <c r="T32" s="41"/>
      <c r="U32" s="41"/>
      <c r="V32" s="41"/>
      <c r="W32" s="325">
        <f>ROUND(BC54,2)</f>
        <v>0</v>
      </c>
      <c r="X32" s="326"/>
      <c r="Y32" s="326"/>
      <c r="Z32" s="326"/>
      <c r="AA32" s="326"/>
      <c r="AB32" s="326"/>
      <c r="AC32" s="326"/>
      <c r="AD32" s="326"/>
      <c r="AE32" s="326"/>
      <c r="AF32" s="41"/>
      <c r="AG32" s="41"/>
      <c r="AH32" s="41"/>
      <c r="AI32" s="41"/>
      <c r="AJ32" s="41"/>
      <c r="AK32" s="325">
        <v>0</v>
      </c>
      <c r="AL32" s="326"/>
      <c r="AM32" s="326"/>
      <c r="AN32" s="326"/>
      <c r="AO32" s="326"/>
      <c r="AP32" s="41"/>
      <c r="AQ32" s="41"/>
      <c r="AR32" s="42"/>
      <c r="BE32" s="315"/>
    </row>
    <row r="33" spans="2:44" s="3" customFormat="1" ht="14.45" customHeight="1" hidden="1">
      <c r="B33" s="40"/>
      <c r="C33" s="41"/>
      <c r="D33" s="41"/>
      <c r="E33" s="41"/>
      <c r="F33" s="29" t="s">
        <v>47</v>
      </c>
      <c r="G33" s="41"/>
      <c r="H33" s="41"/>
      <c r="I33" s="41"/>
      <c r="J33" s="41"/>
      <c r="K33" s="41"/>
      <c r="L33" s="327">
        <v>0</v>
      </c>
      <c r="M33" s="326"/>
      <c r="N33" s="326"/>
      <c r="O33" s="326"/>
      <c r="P33" s="326"/>
      <c r="Q33" s="41"/>
      <c r="R33" s="41"/>
      <c r="S33" s="41"/>
      <c r="T33" s="41"/>
      <c r="U33" s="41"/>
      <c r="V33" s="41"/>
      <c r="W33" s="325">
        <f>ROUND(BD54,2)</f>
        <v>0</v>
      </c>
      <c r="X33" s="326"/>
      <c r="Y33" s="326"/>
      <c r="Z33" s="326"/>
      <c r="AA33" s="326"/>
      <c r="AB33" s="326"/>
      <c r="AC33" s="326"/>
      <c r="AD33" s="326"/>
      <c r="AE33" s="326"/>
      <c r="AF33" s="41"/>
      <c r="AG33" s="41"/>
      <c r="AH33" s="41"/>
      <c r="AI33" s="41"/>
      <c r="AJ33" s="41"/>
      <c r="AK33" s="325">
        <v>0</v>
      </c>
      <c r="AL33" s="326"/>
      <c r="AM33" s="326"/>
      <c r="AN33" s="326"/>
      <c r="AO33" s="326"/>
      <c r="AP33" s="41"/>
      <c r="AQ33" s="41"/>
      <c r="AR33" s="42"/>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34"/>
    </row>
    <row r="35" spans="1:57" s="2" customFormat="1" ht="25.9" customHeight="1">
      <c r="A35" s="34"/>
      <c r="B35" s="35"/>
      <c r="C35" s="43"/>
      <c r="D35" s="44" t="s">
        <v>48</v>
      </c>
      <c r="E35" s="45"/>
      <c r="F35" s="45"/>
      <c r="G35" s="45"/>
      <c r="H35" s="45"/>
      <c r="I35" s="45"/>
      <c r="J35" s="45"/>
      <c r="K35" s="45"/>
      <c r="L35" s="45"/>
      <c r="M35" s="45"/>
      <c r="N35" s="45"/>
      <c r="O35" s="45"/>
      <c r="P35" s="45"/>
      <c r="Q35" s="45"/>
      <c r="R35" s="45"/>
      <c r="S35" s="45"/>
      <c r="T35" s="46" t="s">
        <v>49</v>
      </c>
      <c r="U35" s="45"/>
      <c r="V35" s="45"/>
      <c r="W35" s="45"/>
      <c r="X35" s="328" t="s">
        <v>50</v>
      </c>
      <c r="Y35" s="329"/>
      <c r="Z35" s="329"/>
      <c r="AA35" s="329"/>
      <c r="AB35" s="329"/>
      <c r="AC35" s="45"/>
      <c r="AD35" s="45"/>
      <c r="AE35" s="45"/>
      <c r="AF35" s="45"/>
      <c r="AG35" s="45"/>
      <c r="AH35" s="45"/>
      <c r="AI35" s="45"/>
      <c r="AJ35" s="45"/>
      <c r="AK35" s="330">
        <f>SUM(AK26:AK33)</f>
        <v>0</v>
      </c>
      <c r="AL35" s="329"/>
      <c r="AM35" s="329"/>
      <c r="AN35" s="329"/>
      <c r="AO35" s="331"/>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6.95" customHeight="1">
      <c r="A37" s="34"/>
      <c r="B37" s="47"/>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39"/>
      <c r="BE37" s="34"/>
    </row>
    <row r="41" spans="1:57" s="2" customFormat="1" ht="6.95" customHeight="1">
      <c r="A41" s="34"/>
      <c r="B41" s="4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39"/>
      <c r="BE41" s="34"/>
    </row>
    <row r="42" spans="1:57" s="2" customFormat="1" ht="24.95" customHeight="1">
      <c r="A42" s="34"/>
      <c r="B42" s="35"/>
      <c r="C42" s="23" t="s">
        <v>51</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9"/>
      <c r="BE42" s="34"/>
    </row>
    <row r="43" spans="1:57" s="2" customFormat="1" ht="6.95" customHeight="1">
      <c r="A43" s="34"/>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9"/>
      <c r="BE43" s="34"/>
    </row>
    <row r="44" spans="2:44" s="4" customFormat="1" ht="12" customHeight="1">
      <c r="B44" s="51"/>
      <c r="C44" s="29" t="s">
        <v>12</v>
      </c>
      <c r="D44" s="52"/>
      <c r="E44" s="52"/>
      <c r="F44" s="52"/>
      <c r="G44" s="52"/>
      <c r="H44" s="52"/>
      <c r="I44" s="52"/>
      <c r="J44" s="52"/>
      <c r="K44" s="52"/>
      <c r="L44" s="52" t="str">
        <f>K5</f>
        <v>MostKamenickyVytlak</v>
      </c>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3"/>
    </row>
    <row r="45" spans="2:44" s="5" customFormat="1" ht="36.95" customHeight="1">
      <c r="B45" s="54"/>
      <c r="C45" s="55" t="s">
        <v>15</v>
      </c>
      <c r="D45" s="56"/>
      <c r="E45" s="56"/>
      <c r="F45" s="56"/>
      <c r="G45" s="56"/>
      <c r="H45" s="56"/>
      <c r="I45" s="56"/>
      <c r="J45" s="56"/>
      <c r="K45" s="56"/>
      <c r="L45" s="332" t="str">
        <f>K6</f>
        <v>REKONSTRUKCE MOSTU EV. Č. 343-015 KAMENIČKY, PD</v>
      </c>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56"/>
      <c r="AQ45" s="56"/>
      <c r="AR45" s="57"/>
    </row>
    <row r="46" spans="1:57" s="2" customFormat="1" ht="6.95" customHeight="1">
      <c r="A46" s="34"/>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9"/>
      <c r="BE46" s="34"/>
    </row>
    <row r="47" spans="1:57" s="2" customFormat="1" ht="12" customHeight="1">
      <c r="A47" s="34"/>
      <c r="B47" s="35"/>
      <c r="C47" s="29" t="s">
        <v>21</v>
      </c>
      <c r="D47" s="36"/>
      <c r="E47" s="36"/>
      <c r="F47" s="36"/>
      <c r="G47" s="36"/>
      <c r="H47" s="36"/>
      <c r="I47" s="36"/>
      <c r="J47" s="36"/>
      <c r="K47" s="36"/>
      <c r="L47" s="58" t="str">
        <f>IF(K8="","",K8)</f>
        <v>Kameničky</v>
      </c>
      <c r="M47" s="36"/>
      <c r="N47" s="36"/>
      <c r="O47" s="36"/>
      <c r="P47" s="36"/>
      <c r="Q47" s="36"/>
      <c r="R47" s="36"/>
      <c r="S47" s="36"/>
      <c r="T47" s="36"/>
      <c r="U47" s="36"/>
      <c r="V47" s="36"/>
      <c r="W47" s="36"/>
      <c r="X47" s="36"/>
      <c r="Y47" s="36"/>
      <c r="Z47" s="36"/>
      <c r="AA47" s="36"/>
      <c r="AB47" s="36"/>
      <c r="AC47" s="36"/>
      <c r="AD47" s="36"/>
      <c r="AE47" s="36"/>
      <c r="AF47" s="36"/>
      <c r="AG47" s="36"/>
      <c r="AH47" s="36"/>
      <c r="AI47" s="29" t="s">
        <v>23</v>
      </c>
      <c r="AJ47" s="36"/>
      <c r="AK47" s="36"/>
      <c r="AL47" s="36"/>
      <c r="AM47" s="334" t="str">
        <f>IF(AN8="","",AN8)</f>
        <v>7. 2. 2020</v>
      </c>
      <c r="AN47" s="334"/>
      <c r="AO47" s="36"/>
      <c r="AP47" s="36"/>
      <c r="AQ47" s="36"/>
      <c r="AR47" s="39"/>
      <c r="BE47" s="34"/>
    </row>
    <row r="48" spans="1:57" s="2" customFormat="1" ht="6.95" customHeight="1">
      <c r="A48" s="34"/>
      <c r="B48" s="35"/>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9"/>
      <c r="BE48" s="34"/>
    </row>
    <row r="49" spans="1:57" s="2" customFormat="1" ht="25.7" customHeight="1">
      <c r="A49" s="34"/>
      <c r="B49" s="35"/>
      <c r="C49" s="29" t="s">
        <v>25</v>
      </c>
      <c r="D49" s="36"/>
      <c r="E49" s="36"/>
      <c r="F49" s="36"/>
      <c r="G49" s="36"/>
      <c r="H49" s="36"/>
      <c r="I49" s="36"/>
      <c r="J49" s="36"/>
      <c r="K49" s="36"/>
      <c r="L49" s="52" t="str">
        <f>IF(E11="","",E11)</f>
        <v>SPRÁVA A ÚDRŽBA SILNIC PARDUBICKÉHO KRAJE</v>
      </c>
      <c r="M49" s="36"/>
      <c r="N49" s="36"/>
      <c r="O49" s="36"/>
      <c r="P49" s="36"/>
      <c r="Q49" s="36"/>
      <c r="R49" s="36"/>
      <c r="S49" s="36"/>
      <c r="T49" s="36"/>
      <c r="U49" s="36"/>
      <c r="V49" s="36"/>
      <c r="W49" s="36"/>
      <c r="X49" s="36"/>
      <c r="Y49" s="36"/>
      <c r="Z49" s="36"/>
      <c r="AA49" s="36"/>
      <c r="AB49" s="36"/>
      <c r="AC49" s="36"/>
      <c r="AD49" s="36"/>
      <c r="AE49" s="36"/>
      <c r="AF49" s="36"/>
      <c r="AG49" s="36"/>
      <c r="AH49" s="36"/>
      <c r="AI49" s="29" t="s">
        <v>31</v>
      </c>
      <c r="AJ49" s="36"/>
      <c r="AK49" s="36"/>
      <c r="AL49" s="36"/>
      <c r="AM49" s="335" t="str">
        <f>IF(E17="","",E17)</f>
        <v>P-AQUA s.r.o., Jižní 870, 50003 Hradec Králové</v>
      </c>
      <c r="AN49" s="336"/>
      <c r="AO49" s="336"/>
      <c r="AP49" s="336"/>
      <c r="AQ49" s="36"/>
      <c r="AR49" s="39"/>
      <c r="AS49" s="337" t="s">
        <v>52</v>
      </c>
      <c r="AT49" s="338"/>
      <c r="AU49" s="60"/>
      <c r="AV49" s="60"/>
      <c r="AW49" s="60"/>
      <c r="AX49" s="60"/>
      <c r="AY49" s="60"/>
      <c r="AZ49" s="60"/>
      <c r="BA49" s="60"/>
      <c r="BB49" s="60"/>
      <c r="BC49" s="60"/>
      <c r="BD49" s="61"/>
      <c r="BE49" s="34"/>
    </row>
    <row r="50" spans="1:57" s="2" customFormat="1" ht="15.2" customHeight="1">
      <c r="A50" s="34"/>
      <c r="B50" s="35"/>
      <c r="C50" s="29" t="s">
        <v>29</v>
      </c>
      <c r="D50" s="36"/>
      <c r="E50" s="36"/>
      <c r="F50" s="36"/>
      <c r="G50" s="36"/>
      <c r="H50" s="36"/>
      <c r="I50" s="36"/>
      <c r="J50" s="36"/>
      <c r="K50" s="36"/>
      <c r="L50" s="52" t="str">
        <f>IF(E14="Vyplň údaj","",E14)</f>
        <v/>
      </c>
      <c r="M50" s="36"/>
      <c r="N50" s="36"/>
      <c r="O50" s="36"/>
      <c r="P50" s="36"/>
      <c r="Q50" s="36"/>
      <c r="R50" s="36"/>
      <c r="S50" s="36"/>
      <c r="T50" s="36"/>
      <c r="U50" s="36"/>
      <c r="V50" s="36"/>
      <c r="W50" s="36"/>
      <c r="X50" s="36"/>
      <c r="Y50" s="36"/>
      <c r="Z50" s="36"/>
      <c r="AA50" s="36"/>
      <c r="AB50" s="36"/>
      <c r="AC50" s="36"/>
      <c r="AD50" s="36"/>
      <c r="AE50" s="36"/>
      <c r="AF50" s="36"/>
      <c r="AG50" s="36"/>
      <c r="AH50" s="36"/>
      <c r="AI50" s="29" t="s">
        <v>34</v>
      </c>
      <c r="AJ50" s="36"/>
      <c r="AK50" s="36"/>
      <c r="AL50" s="36"/>
      <c r="AM50" s="335" t="str">
        <f>IF(E20="","",E20)</f>
        <v>Ing. Tomáš Růžička</v>
      </c>
      <c r="AN50" s="336"/>
      <c r="AO50" s="336"/>
      <c r="AP50" s="336"/>
      <c r="AQ50" s="36"/>
      <c r="AR50" s="39"/>
      <c r="AS50" s="339"/>
      <c r="AT50" s="340"/>
      <c r="AU50" s="62"/>
      <c r="AV50" s="62"/>
      <c r="AW50" s="62"/>
      <c r="AX50" s="62"/>
      <c r="AY50" s="62"/>
      <c r="AZ50" s="62"/>
      <c r="BA50" s="62"/>
      <c r="BB50" s="62"/>
      <c r="BC50" s="62"/>
      <c r="BD50" s="63"/>
      <c r="BE50" s="34"/>
    </row>
    <row r="51" spans="1:57" s="2" customFormat="1" ht="10.9" customHeight="1">
      <c r="A51" s="34"/>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9"/>
      <c r="AS51" s="341"/>
      <c r="AT51" s="342"/>
      <c r="AU51" s="64"/>
      <c r="AV51" s="64"/>
      <c r="AW51" s="64"/>
      <c r="AX51" s="64"/>
      <c r="AY51" s="64"/>
      <c r="AZ51" s="64"/>
      <c r="BA51" s="64"/>
      <c r="BB51" s="64"/>
      <c r="BC51" s="64"/>
      <c r="BD51" s="65"/>
      <c r="BE51" s="34"/>
    </row>
    <row r="52" spans="1:57" s="2" customFormat="1" ht="29.25" customHeight="1">
      <c r="A52" s="34"/>
      <c r="B52" s="35"/>
      <c r="C52" s="343" t="s">
        <v>53</v>
      </c>
      <c r="D52" s="344"/>
      <c r="E52" s="344"/>
      <c r="F52" s="344"/>
      <c r="G52" s="344"/>
      <c r="H52" s="66"/>
      <c r="I52" s="345" t="s">
        <v>54</v>
      </c>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6" t="s">
        <v>55</v>
      </c>
      <c r="AH52" s="344"/>
      <c r="AI52" s="344"/>
      <c r="AJ52" s="344"/>
      <c r="AK52" s="344"/>
      <c r="AL52" s="344"/>
      <c r="AM52" s="344"/>
      <c r="AN52" s="345" t="s">
        <v>56</v>
      </c>
      <c r="AO52" s="344"/>
      <c r="AP52" s="344"/>
      <c r="AQ52" s="67" t="s">
        <v>57</v>
      </c>
      <c r="AR52" s="39"/>
      <c r="AS52" s="68" t="s">
        <v>58</v>
      </c>
      <c r="AT52" s="69" t="s">
        <v>59</v>
      </c>
      <c r="AU52" s="69" t="s">
        <v>60</v>
      </c>
      <c r="AV52" s="69" t="s">
        <v>61</v>
      </c>
      <c r="AW52" s="69" t="s">
        <v>62</v>
      </c>
      <c r="AX52" s="69" t="s">
        <v>63</v>
      </c>
      <c r="AY52" s="69" t="s">
        <v>64</v>
      </c>
      <c r="AZ52" s="69" t="s">
        <v>65</v>
      </c>
      <c r="BA52" s="69" t="s">
        <v>66</v>
      </c>
      <c r="BB52" s="69" t="s">
        <v>67</v>
      </c>
      <c r="BC52" s="69" t="s">
        <v>68</v>
      </c>
      <c r="BD52" s="70" t="s">
        <v>69</v>
      </c>
      <c r="BE52" s="34"/>
    </row>
    <row r="53" spans="1:57" s="2" customFormat="1" ht="10.9" customHeight="1">
      <c r="A53" s="34"/>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9"/>
      <c r="AS53" s="71"/>
      <c r="AT53" s="72"/>
      <c r="AU53" s="72"/>
      <c r="AV53" s="72"/>
      <c r="AW53" s="72"/>
      <c r="AX53" s="72"/>
      <c r="AY53" s="72"/>
      <c r="AZ53" s="72"/>
      <c r="BA53" s="72"/>
      <c r="BB53" s="72"/>
      <c r="BC53" s="72"/>
      <c r="BD53" s="73"/>
      <c r="BE53" s="34"/>
    </row>
    <row r="54" spans="2:90" s="6" customFormat="1" ht="32.45" customHeight="1">
      <c r="B54" s="74"/>
      <c r="C54" s="75" t="s">
        <v>70</v>
      </c>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350">
        <f>ROUND(AG55,2)</f>
        <v>0</v>
      </c>
      <c r="AH54" s="350"/>
      <c r="AI54" s="350"/>
      <c r="AJ54" s="350"/>
      <c r="AK54" s="350"/>
      <c r="AL54" s="350"/>
      <c r="AM54" s="350"/>
      <c r="AN54" s="351">
        <f>SUM(AG54,AT54)</f>
        <v>0</v>
      </c>
      <c r="AO54" s="351"/>
      <c r="AP54" s="351"/>
      <c r="AQ54" s="78" t="s">
        <v>20</v>
      </c>
      <c r="AR54" s="79"/>
      <c r="AS54" s="80">
        <f>ROUND(AS55,2)</f>
        <v>0</v>
      </c>
      <c r="AT54" s="81">
        <f>ROUND(SUM(AV54:AW54),2)</f>
        <v>0</v>
      </c>
      <c r="AU54" s="82">
        <f>ROUND(AU55,5)</f>
        <v>0</v>
      </c>
      <c r="AV54" s="81">
        <f>ROUND(AZ54*L29,2)</f>
        <v>0</v>
      </c>
      <c r="AW54" s="81">
        <f>ROUND(BA54*L30,2)</f>
        <v>0</v>
      </c>
      <c r="AX54" s="81">
        <f>ROUND(BB54*L29,2)</f>
        <v>0</v>
      </c>
      <c r="AY54" s="81">
        <f>ROUND(BC54*L30,2)</f>
        <v>0</v>
      </c>
      <c r="AZ54" s="81">
        <f>ROUND(AZ55,2)</f>
        <v>0</v>
      </c>
      <c r="BA54" s="81">
        <f>ROUND(BA55,2)</f>
        <v>0</v>
      </c>
      <c r="BB54" s="81">
        <f>ROUND(BB55,2)</f>
        <v>0</v>
      </c>
      <c r="BC54" s="81">
        <f>ROUND(BC55,2)</f>
        <v>0</v>
      </c>
      <c r="BD54" s="83">
        <f>ROUND(BD55,2)</f>
        <v>0</v>
      </c>
      <c r="BS54" s="84" t="s">
        <v>71</v>
      </c>
      <c r="BT54" s="84" t="s">
        <v>72</v>
      </c>
      <c r="BU54" s="85" t="s">
        <v>73</v>
      </c>
      <c r="BV54" s="84" t="s">
        <v>74</v>
      </c>
      <c r="BW54" s="84" t="s">
        <v>5</v>
      </c>
      <c r="BX54" s="84" t="s">
        <v>75</v>
      </c>
      <c r="CL54" s="84" t="s">
        <v>18</v>
      </c>
    </row>
    <row r="55" spans="1:91" s="7" customFormat="1" ht="16.5" customHeight="1">
      <c r="A55" s="86" t="s">
        <v>76</v>
      </c>
      <c r="B55" s="87"/>
      <c r="C55" s="88"/>
      <c r="D55" s="349" t="s">
        <v>77</v>
      </c>
      <c r="E55" s="349"/>
      <c r="F55" s="349"/>
      <c r="G55" s="349"/>
      <c r="H55" s="349"/>
      <c r="I55" s="89"/>
      <c r="J55" s="349" t="s">
        <v>78</v>
      </c>
      <c r="K55" s="349"/>
      <c r="L55" s="349"/>
      <c r="M55" s="349"/>
      <c r="N55" s="349"/>
      <c r="O55" s="349"/>
      <c r="P55" s="349"/>
      <c r="Q55" s="349"/>
      <c r="R55" s="349"/>
      <c r="S55" s="349"/>
      <c r="T55" s="349"/>
      <c r="U55" s="349"/>
      <c r="V55" s="349"/>
      <c r="W55" s="349"/>
      <c r="X55" s="349"/>
      <c r="Y55" s="349"/>
      <c r="Z55" s="349"/>
      <c r="AA55" s="349"/>
      <c r="AB55" s="349"/>
      <c r="AC55" s="349"/>
      <c r="AD55" s="349"/>
      <c r="AE55" s="349"/>
      <c r="AF55" s="349"/>
      <c r="AG55" s="347">
        <f>'SO 331 - SO 331 - Přeložk...'!J30</f>
        <v>0</v>
      </c>
      <c r="AH55" s="348"/>
      <c r="AI55" s="348"/>
      <c r="AJ55" s="348"/>
      <c r="AK55" s="348"/>
      <c r="AL55" s="348"/>
      <c r="AM55" s="348"/>
      <c r="AN55" s="347">
        <f>SUM(AG55,AT55)</f>
        <v>0</v>
      </c>
      <c r="AO55" s="348"/>
      <c r="AP55" s="348"/>
      <c r="AQ55" s="90" t="s">
        <v>79</v>
      </c>
      <c r="AR55" s="91"/>
      <c r="AS55" s="92">
        <v>0</v>
      </c>
      <c r="AT55" s="93">
        <f>ROUND(SUM(AV55:AW55),2)</f>
        <v>0</v>
      </c>
      <c r="AU55" s="94">
        <f>'SO 331 - SO 331 - Přeložk...'!P86</f>
        <v>0</v>
      </c>
      <c r="AV55" s="93">
        <f>'SO 331 - SO 331 - Přeložk...'!J33</f>
        <v>0</v>
      </c>
      <c r="AW55" s="93">
        <f>'SO 331 - SO 331 - Přeložk...'!J34</f>
        <v>0</v>
      </c>
      <c r="AX55" s="93">
        <f>'SO 331 - SO 331 - Přeložk...'!J35</f>
        <v>0</v>
      </c>
      <c r="AY55" s="93">
        <f>'SO 331 - SO 331 - Přeložk...'!J36</f>
        <v>0</v>
      </c>
      <c r="AZ55" s="93">
        <f>'SO 331 - SO 331 - Přeložk...'!F33</f>
        <v>0</v>
      </c>
      <c r="BA55" s="93">
        <f>'SO 331 - SO 331 - Přeložk...'!F34</f>
        <v>0</v>
      </c>
      <c r="BB55" s="93">
        <f>'SO 331 - SO 331 - Přeložk...'!F35</f>
        <v>0</v>
      </c>
      <c r="BC55" s="93">
        <f>'SO 331 - SO 331 - Přeložk...'!F36</f>
        <v>0</v>
      </c>
      <c r="BD55" s="95">
        <f>'SO 331 - SO 331 - Přeložk...'!F37</f>
        <v>0</v>
      </c>
      <c r="BT55" s="96" t="s">
        <v>80</v>
      </c>
      <c r="BV55" s="96" t="s">
        <v>74</v>
      </c>
      <c r="BW55" s="96" t="s">
        <v>81</v>
      </c>
      <c r="BX55" s="96" t="s">
        <v>5</v>
      </c>
      <c r="CL55" s="96" t="s">
        <v>18</v>
      </c>
      <c r="CM55" s="96" t="s">
        <v>82</v>
      </c>
    </row>
    <row r="56" spans="1:57" s="2" customFormat="1" ht="30" customHeight="1">
      <c r="A56" s="34"/>
      <c r="B56" s="35"/>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9"/>
      <c r="AS56" s="34"/>
      <c r="AT56" s="34"/>
      <c r="AU56" s="34"/>
      <c r="AV56" s="34"/>
      <c r="AW56" s="34"/>
      <c r="AX56" s="34"/>
      <c r="AY56" s="34"/>
      <c r="AZ56" s="34"/>
      <c r="BA56" s="34"/>
      <c r="BB56" s="34"/>
      <c r="BC56" s="34"/>
      <c r="BD56" s="34"/>
      <c r="BE56" s="34"/>
    </row>
    <row r="57" spans="1:57" s="2" customFormat="1" ht="6.95" customHeight="1">
      <c r="A57" s="34"/>
      <c r="B57" s="47"/>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39"/>
      <c r="AS57" s="34"/>
      <c r="AT57" s="34"/>
      <c r="AU57" s="34"/>
      <c r="AV57" s="34"/>
      <c r="AW57" s="34"/>
      <c r="AX57" s="34"/>
      <c r="AY57" s="34"/>
      <c r="AZ57" s="34"/>
      <c r="BA57" s="34"/>
      <c r="BB57" s="34"/>
      <c r="BC57" s="34"/>
      <c r="BD57" s="34"/>
      <c r="BE57" s="34"/>
    </row>
  </sheetData>
  <sheetProtection algorithmName="SHA-512" hashValue="uQapnSMfww9oj0BLj7rMjTuEOPvnBMuzOXCnc2e7iZyFPfuTFbEFSX25RdOe2VIGJjgUl/f0Igh7u8em6YhBwQ==" saltValue="LRE3ehK5WQjElSsmH9+djv97lL1LKpaZsRoKPNAVTjLETypTg5jsqXzyOGvoKvPWpXy7LBbHkykl0GMXn/I7lg==" spinCount="100000" sheet="1" objects="1" scenarios="1" formatColumns="0" formatRows="0"/>
  <mergeCells count="42">
    <mergeCell ref="AR2:BE2"/>
    <mergeCell ref="C52:G52"/>
    <mergeCell ref="I52:AF52"/>
    <mergeCell ref="AG52:AM52"/>
    <mergeCell ref="AN52:AP52"/>
    <mergeCell ref="AN55:AP55"/>
    <mergeCell ref="AG55:AM55"/>
    <mergeCell ref="D55:H55"/>
    <mergeCell ref="J55:AF55"/>
    <mergeCell ref="AG54:AM54"/>
    <mergeCell ref="AN54:AP54"/>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SO 331 - SO 331 - Přeložk...'!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20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7"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7"/>
      <c r="L2" s="352"/>
      <c r="M2" s="352"/>
      <c r="N2" s="352"/>
      <c r="O2" s="352"/>
      <c r="P2" s="352"/>
      <c r="Q2" s="352"/>
      <c r="R2" s="352"/>
      <c r="S2" s="352"/>
      <c r="T2" s="352"/>
      <c r="U2" s="352"/>
      <c r="V2" s="352"/>
      <c r="AT2" s="17" t="s">
        <v>81</v>
      </c>
    </row>
    <row r="3" spans="2:46" s="1" customFormat="1" ht="6.95" customHeight="1">
      <c r="B3" s="98"/>
      <c r="C3" s="99"/>
      <c r="D3" s="99"/>
      <c r="E3" s="99"/>
      <c r="F3" s="99"/>
      <c r="G3" s="99"/>
      <c r="H3" s="99"/>
      <c r="I3" s="100"/>
      <c r="J3" s="99"/>
      <c r="K3" s="99"/>
      <c r="L3" s="20"/>
      <c r="AT3" s="17" t="s">
        <v>82</v>
      </c>
    </row>
    <row r="4" spans="2:46" s="1" customFormat="1" ht="24.95" customHeight="1">
      <c r="B4" s="20"/>
      <c r="D4" s="101" t="s">
        <v>83</v>
      </c>
      <c r="I4" s="97"/>
      <c r="L4" s="20"/>
      <c r="M4" s="102" t="s">
        <v>10</v>
      </c>
      <c r="AT4" s="17" t="s">
        <v>4</v>
      </c>
    </row>
    <row r="5" spans="2:12" s="1" customFormat="1" ht="6.95" customHeight="1">
      <c r="B5" s="20"/>
      <c r="I5" s="97"/>
      <c r="L5" s="20"/>
    </row>
    <row r="6" spans="2:12" s="1" customFormat="1" ht="12" customHeight="1">
      <c r="B6" s="20"/>
      <c r="D6" s="103" t="s">
        <v>15</v>
      </c>
      <c r="I6" s="97"/>
      <c r="L6" s="20"/>
    </row>
    <row r="7" spans="2:12" s="1" customFormat="1" ht="16.5" customHeight="1">
      <c r="B7" s="20"/>
      <c r="E7" s="353" t="str">
        <f>'Rekapitulace stavby'!K6</f>
        <v>REKONSTRUKCE MOSTU EV. Č. 343-015 KAMENIČKY, PD</v>
      </c>
      <c r="F7" s="354"/>
      <c r="G7" s="354"/>
      <c r="H7" s="354"/>
      <c r="I7" s="97"/>
      <c r="L7" s="20"/>
    </row>
    <row r="8" spans="1:31" s="2" customFormat="1" ht="12" customHeight="1">
      <c r="A8" s="34"/>
      <c r="B8" s="39"/>
      <c r="C8" s="34"/>
      <c r="D8" s="103" t="s">
        <v>84</v>
      </c>
      <c r="E8" s="34"/>
      <c r="F8" s="34"/>
      <c r="G8" s="34"/>
      <c r="H8" s="34"/>
      <c r="I8" s="104"/>
      <c r="J8" s="34"/>
      <c r="K8" s="34"/>
      <c r="L8" s="105"/>
      <c r="S8" s="34"/>
      <c r="T8" s="34"/>
      <c r="U8" s="34"/>
      <c r="V8" s="34"/>
      <c r="W8" s="34"/>
      <c r="X8" s="34"/>
      <c r="Y8" s="34"/>
      <c r="Z8" s="34"/>
      <c r="AA8" s="34"/>
      <c r="AB8" s="34"/>
      <c r="AC8" s="34"/>
      <c r="AD8" s="34"/>
      <c r="AE8" s="34"/>
    </row>
    <row r="9" spans="1:31" s="2" customFormat="1" ht="16.5" customHeight="1">
      <c r="A9" s="34"/>
      <c r="B9" s="39"/>
      <c r="C9" s="34"/>
      <c r="D9" s="34"/>
      <c r="E9" s="355" t="s">
        <v>85</v>
      </c>
      <c r="F9" s="356"/>
      <c r="G9" s="356"/>
      <c r="H9" s="356"/>
      <c r="I9" s="104"/>
      <c r="J9" s="34"/>
      <c r="K9" s="34"/>
      <c r="L9" s="105"/>
      <c r="S9" s="34"/>
      <c r="T9" s="34"/>
      <c r="U9" s="34"/>
      <c r="V9" s="34"/>
      <c r="W9" s="34"/>
      <c r="X9" s="34"/>
      <c r="Y9" s="34"/>
      <c r="Z9" s="34"/>
      <c r="AA9" s="34"/>
      <c r="AB9" s="34"/>
      <c r="AC9" s="34"/>
      <c r="AD9" s="34"/>
      <c r="AE9" s="34"/>
    </row>
    <row r="10" spans="1:31" s="2" customFormat="1" ht="11.25">
      <c r="A10" s="34"/>
      <c r="B10" s="39"/>
      <c r="C10" s="34"/>
      <c r="D10" s="34"/>
      <c r="E10" s="34"/>
      <c r="F10" s="34"/>
      <c r="G10" s="34"/>
      <c r="H10" s="34"/>
      <c r="I10" s="104"/>
      <c r="J10" s="34"/>
      <c r="K10" s="34"/>
      <c r="L10" s="105"/>
      <c r="S10" s="34"/>
      <c r="T10" s="34"/>
      <c r="U10" s="34"/>
      <c r="V10" s="34"/>
      <c r="W10" s="34"/>
      <c r="X10" s="34"/>
      <c r="Y10" s="34"/>
      <c r="Z10" s="34"/>
      <c r="AA10" s="34"/>
      <c r="AB10" s="34"/>
      <c r="AC10" s="34"/>
      <c r="AD10" s="34"/>
      <c r="AE10" s="34"/>
    </row>
    <row r="11" spans="1:31" s="2" customFormat="1" ht="12" customHeight="1">
      <c r="A11" s="34"/>
      <c r="B11" s="39"/>
      <c r="C11" s="34"/>
      <c r="D11" s="103" t="s">
        <v>17</v>
      </c>
      <c r="E11" s="34"/>
      <c r="F11" s="106" t="s">
        <v>18</v>
      </c>
      <c r="G11" s="34"/>
      <c r="H11" s="34"/>
      <c r="I11" s="107" t="s">
        <v>19</v>
      </c>
      <c r="J11" s="106" t="s">
        <v>20</v>
      </c>
      <c r="K11" s="34"/>
      <c r="L11" s="105"/>
      <c r="S11" s="34"/>
      <c r="T11" s="34"/>
      <c r="U11" s="34"/>
      <c r="V11" s="34"/>
      <c r="W11" s="34"/>
      <c r="X11" s="34"/>
      <c r="Y11" s="34"/>
      <c r="Z11" s="34"/>
      <c r="AA11" s="34"/>
      <c r="AB11" s="34"/>
      <c r="AC11" s="34"/>
      <c r="AD11" s="34"/>
      <c r="AE11" s="34"/>
    </row>
    <row r="12" spans="1:31" s="2" customFormat="1" ht="12" customHeight="1">
      <c r="A12" s="34"/>
      <c r="B12" s="39"/>
      <c r="C12" s="34"/>
      <c r="D12" s="103" t="s">
        <v>21</v>
      </c>
      <c r="E12" s="34"/>
      <c r="F12" s="106" t="s">
        <v>22</v>
      </c>
      <c r="G12" s="34"/>
      <c r="H12" s="34"/>
      <c r="I12" s="107" t="s">
        <v>23</v>
      </c>
      <c r="J12" s="108" t="str">
        <f>'Rekapitulace stavby'!AN8</f>
        <v>7. 2. 2020</v>
      </c>
      <c r="K12" s="34"/>
      <c r="L12" s="105"/>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104"/>
      <c r="J13" s="34"/>
      <c r="K13" s="34"/>
      <c r="L13" s="105"/>
      <c r="S13" s="34"/>
      <c r="T13" s="34"/>
      <c r="U13" s="34"/>
      <c r="V13" s="34"/>
      <c r="W13" s="34"/>
      <c r="X13" s="34"/>
      <c r="Y13" s="34"/>
      <c r="Z13" s="34"/>
      <c r="AA13" s="34"/>
      <c r="AB13" s="34"/>
      <c r="AC13" s="34"/>
      <c r="AD13" s="34"/>
      <c r="AE13" s="34"/>
    </row>
    <row r="14" spans="1:31" s="2" customFormat="1" ht="12" customHeight="1">
      <c r="A14" s="34"/>
      <c r="B14" s="39"/>
      <c r="C14" s="34"/>
      <c r="D14" s="103" t="s">
        <v>25</v>
      </c>
      <c r="E14" s="34"/>
      <c r="F14" s="34"/>
      <c r="G14" s="34"/>
      <c r="H14" s="34"/>
      <c r="I14" s="107" t="s">
        <v>26</v>
      </c>
      <c r="J14" s="106" t="s">
        <v>20</v>
      </c>
      <c r="K14" s="34"/>
      <c r="L14" s="105"/>
      <c r="S14" s="34"/>
      <c r="T14" s="34"/>
      <c r="U14" s="34"/>
      <c r="V14" s="34"/>
      <c r="W14" s="34"/>
      <c r="X14" s="34"/>
      <c r="Y14" s="34"/>
      <c r="Z14" s="34"/>
      <c r="AA14" s="34"/>
      <c r="AB14" s="34"/>
      <c r="AC14" s="34"/>
      <c r="AD14" s="34"/>
      <c r="AE14" s="34"/>
    </row>
    <row r="15" spans="1:31" s="2" customFormat="1" ht="18" customHeight="1">
      <c r="A15" s="34"/>
      <c r="B15" s="39"/>
      <c r="C15" s="34"/>
      <c r="D15" s="34"/>
      <c r="E15" s="106" t="s">
        <v>27</v>
      </c>
      <c r="F15" s="34"/>
      <c r="G15" s="34"/>
      <c r="H15" s="34"/>
      <c r="I15" s="107" t="s">
        <v>28</v>
      </c>
      <c r="J15" s="106" t="s">
        <v>20</v>
      </c>
      <c r="K15" s="34"/>
      <c r="L15" s="105"/>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104"/>
      <c r="J16" s="34"/>
      <c r="K16" s="34"/>
      <c r="L16" s="105"/>
      <c r="S16" s="34"/>
      <c r="T16" s="34"/>
      <c r="U16" s="34"/>
      <c r="V16" s="34"/>
      <c r="W16" s="34"/>
      <c r="X16" s="34"/>
      <c r="Y16" s="34"/>
      <c r="Z16" s="34"/>
      <c r="AA16" s="34"/>
      <c r="AB16" s="34"/>
      <c r="AC16" s="34"/>
      <c r="AD16" s="34"/>
      <c r="AE16" s="34"/>
    </row>
    <row r="17" spans="1:31" s="2" customFormat="1" ht="12" customHeight="1">
      <c r="A17" s="34"/>
      <c r="B17" s="39"/>
      <c r="C17" s="34"/>
      <c r="D17" s="103" t="s">
        <v>29</v>
      </c>
      <c r="E17" s="34"/>
      <c r="F17" s="34"/>
      <c r="G17" s="34"/>
      <c r="H17" s="34"/>
      <c r="I17" s="107" t="s">
        <v>26</v>
      </c>
      <c r="J17" s="30" t="str">
        <f>'Rekapitulace stavby'!AN13</f>
        <v>Vyplň údaj</v>
      </c>
      <c r="K17" s="34"/>
      <c r="L17" s="105"/>
      <c r="S17" s="34"/>
      <c r="T17" s="34"/>
      <c r="U17" s="34"/>
      <c r="V17" s="34"/>
      <c r="W17" s="34"/>
      <c r="X17" s="34"/>
      <c r="Y17" s="34"/>
      <c r="Z17" s="34"/>
      <c r="AA17" s="34"/>
      <c r="AB17" s="34"/>
      <c r="AC17" s="34"/>
      <c r="AD17" s="34"/>
      <c r="AE17" s="34"/>
    </row>
    <row r="18" spans="1:31" s="2" customFormat="1" ht="18" customHeight="1">
      <c r="A18" s="34"/>
      <c r="B18" s="39"/>
      <c r="C18" s="34"/>
      <c r="D18" s="34"/>
      <c r="E18" s="357" t="str">
        <f>'Rekapitulace stavby'!E14</f>
        <v>Vyplň údaj</v>
      </c>
      <c r="F18" s="358"/>
      <c r="G18" s="358"/>
      <c r="H18" s="358"/>
      <c r="I18" s="107" t="s">
        <v>28</v>
      </c>
      <c r="J18" s="30" t="str">
        <f>'Rekapitulace stavby'!AN14</f>
        <v>Vyplň údaj</v>
      </c>
      <c r="K18" s="34"/>
      <c r="L18" s="105"/>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04"/>
      <c r="J19" s="34"/>
      <c r="K19" s="34"/>
      <c r="L19" s="105"/>
      <c r="S19" s="34"/>
      <c r="T19" s="34"/>
      <c r="U19" s="34"/>
      <c r="V19" s="34"/>
      <c r="W19" s="34"/>
      <c r="X19" s="34"/>
      <c r="Y19" s="34"/>
      <c r="Z19" s="34"/>
      <c r="AA19" s="34"/>
      <c r="AB19" s="34"/>
      <c r="AC19" s="34"/>
      <c r="AD19" s="34"/>
      <c r="AE19" s="34"/>
    </row>
    <row r="20" spans="1:31" s="2" customFormat="1" ht="12" customHeight="1">
      <c r="A20" s="34"/>
      <c r="B20" s="39"/>
      <c r="C20" s="34"/>
      <c r="D20" s="103" t="s">
        <v>31</v>
      </c>
      <c r="E20" s="34"/>
      <c r="F20" s="34"/>
      <c r="G20" s="34"/>
      <c r="H20" s="34"/>
      <c r="I20" s="107" t="s">
        <v>26</v>
      </c>
      <c r="J20" s="106" t="s">
        <v>20</v>
      </c>
      <c r="K20" s="34"/>
      <c r="L20" s="105"/>
      <c r="S20" s="34"/>
      <c r="T20" s="34"/>
      <c r="U20" s="34"/>
      <c r="V20" s="34"/>
      <c r="W20" s="34"/>
      <c r="X20" s="34"/>
      <c r="Y20" s="34"/>
      <c r="Z20" s="34"/>
      <c r="AA20" s="34"/>
      <c r="AB20" s="34"/>
      <c r="AC20" s="34"/>
      <c r="AD20" s="34"/>
      <c r="AE20" s="34"/>
    </row>
    <row r="21" spans="1:31" s="2" customFormat="1" ht="18" customHeight="1">
      <c r="A21" s="34"/>
      <c r="B21" s="39"/>
      <c r="C21" s="34"/>
      <c r="D21" s="34"/>
      <c r="E21" s="106" t="s">
        <v>32</v>
      </c>
      <c r="F21" s="34"/>
      <c r="G21" s="34"/>
      <c r="H21" s="34"/>
      <c r="I21" s="107" t="s">
        <v>28</v>
      </c>
      <c r="J21" s="106" t="s">
        <v>20</v>
      </c>
      <c r="K21" s="34"/>
      <c r="L21" s="105"/>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04"/>
      <c r="J22" s="34"/>
      <c r="K22" s="34"/>
      <c r="L22" s="105"/>
      <c r="S22" s="34"/>
      <c r="T22" s="34"/>
      <c r="U22" s="34"/>
      <c r="V22" s="34"/>
      <c r="W22" s="34"/>
      <c r="X22" s="34"/>
      <c r="Y22" s="34"/>
      <c r="Z22" s="34"/>
      <c r="AA22" s="34"/>
      <c r="AB22" s="34"/>
      <c r="AC22" s="34"/>
      <c r="AD22" s="34"/>
      <c r="AE22" s="34"/>
    </row>
    <row r="23" spans="1:31" s="2" customFormat="1" ht="12" customHeight="1">
      <c r="A23" s="34"/>
      <c r="B23" s="39"/>
      <c r="C23" s="34"/>
      <c r="D23" s="103" t="s">
        <v>34</v>
      </c>
      <c r="E23" s="34"/>
      <c r="F23" s="34"/>
      <c r="G23" s="34"/>
      <c r="H23" s="34"/>
      <c r="I23" s="107" t="s">
        <v>26</v>
      </c>
      <c r="J23" s="106" t="s">
        <v>20</v>
      </c>
      <c r="K23" s="34"/>
      <c r="L23" s="105"/>
      <c r="S23" s="34"/>
      <c r="T23" s="34"/>
      <c r="U23" s="34"/>
      <c r="V23" s="34"/>
      <c r="W23" s="34"/>
      <c r="X23" s="34"/>
      <c r="Y23" s="34"/>
      <c r="Z23" s="34"/>
      <c r="AA23" s="34"/>
      <c r="AB23" s="34"/>
      <c r="AC23" s="34"/>
      <c r="AD23" s="34"/>
      <c r="AE23" s="34"/>
    </row>
    <row r="24" spans="1:31" s="2" customFormat="1" ht="18" customHeight="1">
      <c r="A24" s="34"/>
      <c r="B24" s="39"/>
      <c r="C24" s="34"/>
      <c r="D24" s="34"/>
      <c r="E24" s="106" t="s">
        <v>35</v>
      </c>
      <c r="F24" s="34"/>
      <c r="G24" s="34"/>
      <c r="H24" s="34"/>
      <c r="I24" s="107" t="s">
        <v>28</v>
      </c>
      <c r="J24" s="106" t="s">
        <v>20</v>
      </c>
      <c r="K24" s="34"/>
      <c r="L24" s="105"/>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04"/>
      <c r="J25" s="34"/>
      <c r="K25" s="34"/>
      <c r="L25" s="105"/>
      <c r="S25" s="34"/>
      <c r="T25" s="34"/>
      <c r="U25" s="34"/>
      <c r="V25" s="34"/>
      <c r="W25" s="34"/>
      <c r="X25" s="34"/>
      <c r="Y25" s="34"/>
      <c r="Z25" s="34"/>
      <c r="AA25" s="34"/>
      <c r="AB25" s="34"/>
      <c r="AC25" s="34"/>
      <c r="AD25" s="34"/>
      <c r="AE25" s="34"/>
    </row>
    <row r="26" spans="1:31" s="2" customFormat="1" ht="12" customHeight="1">
      <c r="A26" s="34"/>
      <c r="B26" s="39"/>
      <c r="C26" s="34"/>
      <c r="D26" s="103" t="s">
        <v>36</v>
      </c>
      <c r="E26" s="34"/>
      <c r="F26" s="34"/>
      <c r="G26" s="34"/>
      <c r="H26" s="34"/>
      <c r="I26" s="104"/>
      <c r="J26" s="34"/>
      <c r="K26" s="34"/>
      <c r="L26" s="105"/>
      <c r="S26" s="34"/>
      <c r="T26" s="34"/>
      <c r="U26" s="34"/>
      <c r="V26" s="34"/>
      <c r="W26" s="34"/>
      <c r="X26" s="34"/>
      <c r="Y26" s="34"/>
      <c r="Z26" s="34"/>
      <c r="AA26" s="34"/>
      <c r="AB26" s="34"/>
      <c r="AC26" s="34"/>
      <c r="AD26" s="34"/>
      <c r="AE26" s="34"/>
    </row>
    <row r="27" spans="1:31" s="8" customFormat="1" ht="16.5" customHeight="1">
      <c r="A27" s="109"/>
      <c r="B27" s="110"/>
      <c r="C27" s="109"/>
      <c r="D27" s="109"/>
      <c r="E27" s="359" t="s">
        <v>20</v>
      </c>
      <c r="F27" s="359"/>
      <c r="G27" s="359"/>
      <c r="H27" s="359"/>
      <c r="I27" s="111"/>
      <c r="J27" s="109"/>
      <c r="K27" s="109"/>
      <c r="L27" s="112"/>
      <c r="S27" s="109"/>
      <c r="T27" s="109"/>
      <c r="U27" s="109"/>
      <c r="V27" s="109"/>
      <c r="W27" s="109"/>
      <c r="X27" s="109"/>
      <c r="Y27" s="109"/>
      <c r="Z27" s="109"/>
      <c r="AA27" s="109"/>
      <c r="AB27" s="109"/>
      <c r="AC27" s="109"/>
      <c r="AD27" s="109"/>
      <c r="AE27" s="109"/>
    </row>
    <row r="28" spans="1:31" s="2" customFormat="1" ht="6.95" customHeight="1">
      <c r="A28" s="34"/>
      <c r="B28" s="39"/>
      <c r="C28" s="34"/>
      <c r="D28" s="34"/>
      <c r="E28" s="34"/>
      <c r="F28" s="34"/>
      <c r="G28" s="34"/>
      <c r="H28" s="34"/>
      <c r="I28" s="104"/>
      <c r="J28" s="34"/>
      <c r="K28" s="34"/>
      <c r="L28" s="105"/>
      <c r="S28" s="34"/>
      <c r="T28" s="34"/>
      <c r="U28" s="34"/>
      <c r="V28" s="34"/>
      <c r="W28" s="34"/>
      <c r="X28" s="34"/>
      <c r="Y28" s="34"/>
      <c r="Z28" s="34"/>
      <c r="AA28" s="34"/>
      <c r="AB28" s="34"/>
      <c r="AC28" s="34"/>
      <c r="AD28" s="34"/>
      <c r="AE28" s="34"/>
    </row>
    <row r="29" spans="1:31" s="2" customFormat="1" ht="6.95" customHeight="1">
      <c r="A29" s="34"/>
      <c r="B29" s="39"/>
      <c r="C29" s="34"/>
      <c r="D29" s="113"/>
      <c r="E29" s="113"/>
      <c r="F29" s="113"/>
      <c r="G29" s="113"/>
      <c r="H29" s="113"/>
      <c r="I29" s="114"/>
      <c r="J29" s="113"/>
      <c r="K29" s="113"/>
      <c r="L29" s="105"/>
      <c r="S29" s="34"/>
      <c r="T29" s="34"/>
      <c r="U29" s="34"/>
      <c r="V29" s="34"/>
      <c r="W29" s="34"/>
      <c r="X29" s="34"/>
      <c r="Y29" s="34"/>
      <c r="Z29" s="34"/>
      <c r="AA29" s="34"/>
      <c r="AB29" s="34"/>
      <c r="AC29" s="34"/>
      <c r="AD29" s="34"/>
      <c r="AE29" s="34"/>
    </row>
    <row r="30" spans="1:31" s="2" customFormat="1" ht="25.35" customHeight="1">
      <c r="A30" s="34"/>
      <c r="B30" s="39"/>
      <c r="C30" s="34"/>
      <c r="D30" s="115" t="s">
        <v>38</v>
      </c>
      <c r="E30" s="34"/>
      <c r="F30" s="34"/>
      <c r="G30" s="34"/>
      <c r="H30" s="34"/>
      <c r="I30" s="104"/>
      <c r="J30" s="116">
        <f>ROUND(J86,2)</f>
        <v>0</v>
      </c>
      <c r="K30" s="34"/>
      <c r="L30" s="105"/>
      <c r="S30" s="34"/>
      <c r="T30" s="34"/>
      <c r="U30" s="34"/>
      <c r="V30" s="34"/>
      <c r="W30" s="34"/>
      <c r="X30" s="34"/>
      <c r="Y30" s="34"/>
      <c r="Z30" s="34"/>
      <c r="AA30" s="34"/>
      <c r="AB30" s="34"/>
      <c r="AC30" s="34"/>
      <c r="AD30" s="34"/>
      <c r="AE30" s="34"/>
    </row>
    <row r="31" spans="1:31" s="2" customFormat="1" ht="6.95" customHeight="1">
      <c r="A31" s="34"/>
      <c r="B31" s="39"/>
      <c r="C31" s="34"/>
      <c r="D31" s="113"/>
      <c r="E31" s="113"/>
      <c r="F31" s="113"/>
      <c r="G31" s="113"/>
      <c r="H31" s="113"/>
      <c r="I31" s="114"/>
      <c r="J31" s="113"/>
      <c r="K31" s="113"/>
      <c r="L31" s="105"/>
      <c r="S31" s="34"/>
      <c r="T31" s="34"/>
      <c r="U31" s="34"/>
      <c r="V31" s="34"/>
      <c r="W31" s="34"/>
      <c r="X31" s="34"/>
      <c r="Y31" s="34"/>
      <c r="Z31" s="34"/>
      <c r="AA31" s="34"/>
      <c r="AB31" s="34"/>
      <c r="AC31" s="34"/>
      <c r="AD31" s="34"/>
      <c r="AE31" s="34"/>
    </row>
    <row r="32" spans="1:31" s="2" customFormat="1" ht="14.45" customHeight="1">
      <c r="A32" s="34"/>
      <c r="B32" s="39"/>
      <c r="C32" s="34"/>
      <c r="D32" s="34"/>
      <c r="E32" s="34"/>
      <c r="F32" s="117" t="s">
        <v>40</v>
      </c>
      <c r="G32" s="34"/>
      <c r="H32" s="34"/>
      <c r="I32" s="118" t="s">
        <v>39</v>
      </c>
      <c r="J32" s="117" t="s">
        <v>41</v>
      </c>
      <c r="K32" s="34"/>
      <c r="L32" s="105"/>
      <c r="S32" s="34"/>
      <c r="T32" s="34"/>
      <c r="U32" s="34"/>
      <c r="V32" s="34"/>
      <c r="W32" s="34"/>
      <c r="X32" s="34"/>
      <c r="Y32" s="34"/>
      <c r="Z32" s="34"/>
      <c r="AA32" s="34"/>
      <c r="AB32" s="34"/>
      <c r="AC32" s="34"/>
      <c r="AD32" s="34"/>
      <c r="AE32" s="34"/>
    </row>
    <row r="33" spans="1:31" s="2" customFormat="1" ht="14.45" customHeight="1">
      <c r="A33" s="34"/>
      <c r="B33" s="39"/>
      <c r="C33" s="34"/>
      <c r="D33" s="119" t="s">
        <v>42</v>
      </c>
      <c r="E33" s="103" t="s">
        <v>43</v>
      </c>
      <c r="F33" s="120">
        <f>ROUND((SUM(BE86:BE199)),2)</f>
        <v>0</v>
      </c>
      <c r="G33" s="34"/>
      <c r="H33" s="34"/>
      <c r="I33" s="121">
        <v>0.21</v>
      </c>
      <c r="J33" s="120">
        <f>ROUND(((SUM(BE86:BE199))*I33),2)</f>
        <v>0</v>
      </c>
      <c r="K33" s="34"/>
      <c r="L33" s="105"/>
      <c r="S33" s="34"/>
      <c r="T33" s="34"/>
      <c r="U33" s="34"/>
      <c r="V33" s="34"/>
      <c r="W33" s="34"/>
      <c r="X33" s="34"/>
      <c r="Y33" s="34"/>
      <c r="Z33" s="34"/>
      <c r="AA33" s="34"/>
      <c r="AB33" s="34"/>
      <c r="AC33" s="34"/>
      <c r="AD33" s="34"/>
      <c r="AE33" s="34"/>
    </row>
    <row r="34" spans="1:31" s="2" customFormat="1" ht="14.45" customHeight="1">
      <c r="A34" s="34"/>
      <c r="B34" s="39"/>
      <c r="C34" s="34"/>
      <c r="D34" s="34"/>
      <c r="E34" s="103" t="s">
        <v>44</v>
      </c>
      <c r="F34" s="120">
        <f>ROUND((SUM(BF86:BF199)),2)</f>
        <v>0</v>
      </c>
      <c r="G34" s="34"/>
      <c r="H34" s="34"/>
      <c r="I34" s="121">
        <v>0.15</v>
      </c>
      <c r="J34" s="120">
        <f>ROUND(((SUM(BF86:BF199))*I34),2)</f>
        <v>0</v>
      </c>
      <c r="K34" s="34"/>
      <c r="L34" s="105"/>
      <c r="S34" s="34"/>
      <c r="T34" s="34"/>
      <c r="U34" s="34"/>
      <c r="V34" s="34"/>
      <c r="W34" s="34"/>
      <c r="X34" s="34"/>
      <c r="Y34" s="34"/>
      <c r="Z34" s="34"/>
      <c r="AA34" s="34"/>
      <c r="AB34" s="34"/>
      <c r="AC34" s="34"/>
      <c r="AD34" s="34"/>
      <c r="AE34" s="34"/>
    </row>
    <row r="35" spans="1:31" s="2" customFormat="1" ht="14.45" customHeight="1" hidden="1">
      <c r="A35" s="34"/>
      <c r="B35" s="39"/>
      <c r="C35" s="34"/>
      <c r="D35" s="34"/>
      <c r="E35" s="103" t="s">
        <v>45</v>
      </c>
      <c r="F35" s="120">
        <f>ROUND((SUM(BG86:BG199)),2)</f>
        <v>0</v>
      </c>
      <c r="G35" s="34"/>
      <c r="H35" s="34"/>
      <c r="I35" s="121">
        <v>0.21</v>
      </c>
      <c r="J35" s="120">
        <f>0</f>
        <v>0</v>
      </c>
      <c r="K35" s="34"/>
      <c r="L35" s="105"/>
      <c r="S35" s="34"/>
      <c r="T35" s="34"/>
      <c r="U35" s="34"/>
      <c r="V35" s="34"/>
      <c r="W35" s="34"/>
      <c r="X35" s="34"/>
      <c r="Y35" s="34"/>
      <c r="Z35" s="34"/>
      <c r="AA35" s="34"/>
      <c r="AB35" s="34"/>
      <c r="AC35" s="34"/>
      <c r="AD35" s="34"/>
      <c r="AE35" s="34"/>
    </row>
    <row r="36" spans="1:31" s="2" customFormat="1" ht="14.45" customHeight="1" hidden="1">
      <c r="A36" s="34"/>
      <c r="B36" s="39"/>
      <c r="C36" s="34"/>
      <c r="D36" s="34"/>
      <c r="E36" s="103" t="s">
        <v>46</v>
      </c>
      <c r="F36" s="120">
        <f>ROUND((SUM(BH86:BH199)),2)</f>
        <v>0</v>
      </c>
      <c r="G36" s="34"/>
      <c r="H36" s="34"/>
      <c r="I36" s="121">
        <v>0.15</v>
      </c>
      <c r="J36" s="120">
        <f>0</f>
        <v>0</v>
      </c>
      <c r="K36" s="34"/>
      <c r="L36" s="105"/>
      <c r="S36" s="34"/>
      <c r="T36" s="34"/>
      <c r="U36" s="34"/>
      <c r="V36" s="34"/>
      <c r="W36" s="34"/>
      <c r="X36" s="34"/>
      <c r="Y36" s="34"/>
      <c r="Z36" s="34"/>
      <c r="AA36" s="34"/>
      <c r="AB36" s="34"/>
      <c r="AC36" s="34"/>
      <c r="AD36" s="34"/>
      <c r="AE36" s="34"/>
    </row>
    <row r="37" spans="1:31" s="2" customFormat="1" ht="14.45" customHeight="1" hidden="1">
      <c r="A37" s="34"/>
      <c r="B37" s="39"/>
      <c r="C37" s="34"/>
      <c r="D37" s="34"/>
      <c r="E37" s="103" t="s">
        <v>47</v>
      </c>
      <c r="F37" s="120">
        <f>ROUND((SUM(BI86:BI199)),2)</f>
        <v>0</v>
      </c>
      <c r="G37" s="34"/>
      <c r="H37" s="34"/>
      <c r="I37" s="121">
        <v>0</v>
      </c>
      <c r="J37" s="120">
        <f>0</f>
        <v>0</v>
      </c>
      <c r="K37" s="34"/>
      <c r="L37" s="105"/>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04"/>
      <c r="J38" s="34"/>
      <c r="K38" s="34"/>
      <c r="L38" s="105"/>
      <c r="S38" s="34"/>
      <c r="T38" s="34"/>
      <c r="U38" s="34"/>
      <c r="V38" s="34"/>
      <c r="W38" s="34"/>
      <c r="X38" s="34"/>
      <c r="Y38" s="34"/>
      <c r="Z38" s="34"/>
      <c r="AA38" s="34"/>
      <c r="AB38" s="34"/>
      <c r="AC38" s="34"/>
      <c r="AD38" s="34"/>
      <c r="AE38" s="34"/>
    </row>
    <row r="39" spans="1:31" s="2" customFormat="1" ht="25.35" customHeight="1">
      <c r="A39" s="34"/>
      <c r="B39" s="39"/>
      <c r="C39" s="122"/>
      <c r="D39" s="123" t="s">
        <v>48</v>
      </c>
      <c r="E39" s="124"/>
      <c r="F39" s="124"/>
      <c r="G39" s="125" t="s">
        <v>49</v>
      </c>
      <c r="H39" s="126" t="s">
        <v>50</v>
      </c>
      <c r="I39" s="127"/>
      <c r="J39" s="128">
        <f>SUM(J30:J37)</f>
        <v>0</v>
      </c>
      <c r="K39" s="129"/>
      <c r="L39" s="105"/>
      <c r="S39" s="34"/>
      <c r="T39" s="34"/>
      <c r="U39" s="34"/>
      <c r="V39" s="34"/>
      <c r="W39" s="34"/>
      <c r="X39" s="34"/>
      <c r="Y39" s="34"/>
      <c r="Z39" s="34"/>
      <c r="AA39" s="34"/>
      <c r="AB39" s="34"/>
      <c r="AC39" s="34"/>
      <c r="AD39" s="34"/>
      <c r="AE39" s="34"/>
    </row>
    <row r="40" spans="1:31" s="2" customFormat="1" ht="14.45" customHeight="1">
      <c r="A40" s="34"/>
      <c r="B40" s="130"/>
      <c r="C40" s="131"/>
      <c r="D40" s="131"/>
      <c r="E40" s="131"/>
      <c r="F40" s="131"/>
      <c r="G40" s="131"/>
      <c r="H40" s="131"/>
      <c r="I40" s="132"/>
      <c r="J40" s="131"/>
      <c r="K40" s="131"/>
      <c r="L40" s="105"/>
      <c r="S40" s="34"/>
      <c r="T40" s="34"/>
      <c r="U40" s="34"/>
      <c r="V40" s="34"/>
      <c r="W40" s="34"/>
      <c r="X40" s="34"/>
      <c r="Y40" s="34"/>
      <c r="Z40" s="34"/>
      <c r="AA40" s="34"/>
      <c r="AB40" s="34"/>
      <c r="AC40" s="34"/>
      <c r="AD40" s="34"/>
      <c r="AE40" s="34"/>
    </row>
    <row r="44" spans="1:31" s="2" customFormat="1" ht="6.95" customHeight="1">
      <c r="A44" s="34"/>
      <c r="B44" s="133"/>
      <c r="C44" s="134"/>
      <c r="D44" s="134"/>
      <c r="E44" s="134"/>
      <c r="F44" s="134"/>
      <c r="G44" s="134"/>
      <c r="H44" s="134"/>
      <c r="I44" s="135"/>
      <c r="J44" s="134"/>
      <c r="K44" s="134"/>
      <c r="L44" s="105"/>
      <c r="S44" s="34"/>
      <c r="T44" s="34"/>
      <c r="U44" s="34"/>
      <c r="V44" s="34"/>
      <c r="W44" s="34"/>
      <c r="X44" s="34"/>
      <c r="Y44" s="34"/>
      <c r="Z44" s="34"/>
      <c r="AA44" s="34"/>
      <c r="AB44" s="34"/>
      <c r="AC44" s="34"/>
      <c r="AD44" s="34"/>
      <c r="AE44" s="34"/>
    </row>
    <row r="45" spans="1:31" s="2" customFormat="1" ht="24.95" customHeight="1">
      <c r="A45" s="34"/>
      <c r="B45" s="35"/>
      <c r="C45" s="23" t="s">
        <v>86</v>
      </c>
      <c r="D45" s="36"/>
      <c r="E45" s="36"/>
      <c r="F45" s="36"/>
      <c r="G45" s="36"/>
      <c r="H45" s="36"/>
      <c r="I45" s="104"/>
      <c r="J45" s="36"/>
      <c r="K45" s="36"/>
      <c r="L45" s="105"/>
      <c r="S45" s="34"/>
      <c r="T45" s="34"/>
      <c r="U45" s="34"/>
      <c r="V45" s="34"/>
      <c r="W45" s="34"/>
      <c r="X45" s="34"/>
      <c r="Y45" s="34"/>
      <c r="Z45" s="34"/>
      <c r="AA45" s="34"/>
      <c r="AB45" s="34"/>
      <c r="AC45" s="34"/>
      <c r="AD45" s="34"/>
      <c r="AE45" s="34"/>
    </row>
    <row r="46" spans="1:31" s="2" customFormat="1" ht="6.95" customHeight="1">
      <c r="A46" s="34"/>
      <c r="B46" s="35"/>
      <c r="C46" s="36"/>
      <c r="D46" s="36"/>
      <c r="E46" s="36"/>
      <c r="F46" s="36"/>
      <c r="G46" s="36"/>
      <c r="H46" s="36"/>
      <c r="I46" s="104"/>
      <c r="J46" s="36"/>
      <c r="K46" s="36"/>
      <c r="L46" s="105"/>
      <c r="S46" s="34"/>
      <c r="T46" s="34"/>
      <c r="U46" s="34"/>
      <c r="V46" s="34"/>
      <c r="W46" s="34"/>
      <c r="X46" s="34"/>
      <c r="Y46" s="34"/>
      <c r="Z46" s="34"/>
      <c r="AA46" s="34"/>
      <c r="AB46" s="34"/>
      <c r="AC46" s="34"/>
      <c r="AD46" s="34"/>
      <c r="AE46" s="34"/>
    </row>
    <row r="47" spans="1:31" s="2" customFormat="1" ht="12" customHeight="1">
      <c r="A47" s="34"/>
      <c r="B47" s="35"/>
      <c r="C47" s="29" t="s">
        <v>15</v>
      </c>
      <c r="D47" s="36"/>
      <c r="E47" s="36"/>
      <c r="F47" s="36"/>
      <c r="G47" s="36"/>
      <c r="H47" s="36"/>
      <c r="I47" s="104"/>
      <c r="J47" s="36"/>
      <c r="K47" s="36"/>
      <c r="L47" s="105"/>
      <c r="S47" s="34"/>
      <c r="T47" s="34"/>
      <c r="U47" s="34"/>
      <c r="V47" s="34"/>
      <c r="W47" s="34"/>
      <c r="X47" s="34"/>
      <c r="Y47" s="34"/>
      <c r="Z47" s="34"/>
      <c r="AA47" s="34"/>
      <c r="AB47" s="34"/>
      <c r="AC47" s="34"/>
      <c r="AD47" s="34"/>
      <c r="AE47" s="34"/>
    </row>
    <row r="48" spans="1:31" s="2" customFormat="1" ht="16.5" customHeight="1">
      <c r="A48" s="34"/>
      <c r="B48" s="35"/>
      <c r="C48" s="36"/>
      <c r="D48" s="36"/>
      <c r="E48" s="360" t="str">
        <f>E7</f>
        <v>REKONSTRUKCE MOSTU EV. Č. 343-015 KAMENIČKY, PD</v>
      </c>
      <c r="F48" s="361"/>
      <c r="G48" s="361"/>
      <c r="H48" s="361"/>
      <c r="I48" s="104"/>
      <c r="J48" s="36"/>
      <c r="K48" s="36"/>
      <c r="L48" s="105"/>
      <c r="S48" s="34"/>
      <c r="T48" s="34"/>
      <c r="U48" s="34"/>
      <c r="V48" s="34"/>
      <c r="W48" s="34"/>
      <c r="X48" s="34"/>
      <c r="Y48" s="34"/>
      <c r="Z48" s="34"/>
      <c r="AA48" s="34"/>
      <c r="AB48" s="34"/>
      <c r="AC48" s="34"/>
      <c r="AD48" s="34"/>
      <c r="AE48" s="34"/>
    </row>
    <row r="49" spans="1:31" s="2" customFormat="1" ht="12" customHeight="1">
      <c r="A49" s="34"/>
      <c r="B49" s="35"/>
      <c r="C49" s="29" t="s">
        <v>84</v>
      </c>
      <c r="D49" s="36"/>
      <c r="E49" s="36"/>
      <c r="F49" s="36"/>
      <c r="G49" s="36"/>
      <c r="H49" s="36"/>
      <c r="I49" s="104"/>
      <c r="J49" s="36"/>
      <c r="K49" s="36"/>
      <c r="L49" s="105"/>
      <c r="S49" s="34"/>
      <c r="T49" s="34"/>
      <c r="U49" s="34"/>
      <c r="V49" s="34"/>
      <c r="W49" s="34"/>
      <c r="X49" s="34"/>
      <c r="Y49" s="34"/>
      <c r="Z49" s="34"/>
      <c r="AA49" s="34"/>
      <c r="AB49" s="34"/>
      <c r="AC49" s="34"/>
      <c r="AD49" s="34"/>
      <c r="AE49" s="34"/>
    </row>
    <row r="50" spans="1:31" s="2" customFormat="1" ht="16.5" customHeight="1">
      <c r="A50" s="34"/>
      <c r="B50" s="35"/>
      <c r="C50" s="36"/>
      <c r="D50" s="36"/>
      <c r="E50" s="332" t="str">
        <f>E9</f>
        <v>SO 331 - SO 331 - Přeložka kanalizace - Výtlak</v>
      </c>
      <c r="F50" s="362"/>
      <c r="G50" s="362"/>
      <c r="H50" s="362"/>
      <c r="I50" s="104"/>
      <c r="J50" s="36"/>
      <c r="K50" s="36"/>
      <c r="L50" s="105"/>
      <c r="S50" s="34"/>
      <c r="T50" s="34"/>
      <c r="U50" s="34"/>
      <c r="V50" s="34"/>
      <c r="W50" s="34"/>
      <c r="X50" s="34"/>
      <c r="Y50" s="34"/>
      <c r="Z50" s="34"/>
      <c r="AA50" s="34"/>
      <c r="AB50" s="34"/>
      <c r="AC50" s="34"/>
      <c r="AD50" s="34"/>
      <c r="AE50" s="34"/>
    </row>
    <row r="51" spans="1:31" s="2" customFormat="1" ht="6.95" customHeight="1">
      <c r="A51" s="34"/>
      <c r="B51" s="35"/>
      <c r="C51" s="36"/>
      <c r="D51" s="36"/>
      <c r="E51" s="36"/>
      <c r="F51" s="36"/>
      <c r="G51" s="36"/>
      <c r="H51" s="36"/>
      <c r="I51" s="104"/>
      <c r="J51" s="36"/>
      <c r="K51" s="36"/>
      <c r="L51" s="105"/>
      <c r="S51" s="34"/>
      <c r="T51" s="34"/>
      <c r="U51" s="34"/>
      <c r="V51" s="34"/>
      <c r="W51" s="34"/>
      <c r="X51" s="34"/>
      <c r="Y51" s="34"/>
      <c r="Z51" s="34"/>
      <c r="AA51" s="34"/>
      <c r="AB51" s="34"/>
      <c r="AC51" s="34"/>
      <c r="AD51" s="34"/>
      <c r="AE51" s="34"/>
    </row>
    <row r="52" spans="1:31" s="2" customFormat="1" ht="12" customHeight="1">
      <c r="A52" s="34"/>
      <c r="B52" s="35"/>
      <c r="C52" s="29" t="s">
        <v>21</v>
      </c>
      <c r="D52" s="36"/>
      <c r="E52" s="36"/>
      <c r="F52" s="27" t="str">
        <f>F12</f>
        <v>Kameničky</v>
      </c>
      <c r="G52" s="36"/>
      <c r="H52" s="36"/>
      <c r="I52" s="107" t="s">
        <v>23</v>
      </c>
      <c r="J52" s="59" t="str">
        <f>IF(J12="","",J12)</f>
        <v>7. 2. 2020</v>
      </c>
      <c r="K52" s="36"/>
      <c r="L52" s="105"/>
      <c r="S52" s="34"/>
      <c r="T52" s="34"/>
      <c r="U52" s="34"/>
      <c r="V52" s="34"/>
      <c r="W52" s="34"/>
      <c r="X52" s="34"/>
      <c r="Y52" s="34"/>
      <c r="Z52" s="34"/>
      <c r="AA52" s="34"/>
      <c r="AB52" s="34"/>
      <c r="AC52" s="34"/>
      <c r="AD52" s="34"/>
      <c r="AE52" s="34"/>
    </row>
    <row r="53" spans="1:31" s="2" customFormat="1" ht="6.95" customHeight="1">
      <c r="A53" s="34"/>
      <c r="B53" s="35"/>
      <c r="C53" s="36"/>
      <c r="D53" s="36"/>
      <c r="E53" s="36"/>
      <c r="F53" s="36"/>
      <c r="G53" s="36"/>
      <c r="H53" s="36"/>
      <c r="I53" s="104"/>
      <c r="J53" s="36"/>
      <c r="K53" s="36"/>
      <c r="L53" s="105"/>
      <c r="S53" s="34"/>
      <c r="T53" s="34"/>
      <c r="U53" s="34"/>
      <c r="V53" s="34"/>
      <c r="W53" s="34"/>
      <c r="X53" s="34"/>
      <c r="Y53" s="34"/>
      <c r="Z53" s="34"/>
      <c r="AA53" s="34"/>
      <c r="AB53" s="34"/>
      <c r="AC53" s="34"/>
      <c r="AD53" s="34"/>
      <c r="AE53" s="34"/>
    </row>
    <row r="54" spans="1:31" s="2" customFormat="1" ht="40.15" customHeight="1">
      <c r="A54" s="34"/>
      <c r="B54" s="35"/>
      <c r="C54" s="29" t="s">
        <v>25</v>
      </c>
      <c r="D54" s="36"/>
      <c r="E54" s="36"/>
      <c r="F54" s="27" t="str">
        <f>E15</f>
        <v>SPRÁVA A ÚDRŽBA SILNIC PARDUBICKÉHO KRAJE</v>
      </c>
      <c r="G54" s="36"/>
      <c r="H54" s="36"/>
      <c r="I54" s="107" t="s">
        <v>31</v>
      </c>
      <c r="J54" s="32" t="str">
        <f>E21</f>
        <v>P-AQUA s.r.o., Jižní 870, 50003 Hradec Králové</v>
      </c>
      <c r="K54" s="36"/>
      <c r="L54" s="105"/>
      <c r="S54" s="34"/>
      <c r="T54" s="34"/>
      <c r="U54" s="34"/>
      <c r="V54" s="34"/>
      <c r="W54" s="34"/>
      <c r="X54" s="34"/>
      <c r="Y54" s="34"/>
      <c r="Z54" s="34"/>
      <c r="AA54" s="34"/>
      <c r="AB54" s="34"/>
      <c r="AC54" s="34"/>
      <c r="AD54" s="34"/>
      <c r="AE54" s="34"/>
    </row>
    <row r="55" spans="1:31" s="2" customFormat="1" ht="15.2" customHeight="1">
      <c r="A55" s="34"/>
      <c r="B55" s="35"/>
      <c r="C55" s="29" t="s">
        <v>29</v>
      </c>
      <c r="D55" s="36"/>
      <c r="E55" s="36"/>
      <c r="F55" s="27" t="str">
        <f>IF(E18="","",E18)</f>
        <v>Vyplň údaj</v>
      </c>
      <c r="G55" s="36"/>
      <c r="H55" s="36"/>
      <c r="I55" s="107" t="s">
        <v>34</v>
      </c>
      <c r="J55" s="32" t="str">
        <f>E24</f>
        <v>Ing. Tomáš Růžička</v>
      </c>
      <c r="K55" s="36"/>
      <c r="L55" s="105"/>
      <c r="S55" s="34"/>
      <c r="T55" s="34"/>
      <c r="U55" s="34"/>
      <c r="V55" s="34"/>
      <c r="W55" s="34"/>
      <c r="X55" s="34"/>
      <c r="Y55" s="34"/>
      <c r="Z55" s="34"/>
      <c r="AA55" s="34"/>
      <c r="AB55" s="34"/>
      <c r="AC55" s="34"/>
      <c r="AD55" s="34"/>
      <c r="AE55" s="34"/>
    </row>
    <row r="56" spans="1:31" s="2" customFormat="1" ht="10.35" customHeight="1">
      <c r="A56" s="34"/>
      <c r="B56" s="35"/>
      <c r="C56" s="36"/>
      <c r="D56" s="36"/>
      <c r="E56" s="36"/>
      <c r="F56" s="36"/>
      <c r="G56" s="36"/>
      <c r="H56" s="36"/>
      <c r="I56" s="104"/>
      <c r="J56" s="36"/>
      <c r="K56" s="36"/>
      <c r="L56" s="105"/>
      <c r="S56" s="34"/>
      <c r="T56" s="34"/>
      <c r="U56" s="34"/>
      <c r="V56" s="34"/>
      <c r="W56" s="34"/>
      <c r="X56" s="34"/>
      <c r="Y56" s="34"/>
      <c r="Z56" s="34"/>
      <c r="AA56" s="34"/>
      <c r="AB56" s="34"/>
      <c r="AC56" s="34"/>
      <c r="AD56" s="34"/>
      <c r="AE56" s="34"/>
    </row>
    <row r="57" spans="1:31" s="2" customFormat="1" ht="29.25" customHeight="1">
      <c r="A57" s="34"/>
      <c r="B57" s="35"/>
      <c r="C57" s="136" t="s">
        <v>87</v>
      </c>
      <c r="D57" s="137"/>
      <c r="E57" s="137"/>
      <c r="F57" s="137"/>
      <c r="G57" s="137"/>
      <c r="H57" s="137"/>
      <c r="I57" s="138"/>
      <c r="J57" s="139" t="s">
        <v>88</v>
      </c>
      <c r="K57" s="137"/>
      <c r="L57" s="105"/>
      <c r="S57" s="34"/>
      <c r="T57" s="34"/>
      <c r="U57" s="34"/>
      <c r="V57" s="34"/>
      <c r="W57" s="34"/>
      <c r="X57" s="34"/>
      <c r="Y57" s="34"/>
      <c r="Z57" s="34"/>
      <c r="AA57" s="34"/>
      <c r="AB57" s="34"/>
      <c r="AC57" s="34"/>
      <c r="AD57" s="34"/>
      <c r="AE57" s="34"/>
    </row>
    <row r="58" spans="1:31" s="2" customFormat="1" ht="10.35" customHeight="1">
      <c r="A58" s="34"/>
      <c r="B58" s="35"/>
      <c r="C58" s="36"/>
      <c r="D58" s="36"/>
      <c r="E58" s="36"/>
      <c r="F58" s="36"/>
      <c r="G58" s="36"/>
      <c r="H58" s="36"/>
      <c r="I58" s="104"/>
      <c r="J58" s="36"/>
      <c r="K58" s="36"/>
      <c r="L58" s="105"/>
      <c r="S58" s="34"/>
      <c r="T58" s="34"/>
      <c r="U58" s="34"/>
      <c r="V58" s="34"/>
      <c r="W58" s="34"/>
      <c r="X58" s="34"/>
      <c r="Y58" s="34"/>
      <c r="Z58" s="34"/>
      <c r="AA58" s="34"/>
      <c r="AB58" s="34"/>
      <c r="AC58" s="34"/>
      <c r="AD58" s="34"/>
      <c r="AE58" s="34"/>
    </row>
    <row r="59" spans="1:47" s="2" customFormat="1" ht="22.9" customHeight="1">
      <c r="A59" s="34"/>
      <c r="B59" s="35"/>
      <c r="C59" s="140" t="s">
        <v>70</v>
      </c>
      <c r="D59" s="36"/>
      <c r="E59" s="36"/>
      <c r="F59" s="36"/>
      <c r="G59" s="36"/>
      <c r="H59" s="36"/>
      <c r="I59" s="104"/>
      <c r="J59" s="77">
        <f>J86</f>
        <v>0</v>
      </c>
      <c r="K59" s="36"/>
      <c r="L59" s="105"/>
      <c r="S59" s="34"/>
      <c r="T59" s="34"/>
      <c r="U59" s="34"/>
      <c r="V59" s="34"/>
      <c r="W59" s="34"/>
      <c r="X59" s="34"/>
      <c r="Y59" s="34"/>
      <c r="Z59" s="34"/>
      <c r="AA59" s="34"/>
      <c r="AB59" s="34"/>
      <c r="AC59" s="34"/>
      <c r="AD59" s="34"/>
      <c r="AE59" s="34"/>
      <c r="AU59" s="17" t="s">
        <v>89</v>
      </c>
    </row>
    <row r="60" spans="2:12" s="9" customFormat="1" ht="24.95" customHeight="1">
      <c r="B60" s="141"/>
      <c r="C60" s="142"/>
      <c r="D60" s="143" t="s">
        <v>90</v>
      </c>
      <c r="E60" s="144"/>
      <c r="F60" s="144"/>
      <c r="G60" s="144"/>
      <c r="H60" s="144"/>
      <c r="I60" s="145"/>
      <c r="J60" s="146">
        <f>J87</f>
        <v>0</v>
      </c>
      <c r="K60" s="142"/>
      <c r="L60" s="147"/>
    </row>
    <row r="61" spans="2:12" s="10" customFormat="1" ht="19.9" customHeight="1">
      <c r="B61" s="148"/>
      <c r="C61" s="149"/>
      <c r="D61" s="150" t="s">
        <v>91</v>
      </c>
      <c r="E61" s="151"/>
      <c r="F61" s="151"/>
      <c r="G61" s="151"/>
      <c r="H61" s="151"/>
      <c r="I61" s="152"/>
      <c r="J61" s="153">
        <f>J88</f>
        <v>0</v>
      </c>
      <c r="K61" s="149"/>
      <c r="L61" s="154"/>
    </row>
    <row r="62" spans="2:12" s="10" customFormat="1" ht="19.9" customHeight="1">
      <c r="B62" s="148"/>
      <c r="C62" s="149"/>
      <c r="D62" s="150" t="s">
        <v>92</v>
      </c>
      <c r="E62" s="151"/>
      <c r="F62" s="151"/>
      <c r="G62" s="151"/>
      <c r="H62" s="151"/>
      <c r="I62" s="152"/>
      <c r="J62" s="153">
        <f>J136</f>
        <v>0</v>
      </c>
      <c r="K62" s="149"/>
      <c r="L62" s="154"/>
    </row>
    <row r="63" spans="2:12" s="10" customFormat="1" ht="19.9" customHeight="1">
      <c r="B63" s="148"/>
      <c r="C63" s="149"/>
      <c r="D63" s="150" t="s">
        <v>93</v>
      </c>
      <c r="E63" s="151"/>
      <c r="F63" s="151"/>
      <c r="G63" s="151"/>
      <c r="H63" s="151"/>
      <c r="I63" s="152"/>
      <c r="J63" s="153">
        <f>J141</f>
        <v>0</v>
      </c>
      <c r="K63" s="149"/>
      <c r="L63" s="154"/>
    </row>
    <row r="64" spans="2:12" s="10" customFormat="1" ht="19.9" customHeight="1">
      <c r="B64" s="148"/>
      <c r="C64" s="149"/>
      <c r="D64" s="150" t="s">
        <v>94</v>
      </c>
      <c r="E64" s="151"/>
      <c r="F64" s="151"/>
      <c r="G64" s="151"/>
      <c r="H64" s="151"/>
      <c r="I64" s="152"/>
      <c r="J64" s="153">
        <f>J186</f>
        <v>0</v>
      </c>
      <c r="K64" s="149"/>
      <c r="L64" s="154"/>
    </row>
    <row r="65" spans="2:12" s="9" customFormat="1" ht="24.95" customHeight="1">
      <c r="B65" s="141"/>
      <c r="C65" s="142"/>
      <c r="D65" s="143" t="s">
        <v>95</v>
      </c>
      <c r="E65" s="144"/>
      <c r="F65" s="144"/>
      <c r="G65" s="144"/>
      <c r="H65" s="144"/>
      <c r="I65" s="145"/>
      <c r="J65" s="146">
        <f>J190</f>
        <v>0</v>
      </c>
      <c r="K65" s="142"/>
      <c r="L65" s="147"/>
    </row>
    <row r="66" spans="2:12" s="10" customFormat="1" ht="19.9" customHeight="1">
      <c r="B66" s="148"/>
      <c r="C66" s="149"/>
      <c r="D66" s="150" t="s">
        <v>96</v>
      </c>
      <c r="E66" s="151"/>
      <c r="F66" s="151"/>
      <c r="G66" s="151"/>
      <c r="H66" s="151"/>
      <c r="I66" s="152"/>
      <c r="J66" s="153">
        <f>J191</f>
        <v>0</v>
      </c>
      <c r="K66" s="149"/>
      <c r="L66" s="154"/>
    </row>
    <row r="67" spans="1:31" s="2" customFormat="1" ht="21.75" customHeight="1">
      <c r="A67" s="34"/>
      <c r="B67" s="35"/>
      <c r="C67" s="36"/>
      <c r="D67" s="36"/>
      <c r="E67" s="36"/>
      <c r="F67" s="36"/>
      <c r="G67" s="36"/>
      <c r="H67" s="36"/>
      <c r="I67" s="104"/>
      <c r="J67" s="36"/>
      <c r="K67" s="36"/>
      <c r="L67" s="105"/>
      <c r="S67" s="34"/>
      <c r="T67" s="34"/>
      <c r="U67" s="34"/>
      <c r="V67" s="34"/>
      <c r="W67" s="34"/>
      <c r="X67" s="34"/>
      <c r="Y67" s="34"/>
      <c r="Z67" s="34"/>
      <c r="AA67" s="34"/>
      <c r="AB67" s="34"/>
      <c r="AC67" s="34"/>
      <c r="AD67" s="34"/>
      <c r="AE67" s="34"/>
    </row>
    <row r="68" spans="1:31" s="2" customFormat="1" ht="6.95" customHeight="1">
      <c r="A68" s="34"/>
      <c r="B68" s="47"/>
      <c r="C68" s="48"/>
      <c r="D68" s="48"/>
      <c r="E68" s="48"/>
      <c r="F68" s="48"/>
      <c r="G68" s="48"/>
      <c r="H68" s="48"/>
      <c r="I68" s="132"/>
      <c r="J68" s="48"/>
      <c r="K68" s="48"/>
      <c r="L68" s="105"/>
      <c r="S68" s="34"/>
      <c r="T68" s="34"/>
      <c r="U68" s="34"/>
      <c r="V68" s="34"/>
      <c r="W68" s="34"/>
      <c r="X68" s="34"/>
      <c r="Y68" s="34"/>
      <c r="Z68" s="34"/>
      <c r="AA68" s="34"/>
      <c r="AB68" s="34"/>
      <c r="AC68" s="34"/>
      <c r="AD68" s="34"/>
      <c r="AE68" s="34"/>
    </row>
    <row r="72" spans="1:31" s="2" customFormat="1" ht="6.95" customHeight="1">
      <c r="A72" s="34"/>
      <c r="B72" s="49"/>
      <c r="C72" s="50"/>
      <c r="D72" s="50"/>
      <c r="E72" s="50"/>
      <c r="F72" s="50"/>
      <c r="G72" s="50"/>
      <c r="H72" s="50"/>
      <c r="I72" s="135"/>
      <c r="J72" s="50"/>
      <c r="K72" s="50"/>
      <c r="L72" s="105"/>
      <c r="S72" s="34"/>
      <c r="T72" s="34"/>
      <c r="U72" s="34"/>
      <c r="V72" s="34"/>
      <c r="W72" s="34"/>
      <c r="X72" s="34"/>
      <c r="Y72" s="34"/>
      <c r="Z72" s="34"/>
      <c r="AA72" s="34"/>
      <c r="AB72" s="34"/>
      <c r="AC72" s="34"/>
      <c r="AD72" s="34"/>
      <c r="AE72" s="34"/>
    </row>
    <row r="73" spans="1:31" s="2" customFormat="1" ht="24.95" customHeight="1">
      <c r="A73" s="34"/>
      <c r="B73" s="35"/>
      <c r="C73" s="23" t="s">
        <v>97</v>
      </c>
      <c r="D73" s="36"/>
      <c r="E73" s="36"/>
      <c r="F73" s="36"/>
      <c r="G73" s="36"/>
      <c r="H73" s="36"/>
      <c r="I73" s="104"/>
      <c r="J73" s="36"/>
      <c r="K73" s="36"/>
      <c r="L73" s="105"/>
      <c r="S73" s="34"/>
      <c r="T73" s="34"/>
      <c r="U73" s="34"/>
      <c r="V73" s="34"/>
      <c r="W73" s="34"/>
      <c r="X73" s="34"/>
      <c r="Y73" s="34"/>
      <c r="Z73" s="34"/>
      <c r="AA73" s="34"/>
      <c r="AB73" s="34"/>
      <c r="AC73" s="34"/>
      <c r="AD73" s="34"/>
      <c r="AE73" s="34"/>
    </row>
    <row r="74" spans="1:31" s="2" customFormat="1" ht="6.95" customHeight="1">
      <c r="A74" s="34"/>
      <c r="B74" s="35"/>
      <c r="C74" s="36"/>
      <c r="D74" s="36"/>
      <c r="E74" s="36"/>
      <c r="F74" s="36"/>
      <c r="G74" s="36"/>
      <c r="H74" s="36"/>
      <c r="I74" s="104"/>
      <c r="J74" s="36"/>
      <c r="K74" s="36"/>
      <c r="L74" s="105"/>
      <c r="S74" s="34"/>
      <c r="T74" s="34"/>
      <c r="U74" s="34"/>
      <c r="V74" s="34"/>
      <c r="W74" s="34"/>
      <c r="X74" s="34"/>
      <c r="Y74" s="34"/>
      <c r="Z74" s="34"/>
      <c r="AA74" s="34"/>
      <c r="AB74" s="34"/>
      <c r="AC74" s="34"/>
      <c r="AD74" s="34"/>
      <c r="AE74" s="34"/>
    </row>
    <row r="75" spans="1:31" s="2" customFormat="1" ht="12" customHeight="1">
      <c r="A75" s="34"/>
      <c r="B75" s="35"/>
      <c r="C75" s="29" t="s">
        <v>15</v>
      </c>
      <c r="D75" s="36"/>
      <c r="E75" s="36"/>
      <c r="F75" s="36"/>
      <c r="G75" s="36"/>
      <c r="H75" s="36"/>
      <c r="I75" s="104"/>
      <c r="J75" s="36"/>
      <c r="K75" s="36"/>
      <c r="L75" s="105"/>
      <c r="S75" s="34"/>
      <c r="T75" s="34"/>
      <c r="U75" s="34"/>
      <c r="V75" s="34"/>
      <c r="W75" s="34"/>
      <c r="X75" s="34"/>
      <c r="Y75" s="34"/>
      <c r="Z75" s="34"/>
      <c r="AA75" s="34"/>
      <c r="AB75" s="34"/>
      <c r="AC75" s="34"/>
      <c r="AD75" s="34"/>
      <c r="AE75" s="34"/>
    </row>
    <row r="76" spans="1:31" s="2" customFormat="1" ht="16.5" customHeight="1">
      <c r="A76" s="34"/>
      <c r="B76" s="35"/>
      <c r="C76" s="36"/>
      <c r="D76" s="36"/>
      <c r="E76" s="360" t="str">
        <f>E7</f>
        <v>REKONSTRUKCE MOSTU EV. Č. 343-015 KAMENIČKY, PD</v>
      </c>
      <c r="F76" s="361"/>
      <c r="G76" s="361"/>
      <c r="H76" s="361"/>
      <c r="I76" s="104"/>
      <c r="J76" s="36"/>
      <c r="K76" s="36"/>
      <c r="L76" s="105"/>
      <c r="S76" s="34"/>
      <c r="T76" s="34"/>
      <c r="U76" s="34"/>
      <c r="V76" s="34"/>
      <c r="W76" s="34"/>
      <c r="X76" s="34"/>
      <c r="Y76" s="34"/>
      <c r="Z76" s="34"/>
      <c r="AA76" s="34"/>
      <c r="AB76" s="34"/>
      <c r="AC76" s="34"/>
      <c r="AD76" s="34"/>
      <c r="AE76" s="34"/>
    </row>
    <row r="77" spans="1:31" s="2" customFormat="1" ht="12" customHeight="1">
      <c r="A77" s="34"/>
      <c r="B77" s="35"/>
      <c r="C77" s="29" t="s">
        <v>84</v>
      </c>
      <c r="D77" s="36"/>
      <c r="E77" s="36"/>
      <c r="F77" s="36"/>
      <c r="G77" s="36"/>
      <c r="H77" s="36"/>
      <c r="I77" s="104"/>
      <c r="J77" s="36"/>
      <c r="K77" s="36"/>
      <c r="L77" s="105"/>
      <c r="S77" s="34"/>
      <c r="T77" s="34"/>
      <c r="U77" s="34"/>
      <c r="V77" s="34"/>
      <c r="W77" s="34"/>
      <c r="X77" s="34"/>
      <c r="Y77" s="34"/>
      <c r="Z77" s="34"/>
      <c r="AA77" s="34"/>
      <c r="AB77" s="34"/>
      <c r="AC77" s="34"/>
      <c r="AD77" s="34"/>
      <c r="AE77" s="34"/>
    </row>
    <row r="78" spans="1:31" s="2" customFormat="1" ht="16.5" customHeight="1">
      <c r="A78" s="34"/>
      <c r="B78" s="35"/>
      <c r="C78" s="36"/>
      <c r="D78" s="36"/>
      <c r="E78" s="332" t="str">
        <f>E9</f>
        <v>SO 331 - SO 331 - Přeložka kanalizace - Výtlak</v>
      </c>
      <c r="F78" s="362"/>
      <c r="G78" s="362"/>
      <c r="H78" s="362"/>
      <c r="I78" s="104"/>
      <c r="J78" s="36"/>
      <c r="K78" s="36"/>
      <c r="L78" s="105"/>
      <c r="S78" s="34"/>
      <c r="T78" s="34"/>
      <c r="U78" s="34"/>
      <c r="V78" s="34"/>
      <c r="W78" s="34"/>
      <c r="X78" s="34"/>
      <c r="Y78" s="34"/>
      <c r="Z78" s="34"/>
      <c r="AA78" s="34"/>
      <c r="AB78" s="34"/>
      <c r="AC78" s="34"/>
      <c r="AD78" s="34"/>
      <c r="AE78" s="34"/>
    </row>
    <row r="79" spans="1:31" s="2" customFormat="1" ht="6.95" customHeight="1">
      <c r="A79" s="34"/>
      <c r="B79" s="35"/>
      <c r="C79" s="36"/>
      <c r="D79" s="36"/>
      <c r="E79" s="36"/>
      <c r="F79" s="36"/>
      <c r="G79" s="36"/>
      <c r="H79" s="36"/>
      <c r="I79" s="104"/>
      <c r="J79" s="36"/>
      <c r="K79" s="36"/>
      <c r="L79" s="105"/>
      <c r="S79" s="34"/>
      <c r="T79" s="34"/>
      <c r="U79" s="34"/>
      <c r="V79" s="34"/>
      <c r="W79" s="34"/>
      <c r="X79" s="34"/>
      <c r="Y79" s="34"/>
      <c r="Z79" s="34"/>
      <c r="AA79" s="34"/>
      <c r="AB79" s="34"/>
      <c r="AC79" s="34"/>
      <c r="AD79" s="34"/>
      <c r="AE79" s="34"/>
    </row>
    <row r="80" spans="1:31" s="2" customFormat="1" ht="12" customHeight="1">
      <c r="A80" s="34"/>
      <c r="B80" s="35"/>
      <c r="C80" s="29" t="s">
        <v>21</v>
      </c>
      <c r="D80" s="36"/>
      <c r="E80" s="36"/>
      <c r="F80" s="27" t="str">
        <f>F12</f>
        <v>Kameničky</v>
      </c>
      <c r="G80" s="36"/>
      <c r="H80" s="36"/>
      <c r="I80" s="107" t="s">
        <v>23</v>
      </c>
      <c r="J80" s="59" t="str">
        <f>IF(J12="","",J12)</f>
        <v>7. 2. 2020</v>
      </c>
      <c r="K80" s="36"/>
      <c r="L80" s="105"/>
      <c r="S80" s="34"/>
      <c r="T80" s="34"/>
      <c r="U80" s="34"/>
      <c r="V80" s="34"/>
      <c r="W80" s="34"/>
      <c r="X80" s="34"/>
      <c r="Y80" s="34"/>
      <c r="Z80" s="34"/>
      <c r="AA80" s="34"/>
      <c r="AB80" s="34"/>
      <c r="AC80" s="34"/>
      <c r="AD80" s="34"/>
      <c r="AE80" s="34"/>
    </row>
    <row r="81" spans="1:31" s="2" customFormat="1" ht="6.95" customHeight="1">
      <c r="A81" s="34"/>
      <c r="B81" s="35"/>
      <c r="C81" s="36"/>
      <c r="D81" s="36"/>
      <c r="E81" s="36"/>
      <c r="F81" s="36"/>
      <c r="G81" s="36"/>
      <c r="H81" s="36"/>
      <c r="I81" s="104"/>
      <c r="J81" s="36"/>
      <c r="K81" s="36"/>
      <c r="L81" s="105"/>
      <c r="S81" s="34"/>
      <c r="T81" s="34"/>
      <c r="U81" s="34"/>
      <c r="V81" s="34"/>
      <c r="W81" s="34"/>
      <c r="X81" s="34"/>
      <c r="Y81" s="34"/>
      <c r="Z81" s="34"/>
      <c r="AA81" s="34"/>
      <c r="AB81" s="34"/>
      <c r="AC81" s="34"/>
      <c r="AD81" s="34"/>
      <c r="AE81" s="34"/>
    </row>
    <row r="82" spans="1:31" s="2" customFormat="1" ht="40.15" customHeight="1">
      <c r="A82" s="34"/>
      <c r="B82" s="35"/>
      <c r="C82" s="29" t="s">
        <v>25</v>
      </c>
      <c r="D82" s="36"/>
      <c r="E82" s="36"/>
      <c r="F82" s="27" t="str">
        <f>E15</f>
        <v>SPRÁVA A ÚDRŽBA SILNIC PARDUBICKÉHO KRAJE</v>
      </c>
      <c r="G82" s="36"/>
      <c r="H82" s="36"/>
      <c r="I82" s="107" t="s">
        <v>31</v>
      </c>
      <c r="J82" s="32" t="str">
        <f>E21</f>
        <v>P-AQUA s.r.o., Jižní 870, 50003 Hradec Králové</v>
      </c>
      <c r="K82" s="36"/>
      <c r="L82" s="105"/>
      <c r="S82" s="34"/>
      <c r="T82" s="34"/>
      <c r="U82" s="34"/>
      <c r="V82" s="34"/>
      <c r="W82" s="34"/>
      <c r="X82" s="34"/>
      <c r="Y82" s="34"/>
      <c r="Z82" s="34"/>
      <c r="AA82" s="34"/>
      <c r="AB82" s="34"/>
      <c r="AC82" s="34"/>
      <c r="AD82" s="34"/>
      <c r="AE82" s="34"/>
    </row>
    <row r="83" spans="1:31" s="2" customFormat="1" ht="15.2" customHeight="1">
      <c r="A83" s="34"/>
      <c r="B83" s="35"/>
      <c r="C83" s="29" t="s">
        <v>29</v>
      </c>
      <c r="D83" s="36"/>
      <c r="E83" s="36"/>
      <c r="F83" s="27" t="str">
        <f>IF(E18="","",E18)</f>
        <v>Vyplň údaj</v>
      </c>
      <c r="G83" s="36"/>
      <c r="H83" s="36"/>
      <c r="I83" s="107" t="s">
        <v>34</v>
      </c>
      <c r="J83" s="32" t="str">
        <f>E24</f>
        <v>Ing. Tomáš Růžička</v>
      </c>
      <c r="K83" s="36"/>
      <c r="L83" s="105"/>
      <c r="S83" s="34"/>
      <c r="T83" s="34"/>
      <c r="U83" s="34"/>
      <c r="V83" s="34"/>
      <c r="W83" s="34"/>
      <c r="X83" s="34"/>
      <c r="Y83" s="34"/>
      <c r="Z83" s="34"/>
      <c r="AA83" s="34"/>
      <c r="AB83" s="34"/>
      <c r="AC83" s="34"/>
      <c r="AD83" s="34"/>
      <c r="AE83" s="34"/>
    </row>
    <row r="84" spans="1:31" s="2" customFormat="1" ht="10.35" customHeight="1">
      <c r="A84" s="34"/>
      <c r="B84" s="35"/>
      <c r="C84" s="36"/>
      <c r="D84" s="36"/>
      <c r="E84" s="36"/>
      <c r="F84" s="36"/>
      <c r="G84" s="36"/>
      <c r="H84" s="36"/>
      <c r="I84" s="104"/>
      <c r="J84" s="36"/>
      <c r="K84" s="36"/>
      <c r="L84" s="105"/>
      <c r="S84" s="34"/>
      <c r="T84" s="34"/>
      <c r="U84" s="34"/>
      <c r="V84" s="34"/>
      <c r="W84" s="34"/>
      <c r="X84" s="34"/>
      <c r="Y84" s="34"/>
      <c r="Z84" s="34"/>
      <c r="AA84" s="34"/>
      <c r="AB84" s="34"/>
      <c r="AC84" s="34"/>
      <c r="AD84" s="34"/>
      <c r="AE84" s="34"/>
    </row>
    <row r="85" spans="1:31" s="11" customFormat="1" ht="29.25" customHeight="1">
      <c r="A85" s="155"/>
      <c r="B85" s="156"/>
      <c r="C85" s="157" t="s">
        <v>98</v>
      </c>
      <c r="D85" s="158" t="s">
        <v>57</v>
      </c>
      <c r="E85" s="158" t="s">
        <v>53</v>
      </c>
      <c r="F85" s="158" t="s">
        <v>54</v>
      </c>
      <c r="G85" s="158" t="s">
        <v>99</v>
      </c>
      <c r="H85" s="158" t="s">
        <v>100</v>
      </c>
      <c r="I85" s="159" t="s">
        <v>101</v>
      </c>
      <c r="J85" s="158" t="s">
        <v>88</v>
      </c>
      <c r="K85" s="160" t="s">
        <v>102</v>
      </c>
      <c r="L85" s="161"/>
      <c r="M85" s="68" t="s">
        <v>20</v>
      </c>
      <c r="N85" s="69" t="s">
        <v>42</v>
      </c>
      <c r="O85" s="69" t="s">
        <v>103</v>
      </c>
      <c r="P85" s="69" t="s">
        <v>104</v>
      </c>
      <c r="Q85" s="69" t="s">
        <v>105</v>
      </c>
      <c r="R85" s="69" t="s">
        <v>106</v>
      </c>
      <c r="S85" s="69" t="s">
        <v>107</v>
      </c>
      <c r="T85" s="70" t="s">
        <v>108</v>
      </c>
      <c r="U85" s="155"/>
      <c r="V85" s="155"/>
      <c r="W85" s="155"/>
      <c r="X85" s="155"/>
      <c r="Y85" s="155"/>
      <c r="Z85" s="155"/>
      <c r="AA85" s="155"/>
      <c r="AB85" s="155"/>
      <c r="AC85" s="155"/>
      <c r="AD85" s="155"/>
      <c r="AE85" s="155"/>
    </row>
    <row r="86" spans="1:63" s="2" customFormat="1" ht="22.9" customHeight="1">
      <c r="A86" s="34"/>
      <c r="B86" s="35"/>
      <c r="C86" s="75" t="s">
        <v>109</v>
      </c>
      <c r="D86" s="36"/>
      <c r="E86" s="36"/>
      <c r="F86" s="36"/>
      <c r="G86" s="36"/>
      <c r="H86" s="36"/>
      <c r="I86" s="104"/>
      <c r="J86" s="162">
        <f>BK86</f>
        <v>0</v>
      </c>
      <c r="K86" s="36"/>
      <c r="L86" s="39"/>
      <c r="M86" s="71"/>
      <c r="N86" s="163"/>
      <c r="O86" s="72"/>
      <c r="P86" s="164">
        <f>P87+P190</f>
        <v>0</v>
      </c>
      <c r="Q86" s="72"/>
      <c r="R86" s="164">
        <f>R87+R190</f>
        <v>14.8546665</v>
      </c>
      <c r="S86" s="72"/>
      <c r="T86" s="165">
        <f>T87+T190</f>
        <v>0</v>
      </c>
      <c r="U86" s="34"/>
      <c r="V86" s="34"/>
      <c r="W86" s="34"/>
      <c r="X86" s="34"/>
      <c r="Y86" s="34"/>
      <c r="Z86" s="34"/>
      <c r="AA86" s="34"/>
      <c r="AB86" s="34"/>
      <c r="AC86" s="34"/>
      <c r="AD86" s="34"/>
      <c r="AE86" s="34"/>
      <c r="AT86" s="17" t="s">
        <v>71</v>
      </c>
      <c r="AU86" s="17" t="s">
        <v>89</v>
      </c>
      <c r="BK86" s="166">
        <f>BK87+BK190</f>
        <v>0</v>
      </c>
    </row>
    <row r="87" spans="2:63" s="12" customFormat="1" ht="25.9" customHeight="1">
      <c r="B87" s="167"/>
      <c r="C87" s="168"/>
      <c r="D87" s="169" t="s">
        <v>71</v>
      </c>
      <c r="E87" s="170" t="s">
        <v>110</v>
      </c>
      <c r="F87" s="170" t="s">
        <v>111</v>
      </c>
      <c r="G87" s="168"/>
      <c r="H87" s="168"/>
      <c r="I87" s="171"/>
      <c r="J87" s="172">
        <f>BK87</f>
        <v>0</v>
      </c>
      <c r="K87" s="168"/>
      <c r="L87" s="173"/>
      <c r="M87" s="174"/>
      <c r="N87" s="175"/>
      <c r="O87" s="175"/>
      <c r="P87" s="176">
        <f>P88+P136+P141+P186</f>
        <v>0</v>
      </c>
      <c r="Q87" s="175"/>
      <c r="R87" s="176">
        <f>R88+R136+R141+R186</f>
        <v>14.8546665</v>
      </c>
      <c r="S87" s="175"/>
      <c r="T87" s="177">
        <f>T88+T136+T141+T186</f>
        <v>0</v>
      </c>
      <c r="AR87" s="178" t="s">
        <v>80</v>
      </c>
      <c r="AT87" s="179" t="s">
        <v>71</v>
      </c>
      <c r="AU87" s="179" t="s">
        <v>72</v>
      </c>
      <c r="AY87" s="178" t="s">
        <v>112</v>
      </c>
      <c r="BK87" s="180">
        <f>BK88+BK136+BK141+BK186</f>
        <v>0</v>
      </c>
    </row>
    <row r="88" spans="2:63" s="12" customFormat="1" ht="22.9" customHeight="1">
      <c r="B88" s="167"/>
      <c r="C88" s="168"/>
      <c r="D88" s="169" t="s">
        <v>71</v>
      </c>
      <c r="E88" s="181" t="s">
        <v>80</v>
      </c>
      <c r="F88" s="181" t="s">
        <v>113</v>
      </c>
      <c r="G88" s="168"/>
      <c r="H88" s="168"/>
      <c r="I88" s="171"/>
      <c r="J88" s="182">
        <f>BK88</f>
        <v>0</v>
      </c>
      <c r="K88" s="168"/>
      <c r="L88" s="173"/>
      <c r="M88" s="174"/>
      <c r="N88" s="175"/>
      <c r="O88" s="175"/>
      <c r="P88" s="176">
        <f>SUM(P89:P135)</f>
        <v>0</v>
      </c>
      <c r="Q88" s="175"/>
      <c r="R88" s="176">
        <f>SUM(R89:R135)</f>
        <v>13.4535651</v>
      </c>
      <c r="S88" s="175"/>
      <c r="T88" s="177">
        <f>SUM(T89:T135)</f>
        <v>0</v>
      </c>
      <c r="AR88" s="178" t="s">
        <v>80</v>
      </c>
      <c r="AT88" s="179" t="s">
        <v>71</v>
      </c>
      <c r="AU88" s="179" t="s">
        <v>80</v>
      </c>
      <c r="AY88" s="178" t="s">
        <v>112</v>
      </c>
      <c r="BK88" s="180">
        <f>SUM(BK89:BK135)</f>
        <v>0</v>
      </c>
    </row>
    <row r="89" spans="1:65" s="2" customFormat="1" ht="16.5" customHeight="1">
      <c r="A89" s="34"/>
      <c r="B89" s="35"/>
      <c r="C89" s="183" t="s">
        <v>80</v>
      </c>
      <c r="D89" s="183" t="s">
        <v>114</v>
      </c>
      <c r="E89" s="184" t="s">
        <v>115</v>
      </c>
      <c r="F89" s="185" t="s">
        <v>116</v>
      </c>
      <c r="G89" s="186" t="s">
        <v>117</v>
      </c>
      <c r="H89" s="187">
        <v>1</v>
      </c>
      <c r="I89" s="188"/>
      <c r="J89" s="187">
        <f>ROUND(I89*H89,2)</f>
        <v>0</v>
      </c>
      <c r="K89" s="185" t="s">
        <v>118</v>
      </c>
      <c r="L89" s="39"/>
      <c r="M89" s="189" t="s">
        <v>20</v>
      </c>
      <c r="N89" s="190" t="s">
        <v>43</v>
      </c>
      <c r="O89" s="64"/>
      <c r="P89" s="191">
        <f>O89*H89</f>
        <v>0</v>
      </c>
      <c r="Q89" s="191">
        <v>0.0369</v>
      </c>
      <c r="R89" s="191">
        <f>Q89*H89</f>
        <v>0.0369</v>
      </c>
      <c r="S89" s="191">
        <v>0</v>
      </c>
      <c r="T89" s="192">
        <f>S89*H89</f>
        <v>0</v>
      </c>
      <c r="U89" s="34"/>
      <c r="V89" s="34"/>
      <c r="W89" s="34"/>
      <c r="X89" s="34"/>
      <c r="Y89" s="34"/>
      <c r="Z89" s="34"/>
      <c r="AA89" s="34"/>
      <c r="AB89" s="34"/>
      <c r="AC89" s="34"/>
      <c r="AD89" s="34"/>
      <c r="AE89" s="34"/>
      <c r="AR89" s="193" t="s">
        <v>119</v>
      </c>
      <c r="AT89" s="193" t="s">
        <v>114</v>
      </c>
      <c r="AU89" s="193" t="s">
        <v>82</v>
      </c>
      <c r="AY89" s="17" t="s">
        <v>112</v>
      </c>
      <c r="BE89" s="194">
        <f>IF(N89="základní",J89,0)</f>
        <v>0</v>
      </c>
      <c r="BF89" s="194">
        <f>IF(N89="snížená",J89,0)</f>
        <v>0</v>
      </c>
      <c r="BG89" s="194">
        <f>IF(N89="zákl. přenesená",J89,0)</f>
        <v>0</v>
      </c>
      <c r="BH89" s="194">
        <f>IF(N89="sníž. přenesená",J89,0)</f>
        <v>0</v>
      </c>
      <c r="BI89" s="194">
        <f>IF(N89="nulová",J89,0)</f>
        <v>0</v>
      </c>
      <c r="BJ89" s="17" t="s">
        <v>80</v>
      </c>
      <c r="BK89" s="194">
        <f>ROUND(I89*H89,2)</f>
        <v>0</v>
      </c>
      <c r="BL89" s="17" t="s">
        <v>119</v>
      </c>
      <c r="BM89" s="193" t="s">
        <v>120</v>
      </c>
    </row>
    <row r="90" spans="1:47" s="2" customFormat="1" ht="29.25">
      <c r="A90" s="34"/>
      <c r="B90" s="35"/>
      <c r="C90" s="36"/>
      <c r="D90" s="195" t="s">
        <v>121</v>
      </c>
      <c r="E90" s="36"/>
      <c r="F90" s="196" t="s">
        <v>122</v>
      </c>
      <c r="G90" s="36"/>
      <c r="H90" s="36"/>
      <c r="I90" s="104"/>
      <c r="J90" s="36"/>
      <c r="K90" s="36"/>
      <c r="L90" s="39"/>
      <c r="M90" s="197"/>
      <c r="N90" s="198"/>
      <c r="O90" s="64"/>
      <c r="P90" s="64"/>
      <c r="Q90" s="64"/>
      <c r="R90" s="64"/>
      <c r="S90" s="64"/>
      <c r="T90" s="65"/>
      <c r="U90" s="34"/>
      <c r="V90" s="34"/>
      <c r="W90" s="34"/>
      <c r="X90" s="34"/>
      <c r="Y90" s="34"/>
      <c r="Z90" s="34"/>
      <c r="AA90" s="34"/>
      <c r="AB90" s="34"/>
      <c r="AC90" s="34"/>
      <c r="AD90" s="34"/>
      <c r="AE90" s="34"/>
      <c r="AT90" s="17" t="s">
        <v>121</v>
      </c>
      <c r="AU90" s="17" t="s">
        <v>82</v>
      </c>
    </row>
    <row r="91" spans="1:47" s="2" customFormat="1" ht="58.5">
      <c r="A91" s="34"/>
      <c r="B91" s="35"/>
      <c r="C91" s="36"/>
      <c r="D91" s="195" t="s">
        <v>123</v>
      </c>
      <c r="E91" s="36"/>
      <c r="F91" s="199" t="s">
        <v>124</v>
      </c>
      <c r="G91" s="36"/>
      <c r="H91" s="36"/>
      <c r="I91" s="104"/>
      <c r="J91" s="36"/>
      <c r="K91" s="36"/>
      <c r="L91" s="39"/>
      <c r="M91" s="197"/>
      <c r="N91" s="198"/>
      <c r="O91" s="64"/>
      <c r="P91" s="64"/>
      <c r="Q91" s="64"/>
      <c r="R91" s="64"/>
      <c r="S91" s="64"/>
      <c r="T91" s="65"/>
      <c r="U91" s="34"/>
      <c r="V91" s="34"/>
      <c r="W91" s="34"/>
      <c r="X91" s="34"/>
      <c r="Y91" s="34"/>
      <c r="Z91" s="34"/>
      <c r="AA91" s="34"/>
      <c r="AB91" s="34"/>
      <c r="AC91" s="34"/>
      <c r="AD91" s="34"/>
      <c r="AE91" s="34"/>
      <c r="AT91" s="17" t="s">
        <v>123</v>
      </c>
      <c r="AU91" s="17" t="s">
        <v>82</v>
      </c>
    </row>
    <row r="92" spans="2:51" s="13" customFormat="1" ht="11.25">
      <c r="B92" s="200"/>
      <c r="C92" s="201"/>
      <c r="D92" s="195" t="s">
        <v>125</v>
      </c>
      <c r="E92" s="202" t="s">
        <v>20</v>
      </c>
      <c r="F92" s="203" t="s">
        <v>126</v>
      </c>
      <c r="G92" s="201"/>
      <c r="H92" s="204">
        <v>1</v>
      </c>
      <c r="I92" s="205"/>
      <c r="J92" s="201"/>
      <c r="K92" s="201"/>
      <c r="L92" s="206"/>
      <c r="M92" s="207"/>
      <c r="N92" s="208"/>
      <c r="O92" s="208"/>
      <c r="P92" s="208"/>
      <c r="Q92" s="208"/>
      <c r="R92" s="208"/>
      <c r="S92" s="208"/>
      <c r="T92" s="209"/>
      <c r="AT92" s="210" t="s">
        <v>125</v>
      </c>
      <c r="AU92" s="210" t="s">
        <v>82</v>
      </c>
      <c r="AV92" s="13" t="s">
        <v>82</v>
      </c>
      <c r="AW92" s="13" t="s">
        <v>33</v>
      </c>
      <c r="AX92" s="13" t="s">
        <v>80</v>
      </c>
      <c r="AY92" s="210" t="s">
        <v>112</v>
      </c>
    </row>
    <row r="93" spans="1:65" s="2" customFormat="1" ht="16.5" customHeight="1">
      <c r="A93" s="34"/>
      <c r="B93" s="35"/>
      <c r="C93" s="183" t="s">
        <v>82</v>
      </c>
      <c r="D93" s="183" t="s">
        <v>114</v>
      </c>
      <c r="E93" s="184" t="s">
        <v>127</v>
      </c>
      <c r="F93" s="185" t="s">
        <v>128</v>
      </c>
      <c r="G93" s="186" t="s">
        <v>117</v>
      </c>
      <c r="H93" s="187">
        <v>2</v>
      </c>
      <c r="I93" s="188"/>
      <c r="J93" s="187">
        <f>ROUND(I93*H93,2)</f>
        <v>0</v>
      </c>
      <c r="K93" s="185" t="s">
        <v>118</v>
      </c>
      <c r="L93" s="39"/>
      <c r="M93" s="189" t="s">
        <v>20</v>
      </c>
      <c r="N93" s="190" t="s">
        <v>43</v>
      </c>
      <c r="O93" s="64"/>
      <c r="P93" s="191">
        <f>O93*H93</f>
        <v>0</v>
      </c>
      <c r="Q93" s="191">
        <v>0.0369</v>
      </c>
      <c r="R93" s="191">
        <f>Q93*H93</f>
        <v>0.0738</v>
      </c>
      <c r="S93" s="191">
        <v>0</v>
      </c>
      <c r="T93" s="192">
        <f>S93*H93</f>
        <v>0</v>
      </c>
      <c r="U93" s="34"/>
      <c r="V93" s="34"/>
      <c r="W93" s="34"/>
      <c r="X93" s="34"/>
      <c r="Y93" s="34"/>
      <c r="Z93" s="34"/>
      <c r="AA93" s="34"/>
      <c r="AB93" s="34"/>
      <c r="AC93" s="34"/>
      <c r="AD93" s="34"/>
      <c r="AE93" s="34"/>
      <c r="AR93" s="193" t="s">
        <v>119</v>
      </c>
      <c r="AT93" s="193" t="s">
        <v>114</v>
      </c>
      <c r="AU93" s="193" t="s">
        <v>82</v>
      </c>
      <c r="AY93" s="17" t="s">
        <v>112</v>
      </c>
      <c r="BE93" s="194">
        <f>IF(N93="základní",J93,0)</f>
        <v>0</v>
      </c>
      <c r="BF93" s="194">
        <f>IF(N93="snížená",J93,0)</f>
        <v>0</v>
      </c>
      <c r="BG93" s="194">
        <f>IF(N93="zákl. přenesená",J93,0)</f>
        <v>0</v>
      </c>
      <c r="BH93" s="194">
        <f>IF(N93="sníž. přenesená",J93,0)</f>
        <v>0</v>
      </c>
      <c r="BI93" s="194">
        <f>IF(N93="nulová",J93,0)</f>
        <v>0</v>
      </c>
      <c r="BJ93" s="17" t="s">
        <v>80</v>
      </c>
      <c r="BK93" s="194">
        <f>ROUND(I93*H93,2)</f>
        <v>0</v>
      </c>
      <c r="BL93" s="17" t="s">
        <v>119</v>
      </c>
      <c r="BM93" s="193" t="s">
        <v>129</v>
      </c>
    </row>
    <row r="94" spans="1:47" s="2" customFormat="1" ht="29.25">
      <c r="A94" s="34"/>
      <c r="B94" s="35"/>
      <c r="C94" s="36"/>
      <c r="D94" s="195" t="s">
        <v>121</v>
      </c>
      <c r="E94" s="36"/>
      <c r="F94" s="196" t="s">
        <v>130</v>
      </c>
      <c r="G94" s="36"/>
      <c r="H94" s="36"/>
      <c r="I94" s="104"/>
      <c r="J94" s="36"/>
      <c r="K94" s="36"/>
      <c r="L94" s="39"/>
      <c r="M94" s="197"/>
      <c r="N94" s="198"/>
      <c r="O94" s="64"/>
      <c r="P94" s="64"/>
      <c r="Q94" s="64"/>
      <c r="R94" s="64"/>
      <c r="S94" s="64"/>
      <c r="T94" s="65"/>
      <c r="U94" s="34"/>
      <c r="V94" s="34"/>
      <c r="W94" s="34"/>
      <c r="X94" s="34"/>
      <c r="Y94" s="34"/>
      <c r="Z94" s="34"/>
      <c r="AA94" s="34"/>
      <c r="AB94" s="34"/>
      <c r="AC94" s="34"/>
      <c r="AD94" s="34"/>
      <c r="AE94" s="34"/>
      <c r="AT94" s="17" t="s">
        <v>121</v>
      </c>
      <c r="AU94" s="17" t="s">
        <v>82</v>
      </c>
    </row>
    <row r="95" spans="1:47" s="2" customFormat="1" ht="58.5">
      <c r="A95" s="34"/>
      <c r="B95" s="35"/>
      <c r="C95" s="36"/>
      <c r="D95" s="195" t="s">
        <v>123</v>
      </c>
      <c r="E95" s="36"/>
      <c r="F95" s="199" t="s">
        <v>124</v>
      </c>
      <c r="G95" s="36"/>
      <c r="H95" s="36"/>
      <c r="I95" s="104"/>
      <c r="J95" s="36"/>
      <c r="K95" s="36"/>
      <c r="L95" s="39"/>
      <c r="M95" s="197"/>
      <c r="N95" s="198"/>
      <c r="O95" s="64"/>
      <c r="P95" s="64"/>
      <c r="Q95" s="64"/>
      <c r="R95" s="64"/>
      <c r="S95" s="64"/>
      <c r="T95" s="65"/>
      <c r="U95" s="34"/>
      <c r="V95" s="34"/>
      <c r="W95" s="34"/>
      <c r="X95" s="34"/>
      <c r="Y95" s="34"/>
      <c r="Z95" s="34"/>
      <c r="AA95" s="34"/>
      <c r="AB95" s="34"/>
      <c r="AC95" s="34"/>
      <c r="AD95" s="34"/>
      <c r="AE95" s="34"/>
      <c r="AT95" s="17" t="s">
        <v>123</v>
      </c>
      <c r="AU95" s="17" t="s">
        <v>82</v>
      </c>
    </row>
    <row r="96" spans="2:51" s="13" customFormat="1" ht="11.25">
      <c r="B96" s="200"/>
      <c r="C96" s="201"/>
      <c r="D96" s="195" t="s">
        <v>125</v>
      </c>
      <c r="E96" s="202" t="s">
        <v>20</v>
      </c>
      <c r="F96" s="203" t="s">
        <v>131</v>
      </c>
      <c r="G96" s="201"/>
      <c r="H96" s="204">
        <v>2</v>
      </c>
      <c r="I96" s="205"/>
      <c r="J96" s="201"/>
      <c r="K96" s="201"/>
      <c r="L96" s="206"/>
      <c r="M96" s="207"/>
      <c r="N96" s="208"/>
      <c r="O96" s="208"/>
      <c r="P96" s="208"/>
      <c r="Q96" s="208"/>
      <c r="R96" s="208"/>
      <c r="S96" s="208"/>
      <c r="T96" s="209"/>
      <c r="AT96" s="210" t="s">
        <v>125</v>
      </c>
      <c r="AU96" s="210" t="s">
        <v>82</v>
      </c>
      <c r="AV96" s="13" t="s">
        <v>82</v>
      </c>
      <c r="AW96" s="13" t="s">
        <v>33</v>
      </c>
      <c r="AX96" s="13" t="s">
        <v>80</v>
      </c>
      <c r="AY96" s="210" t="s">
        <v>112</v>
      </c>
    </row>
    <row r="97" spans="1:65" s="2" customFormat="1" ht="16.5" customHeight="1">
      <c r="A97" s="34"/>
      <c r="B97" s="35"/>
      <c r="C97" s="183" t="s">
        <v>132</v>
      </c>
      <c r="D97" s="183" t="s">
        <v>114</v>
      </c>
      <c r="E97" s="184" t="s">
        <v>133</v>
      </c>
      <c r="F97" s="185" t="s">
        <v>134</v>
      </c>
      <c r="G97" s="186" t="s">
        <v>135</v>
      </c>
      <c r="H97" s="187">
        <v>5.74</v>
      </c>
      <c r="I97" s="188"/>
      <c r="J97" s="187">
        <f>ROUND(I97*H97,2)</f>
        <v>0</v>
      </c>
      <c r="K97" s="185" t="s">
        <v>118</v>
      </c>
      <c r="L97" s="39"/>
      <c r="M97" s="189" t="s">
        <v>20</v>
      </c>
      <c r="N97" s="190" t="s">
        <v>43</v>
      </c>
      <c r="O97" s="64"/>
      <c r="P97" s="191">
        <f>O97*H97</f>
        <v>0</v>
      </c>
      <c r="Q97" s="191">
        <v>0</v>
      </c>
      <c r="R97" s="191">
        <f>Q97*H97</f>
        <v>0</v>
      </c>
      <c r="S97" s="191">
        <v>0</v>
      </c>
      <c r="T97" s="192">
        <f>S97*H97</f>
        <v>0</v>
      </c>
      <c r="U97" s="34"/>
      <c r="V97" s="34"/>
      <c r="W97" s="34"/>
      <c r="X97" s="34"/>
      <c r="Y97" s="34"/>
      <c r="Z97" s="34"/>
      <c r="AA97" s="34"/>
      <c r="AB97" s="34"/>
      <c r="AC97" s="34"/>
      <c r="AD97" s="34"/>
      <c r="AE97" s="34"/>
      <c r="AR97" s="193" t="s">
        <v>119</v>
      </c>
      <c r="AT97" s="193" t="s">
        <v>114</v>
      </c>
      <c r="AU97" s="193" t="s">
        <v>82</v>
      </c>
      <c r="AY97" s="17" t="s">
        <v>112</v>
      </c>
      <c r="BE97" s="194">
        <f>IF(N97="základní",J97,0)</f>
        <v>0</v>
      </c>
      <c r="BF97" s="194">
        <f>IF(N97="snížená",J97,0)</f>
        <v>0</v>
      </c>
      <c r="BG97" s="194">
        <f>IF(N97="zákl. přenesená",J97,0)</f>
        <v>0</v>
      </c>
      <c r="BH97" s="194">
        <f>IF(N97="sníž. přenesená",J97,0)</f>
        <v>0</v>
      </c>
      <c r="BI97" s="194">
        <f>IF(N97="nulová",J97,0)</f>
        <v>0</v>
      </c>
      <c r="BJ97" s="17" t="s">
        <v>80</v>
      </c>
      <c r="BK97" s="194">
        <f>ROUND(I97*H97,2)</f>
        <v>0</v>
      </c>
      <c r="BL97" s="17" t="s">
        <v>119</v>
      </c>
      <c r="BM97" s="193" t="s">
        <v>136</v>
      </c>
    </row>
    <row r="98" spans="1:47" s="2" customFormat="1" ht="19.5">
      <c r="A98" s="34"/>
      <c r="B98" s="35"/>
      <c r="C98" s="36"/>
      <c r="D98" s="195" t="s">
        <v>121</v>
      </c>
      <c r="E98" s="36"/>
      <c r="F98" s="196" t="s">
        <v>137</v>
      </c>
      <c r="G98" s="36"/>
      <c r="H98" s="36"/>
      <c r="I98" s="104"/>
      <c r="J98" s="36"/>
      <c r="K98" s="36"/>
      <c r="L98" s="39"/>
      <c r="M98" s="197"/>
      <c r="N98" s="198"/>
      <c r="O98" s="64"/>
      <c r="P98" s="64"/>
      <c r="Q98" s="64"/>
      <c r="R98" s="64"/>
      <c r="S98" s="64"/>
      <c r="T98" s="65"/>
      <c r="U98" s="34"/>
      <c r="V98" s="34"/>
      <c r="W98" s="34"/>
      <c r="X98" s="34"/>
      <c r="Y98" s="34"/>
      <c r="Z98" s="34"/>
      <c r="AA98" s="34"/>
      <c r="AB98" s="34"/>
      <c r="AC98" s="34"/>
      <c r="AD98" s="34"/>
      <c r="AE98" s="34"/>
      <c r="AT98" s="17" t="s">
        <v>121</v>
      </c>
      <c r="AU98" s="17" t="s">
        <v>82</v>
      </c>
    </row>
    <row r="99" spans="1:47" s="2" customFormat="1" ht="39">
      <c r="A99" s="34"/>
      <c r="B99" s="35"/>
      <c r="C99" s="36"/>
      <c r="D99" s="195" t="s">
        <v>123</v>
      </c>
      <c r="E99" s="36"/>
      <c r="F99" s="199" t="s">
        <v>138</v>
      </c>
      <c r="G99" s="36"/>
      <c r="H99" s="36"/>
      <c r="I99" s="104"/>
      <c r="J99" s="36"/>
      <c r="K99" s="36"/>
      <c r="L99" s="39"/>
      <c r="M99" s="197"/>
      <c r="N99" s="198"/>
      <c r="O99" s="64"/>
      <c r="P99" s="64"/>
      <c r="Q99" s="64"/>
      <c r="R99" s="64"/>
      <c r="S99" s="64"/>
      <c r="T99" s="65"/>
      <c r="U99" s="34"/>
      <c r="V99" s="34"/>
      <c r="W99" s="34"/>
      <c r="X99" s="34"/>
      <c r="Y99" s="34"/>
      <c r="Z99" s="34"/>
      <c r="AA99" s="34"/>
      <c r="AB99" s="34"/>
      <c r="AC99" s="34"/>
      <c r="AD99" s="34"/>
      <c r="AE99" s="34"/>
      <c r="AT99" s="17" t="s">
        <v>123</v>
      </c>
      <c r="AU99" s="17" t="s">
        <v>82</v>
      </c>
    </row>
    <row r="100" spans="2:51" s="13" customFormat="1" ht="11.25">
      <c r="B100" s="200"/>
      <c r="C100" s="201"/>
      <c r="D100" s="195" t="s">
        <v>125</v>
      </c>
      <c r="E100" s="202" t="s">
        <v>20</v>
      </c>
      <c r="F100" s="203" t="s">
        <v>139</v>
      </c>
      <c r="G100" s="201"/>
      <c r="H100" s="204">
        <v>0.78</v>
      </c>
      <c r="I100" s="205"/>
      <c r="J100" s="201"/>
      <c r="K100" s="201"/>
      <c r="L100" s="206"/>
      <c r="M100" s="207"/>
      <c r="N100" s="208"/>
      <c r="O100" s="208"/>
      <c r="P100" s="208"/>
      <c r="Q100" s="208"/>
      <c r="R100" s="208"/>
      <c r="S100" s="208"/>
      <c r="T100" s="209"/>
      <c r="AT100" s="210" t="s">
        <v>125</v>
      </c>
      <c r="AU100" s="210" t="s">
        <v>82</v>
      </c>
      <c r="AV100" s="13" t="s">
        <v>82</v>
      </c>
      <c r="AW100" s="13" t="s">
        <v>33</v>
      </c>
      <c r="AX100" s="13" t="s">
        <v>72</v>
      </c>
      <c r="AY100" s="210" t="s">
        <v>112</v>
      </c>
    </row>
    <row r="101" spans="2:51" s="13" customFormat="1" ht="11.25">
      <c r="B101" s="200"/>
      <c r="C101" s="201"/>
      <c r="D101" s="195" t="s">
        <v>125</v>
      </c>
      <c r="E101" s="202" t="s">
        <v>20</v>
      </c>
      <c r="F101" s="203" t="s">
        <v>140</v>
      </c>
      <c r="G101" s="201"/>
      <c r="H101" s="204">
        <v>0.81</v>
      </c>
      <c r="I101" s="205"/>
      <c r="J101" s="201"/>
      <c r="K101" s="201"/>
      <c r="L101" s="206"/>
      <c r="M101" s="207"/>
      <c r="N101" s="208"/>
      <c r="O101" s="208"/>
      <c r="P101" s="208"/>
      <c r="Q101" s="208"/>
      <c r="R101" s="208"/>
      <c r="S101" s="208"/>
      <c r="T101" s="209"/>
      <c r="AT101" s="210" t="s">
        <v>125</v>
      </c>
      <c r="AU101" s="210" t="s">
        <v>82</v>
      </c>
      <c r="AV101" s="13" t="s">
        <v>82</v>
      </c>
      <c r="AW101" s="13" t="s">
        <v>33</v>
      </c>
      <c r="AX101" s="13" t="s">
        <v>72</v>
      </c>
      <c r="AY101" s="210" t="s">
        <v>112</v>
      </c>
    </row>
    <row r="102" spans="2:51" s="13" customFormat="1" ht="11.25">
      <c r="B102" s="200"/>
      <c r="C102" s="201"/>
      <c r="D102" s="195" t="s">
        <v>125</v>
      </c>
      <c r="E102" s="202" t="s">
        <v>20</v>
      </c>
      <c r="F102" s="203" t="s">
        <v>141</v>
      </c>
      <c r="G102" s="201"/>
      <c r="H102" s="204">
        <v>4.15</v>
      </c>
      <c r="I102" s="205"/>
      <c r="J102" s="201"/>
      <c r="K102" s="201"/>
      <c r="L102" s="206"/>
      <c r="M102" s="207"/>
      <c r="N102" s="208"/>
      <c r="O102" s="208"/>
      <c r="P102" s="208"/>
      <c r="Q102" s="208"/>
      <c r="R102" s="208"/>
      <c r="S102" s="208"/>
      <c r="T102" s="209"/>
      <c r="AT102" s="210" t="s">
        <v>125</v>
      </c>
      <c r="AU102" s="210" t="s">
        <v>82</v>
      </c>
      <c r="AV102" s="13" t="s">
        <v>82</v>
      </c>
      <c r="AW102" s="13" t="s">
        <v>33</v>
      </c>
      <c r="AX102" s="13" t="s">
        <v>72</v>
      </c>
      <c r="AY102" s="210" t="s">
        <v>112</v>
      </c>
    </row>
    <row r="103" spans="2:51" s="14" customFormat="1" ht="11.25">
      <c r="B103" s="211"/>
      <c r="C103" s="212"/>
      <c r="D103" s="195" t="s">
        <v>125</v>
      </c>
      <c r="E103" s="213" t="s">
        <v>20</v>
      </c>
      <c r="F103" s="214" t="s">
        <v>142</v>
      </c>
      <c r="G103" s="212"/>
      <c r="H103" s="215">
        <v>5.74</v>
      </c>
      <c r="I103" s="216"/>
      <c r="J103" s="212"/>
      <c r="K103" s="212"/>
      <c r="L103" s="217"/>
      <c r="M103" s="218"/>
      <c r="N103" s="219"/>
      <c r="O103" s="219"/>
      <c r="P103" s="219"/>
      <c r="Q103" s="219"/>
      <c r="R103" s="219"/>
      <c r="S103" s="219"/>
      <c r="T103" s="220"/>
      <c r="AT103" s="221" t="s">
        <v>125</v>
      </c>
      <c r="AU103" s="221" t="s">
        <v>82</v>
      </c>
      <c r="AV103" s="14" t="s">
        <v>119</v>
      </c>
      <c r="AW103" s="14" t="s">
        <v>33</v>
      </c>
      <c r="AX103" s="14" t="s">
        <v>80</v>
      </c>
      <c r="AY103" s="221" t="s">
        <v>112</v>
      </c>
    </row>
    <row r="104" spans="1:65" s="2" customFormat="1" ht="16.5" customHeight="1">
      <c r="A104" s="34"/>
      <c r="B104" s="35"/>
      <c r="C104" s="183" t="s">
        <v>119</v>
      </c>
      <c r="D104" s="183" t="s">
        <v>114</v>
      </c>
      <c r="E104" s="184" t="s">
        <v>143</v>
      </c>
      <c r="F104" s="185" t="s">
        <v>144</v>
      </c>
      <c r="G104" s="186" t="s">
        <v>135</v>
      </c>
      <c r="H104" s="187">
        <v>5.28</v>
      </c>
      <c r="I104" s="188"/>
      <c r="J104" s="187">
        <f>ROUND(I104*H104,2)</f>
        <v>0</v>
      </c>
      <c r="K104" s="185" t="s">
        <v>118</v>
      </c>
      <c r="L104" s="39"/>
      <c r="M104" s="189" t="s">
        <v>20</v>
      </c>
      <c r="N104" s="190" t="s">
        <v>43</v>
      </c>
      <c r="O104" s="64"/>
      <c r="P104" s="191">
        <f>O104*H104</f>
        <v>0</v>
      </c>
      <c r="Q104" s="191">
        <v>0</v>
      </c>
      <c r="R104" s="191">
        <f>Q104*H104</f>
        <v>0</v>
      </c>
      <c r="S104" s="191">
        <v>0</v>
      </c>
      <c r="T104" s="192">
        <f>S104*H104</f>
        <v>0</v>
      </c>
      <c r="U104" s="34"/>
      <c r="V104" s="34"/>
      <c r="W104" s="34"/>
      <c r="X104" s="34"/>
      <c r="Y104" s="34"/>
      <c r="Z104" s="34"/>
      <c r="AA104" s="34"/>
      <c r="AB104" s="34"/>
      <c r="AC104" s="34"/>
      <c r="AD104" s="34"/>
      <c r="AE104" s="34"/>
      <c r="AR104" s="193" t="s">
        <v>119</v>
      </c>
      <c r="AT104" s="193" t="s">
        <v>114</v>
      </c>
      <c r="AU104" s="193" t="s">
        <v>82</v>
      </c>
      <c r="AY104" s="17" t="s">
        <v>112</v>
      </c>
      <c r="BE104" s="194">
        <f>IF(N104="základní",J104,0)</f>
        <v>0</v>
      </c>
      <c r="BF104" s="194">
        <f>IF(N104="snížená",J104,0)</f>
        <v>0</v>
      </c>
      <c r="BG104" s="194">
        <f>IF(N104="zákl. přenesená",J104,0)</f>
        <v>0</v>
      </c>
      <c r="BH104" s="194">
        <f>IF(N104="sníž. přenesená",J104,0)</f>
        <v>0</v>
      </c>
      <c r="BI104" s="194">
        <f>IF(N104="nulová",J104,0)</f>
        <v>0</v>
      </c>
      <c r="BJ104" s="17" t="s">
        <v>80</v>
      </c>
      <c r="BK104" s="194">
        <f>ROUND(I104*H104,2)</f>
        <v>0</v>
      </c>
      <c r="BL104" s="17" t="s">
        <v>119</v>
      </c>
      <c r="BM104" s="193" t="s">
        <v>145</v>
      </c>
    </row>
    <row r="105" spans="1:47" s="2" customFormat="1" ht="19.5">
      <c r="A105" s="34"/>
      <c r="B105" s="35"/>
      <c r="C105" s="36"/>
      <c r="D105" s="195" t="s">
        <v>121</v>
      </c>
      <c r="E105" s="36"/>
      <c r="F105" s="196" t="s">
        <v>146</v>
      </c>
      <c r="G105" s="36"/>
      <c r="H105" s="36"/>
      <c r="I105" s="104"/>
      <c r="J105" s="36"/>
      <c r="K105" s="36"/>
      <c r="L105" s="39"/>
      <c r="M105" s="197"/>
      <c r="N105" s="198"/>
      <c r="O105" s="64"/>
      <c r="P105" s="64"/>
      <c r="Q105" s="64"/>
      <c r="R105" s="64"/>
      <c r="S105" s="64"/>
      <c r="T105" s="65"/>
      <c r="U105" s="34"/>
      <c r="V105" s="34"/>
      <c r="W105" s="34"/>
      <c r="X105" s="34"/>
      <c r="Y105" s="34"/>
      <c r="Z105" s="34"/>
      <c r="AA105" s="34"/>
      <c r="AB105" s="34"/>
      <c r="AC105" s="34"/>
      <c r="AD105" s="34"/>
      <c r="AE105" s="34"/>
      <c r="AT105" s="17" t="s">
        <v>121</v>
      </c>
      <c r="AU105" s="17" t="s">
        <v>82</v>
      </c>
    </row>
    <row r="106" spans="1:47" s="2" customFormat="1" ht="243.75">
      <c r="A106" s="34"/>
      <c r="B106" s="35"/>
      <c r="C106" s="36"/>
      <c r="D106" s="195" t="s">
        <v>123</v>
      </c>
      <c r="E106" s="36"/>
      <c r="F106" s="199" t="s">
        <v>147</v>
      </c>
      <c r="G106" s="36"/>
      <c r="H106" s="36"/>
      <c r="I106" s="104"/>
      <c r="J106" s="36"/>
      <c r="K106" s="36"/>
      <c r="L106" s="39"/>
      <c r="M106" s="197"/>
      <c r="N106" s="198"/>
      <c r="O106" s="64"/>
      <c r="P106" s="64"/>
      <c r="Q106" s="64"/>
      <c r="R106" s="64"/>
      <c r="S106" s="64"/>
      <c r="T106" s="65"/>
      <c r="U106" s="34"/>
      <c r="V106" s="34"/>
      <c r="W106" s="34"/>
      <c r="X106" s="34"/>
      <c r="Y106" s="34"/>
      <c r="Z106" s="34"/>
      <c r="AA106" s="34"/>
      <c r="AB106" s="34"/>
      <c r="AC106" s="34"/>
      <c r="AD106" s="34"/>
      <c r="AE106" s="34"/>
      <c r="AT106" s="17" t="s">
        <v>123</v>
      </c>
      <c r="AU106" s="17" t="s">
        <v>82</v>
      </c>
    </row>
    <row r="107" spans="2:51" s="13" customFormat="1" ht="11.25">
      <c r="B107" s="200"/>
      <c r="C107" s="201"/>
      <c r="D107" s="195" t="s">
        <v>125</v>
      </c>
      <c r="E107" s="202" t="s">
        <v>20</v>
      </c>
      <c r="F107" s="203" t="s">
        <v>148</v>
      </c>
      <c r="G107" s="201"/>
      <c r="H107" s="204">
        <v>5.28</v>
      </c>
      <c r="I107" s="205"/>
      <c r="J107" s="201"/>
      <c r="K107" s="201"/>
      <c r="L107" s="206"/>
      <c r="M107" s="207"/>
      <c r="N107" s="208"/>
      <c r="O107" s="208"/>
      <c r="P107" s="208"/>
      <c r="Q107" s="208"/>
      <c r="R107" s="208"/>
      <c r="S107" s="208"/>
      <c r="T107" s="209"/>
      <c r="AT107" s="210" t="s">
        <v>125</v>
      </c>
      <c r="AU107" s="210" t="s">
        <v>82</v>
      </c>
      <c r="AV107" s="13" t="s">
        <v>82</v>
      </c>
      <c r="AW107" s="13" t="s">
        <v>33</v>
      </c>
      <c r="AX107" s="13" t="s">
        <v>80</v>
      </c>
      <c r="AY107" s="210" t="s">
        <v>112</v>
      </c>
    </row>
    <row r="108" spans="1:65" s="2" customFormat="1" ht="16.5" customHeight="1">
      <c r="A108" s="34"/>
      <c r="B108" s="35"/>
      <c r="C108" s="183" t="s">
        <v>149</v>
      </c>
      <c r="D108" s="183" t="s">
        <v>114</v>
      </c>
      <c r="E108" s="184" t="s">
        <v>150</v>
      </c>
      <c r="F108" s="185" t="s">
        <v>151</v>
      </c>
      <c r="G108" s="186" t="s">
        <v>152</v>
      </c>
      <c r="H108" s="187">
        <v>11.49</v>
      </c>
      <c r="I108" s="188"/>
      <c r="J108" s="187">
        <f>ROUND(I108*H108,2)</f>
        <v>0</v>
      </c>
      <c r="K108" s="185" t="s">
        <v>118</v>
      </c>
      <c r="L108" s="39"/>
      <c r="M108" s="189" t="s">
        <v>20</v>
      </c>
      <c r="N108" s="190" t="s">
        <v>43</v>
      </c>
      <c r="O108" s="64"/>
      <c r="P108" s="191">
        <f>O108*H108</f>
        <v>0</v>
      </c>
      <c r="Q108" s="191">
        <v>0.00199</v>
      </c>
      <c r="R108" s="191">
        <f>Q108*H108</f>
        <v>0.0228651</v>
      </c>
      <c r="S108" s="191">
        <v>0</v>
      </c>
      <c r="T108" s="192">
        <f>S108*H108</f>
        <v>0</v>
      </c>
      <c r="U108" s="34"/>
      <c r="V108" s="34"/>
      <c r="W108" s="34"/>
      <c r="X108" s="34"/>
      <c r="Y108" s="34"/>
      <c r="Z108" s="34"/>
      <c r="AA108" s="34"/>
      <c r="AB108" s="34"/>
      <c r="AC108" s="34"/>
      <c r="AD108" s="34"/>
      <c r="AE108" s="34"/>
      <c r="AR108" s="193" t="s">
        <v>119</v>
      </c>
      <c r="AT108" s="193" t="s">
        <v>114</v>
      </c>
      <c r="AU108" s="193" t="s">
        <v>82</v>
      </c>
      <c r="AY108" s="17" t="s">
        <v>112</v>
      </c>
      <c r="BE108" s="194">
        <f>IF(N108="základní",J108,0)</f>
        <v>0</v>
      </c>
      <c r="BF108" s="194">
        <f>IF(N108="snížená",J108,0)</f>
        <v>0</v>
      </c>
      <c r="BG108" s="194">
        <f>IF(N108="zákl. přenesená",J108,0)</f>
        <v>0</v>
      </c>
      <c r="BH108" s="194">
        <f>IF(N108="sníž. přenesená",J108,0)</f>
        <v>0</v>
      </c>
      <c r="BI108" s="194">
        <f>IF(N108="nulová",J108,0)</f>
        <v>0</v>
      </c>
      <c r="BJ108" s="17" t="s">
        <v>80</v>
      </c>
      <c r="BK108" s="194">
        <f>ROUND(I108*H108,2)</f>
        <v>0</v>
      </c>
      <c r="BL108" s="17" t="s">
        <v>119</v>
      </c>
      <c r="BM108" s="193" t="s">
        <v>153</v>
      </c>
    </row>
    <row r="109" spans="1:47" s="2" customFormat="1" ht="11.25">
      <c r="A109" s="34"/>
      <c r="B109" s="35"/>
      <c r="C109" s="36"/>
      <c r="D109" s="195" t="s">
        <v>121</v>
      </c>
      <c r="E109" s="36"/>
      <c r="F109" s="196" t="s">
        <v>154</v>
      </c>
      <c r="G109" s="36"/>
      <c r="H109" s="36"/>
      <c r="I109" s="104"/>
      <c r="J109" s="36"/>
      <c r="K109" s="36"/>
      <c r="L109" s="39"/>
      <c r="M109" s="197"/>
      <c r="N109" s="198"/>
      <c r="O109" s="64"/>
      <c r="P109" s="64"/>
      <c r="Q109" s="64"/>
      <c r="R109" s="64"/>
      <c r="S109" s="64"/>
      <c r="T109" s="65"/>
      <c r="U109" s="34"/>
      <c r="V109" s="34"/>
      <c r="W109" s="34"/>
      <c r="X109" s="34"/>
      <c r="Y109" s="34"/>
      <c r="Z109" s="34"/>
      <c r="AA109" s="34"/>
      <c r="AB109" s="34"/>
      <c r="AC109" s="34"/>
      <c r="AD109" s="34"/>
      <c r="AE109" s="34"/>
      <c r="AT109" s="17" t="s">
        <v>121</v>
      </c>
      <c r="AU109" s="17" t="s">
        <v>82</v>
      </c>
    </row>
    <row r="110" spans="1:47" s="2" customFormat="1" ht="117">
      <c r="A110" s="34"/>
      <c r="B110" s="35"/>
      <c r="C110" s="36"/>
      <c r="D110" s="195" t="s">
        <v>123</v>
      </c>
      <c r="E110" s="36"/>
      <c r="F110" s="199" t="s">
        <v>155</v>
      </c>
      <c r="G110" s="36"/>
      <c r="H110" s="36"/>
      <c r="I110" s="104"/>
      <c r="J110" s="36"/>
      <c r="K110" s="36"/>
      <c r="L110" s="39"/>
      <c r="M110" s="197"/>
      <c r="N110" s="198"/>
      <c r="O110" s="64"/>
      <c r="P110" s="64"/>
      <c r="Q110" s="64"/>
      <c r="R110" s="64"/>
      <c r="S110" s="64"/>
      <c r="T110" s="65"/>
      <c r="U110" s="34"/>
      <c r="V110" s="34"/>
      <c r="W110" s="34"/>
      <c r="X110" s="34"/>
      <c r="Y110" s="34"/>
      <c r="Z110" s="34"/>
      <c r="AA110" s="34"/>
      <c r="AB110" s="34"/>
      <c r="AC110" s="34"/>
      <c r="AD110" s="34"/>
      <c r="AE110" s="34"/>
      <c r="AT110" s="17" t="s">
        <v>123</v>
      </c>
      <c r="AU110" s="17" t="s">
        <v>82</v>
      </c>
    </row>
    <row r="111" spans="2:51" s="13" customFormat="1" ht="11.25">
      <c r="B111" s="200"/>
      <c r="C111" s="201"/>
      <c r="D111" s="195" t="s">
        <v>125</v>
      </c>
      <c r="E111" s="202" t="s">
        <v>20</v>
      </c>
      <c r="F111" s="203" t="s">
        <v>156</v>
      </c>
      <c r="G111" s="201"/>
      <c r="H111" s="204">
        <v>1.56</v>
      </c>
      <c r="I111" s="205"/>
      <c r="J111" s="201"/>
      <c r="K111" s="201"/>
      <c r="L111" s="206"/>
      <c r="M111" s="207"/>
      <c r="N111" s="208"/>
      <c r="O111" s="208"/>
      <c r="P111" s="208"/>
      <c r="Q111" s="208"/>
      <c r="R111" s="208"/>
      <c r="S111" s="208"/>
      <c r="T111" s="209"/>
      <c r="AT111" s="210" t="s">
        <v>125</v>
      </c>
      <c r="AU111" s="210" t="s">
        <v>82</v>
      </c>
      <c r="AV111" s="13" t="s">
        <v>82</v>
      </c>
      <c r="AW111" s="13" t="s">
        <v>33</v>
      </c>
      <c r="AX111" s="13" t="s">
        <v>72</v>
      </c>
      <c r="AY111" s="210" t="s">
        <v>112</v>
      </c>
    </row>
    <row r="112" spans="2:51" s="13" customFormat="1" ht="11.25">
      <c r="B112" s="200"/>
      <c r="C112" s="201"/>
      <c r="D112" s="195" t="s">
        <v>125</v>
      </c>
      <c r="E112" s="202" t="s">
        <v>20</v>
      </c>
      <c r="F112" s="203" t="s">
        <v>157</v>
      </c>
      <c r="G112" s="201"/>
      <c r="H112" s="204">
        <v>1.63</v>
      </c>
      <c r="I112" s="205"/>
      <c r="J112" s="201"/>
      <c r="K112" s="201"/>
      <c r="L112" s="206"/>
      <c r="M112" s="207"/>
      <c r="N112" s="208"/>
      <c r="O112" s="208"/>
      <c r="P112" s="208"/>
      <c r="Q112" s="208"/>
      <c r="R112" s="208"/>
      <c r="S112" s="208"/>
      <c r="T112" s="209"/>
      <c r="AT112" s="210" t="s">
        <v>125</v>
      </c>
      <c r="AU112" s="210" t="s">
        <v>82</v>
      </c>
      <c r="AV112" s="13" t="s">
        <v>82</v>
      </c>
      <c r="AW112" s="13" t="s">
        <v>33</v>
      </c>
      <c r="AX112" s="13" t="s">
        <v>72</v>
      </c>
      <c r="AY112" s="210" t="s">
        <v>112</v>
      </c>
    </row>
    <row r="113" spans="2:51" s="13" customFormat="1" ht="11.25">
      <c r="B113" s="200"/>
      <c r="C113" s="201"/>
      <c r="D113" s="195" t="s">
        <v>125</v>
      </c>
      <c r="E113" s="202" t="s">
        <v>20</v>
      </c>
      <c r="F113" s="203" t="s">
        <v>158</v>
      </c>
      <c r="G113" s="201"/>
      <c r="H113" s="204">
        <v>8.3</v>
      </c>
      <c r="I113" s="205"/>
      <c r="J113" s="201"/>
      <c r="K113" s="201"/>
      <c r="L113" s="206"/>
      <c r="M113" s="207"/>
      <c r="N113" s="208"/>
      <c r="O113" s="208"/>
      <c r="P113" s="208"/>
      <c r="Q113" s="208"/>
      <c r="R113" s="208"/>
      <c r="S113" s="208"/>
      <c r="T113" s="209"/>
      <c r="AT113" s="210" t="s">
        <v>125</v>
      </c>
      <c r="AU113" s="210" t="s">
        <v>82</v>
      </c>
      <c r="AV113" s="13" t="s">
        <v>82</v>
      </c>
      <c r="AW113" s="13" t="s">
        <v>33</v>
      </c>
      <c r="AX113" s="13" t="s">
        <v>72</v>
      </c>
      <c r="AY113" s="210" t="s">
        <v>112</v>
      </c>
    </row>
    <row r="114" spans="2:51" s="14" customFormat="1" ht="11.25">
      <c r="B114" s="211"/>
      <c r="C114" s="212"/>
      <c r="D114" s="195" t="s">
        <v>125</v>
      </c>
      <c r="E114" s="213" t="s">
        <v>20</v>
      </c>
      <c r="F114" s="214" t="s">
        <v>142</v>
      </c>
      <c r="G114" s="212"/>
      <c r="H114" s="215">
        <v>11.49</v>
      </c>
      <c r="I114" s="216"/>
      <c r="J114" s="212"/>
      <c r="K114" s="212"/>
      <c r="L114" s="217"/>
      <c r="M114" s="218"/>
      <c r="N114" s="219"/>
      <c r="O114" s="219"/>
      <c r="P114" s="219"/>
      <c r="Q114" s="219"/>
      <c r="R114" s="219"/>
      <c r="S114" s="219"/>
      <c r="T114" s="220"/>
      <c r="AT114" s="221" t="s">
        <v>125</v>
      </c>
      <c r="AU114" s="221" t="s">
        <v>82</v>
      </c>
      <c r="AV114" s="14" t="s">
        <v>119</v>
      </c>
      <c r="AW114" s="14" t="s">
        <v>33</v>
      </c>
      <c r="AX114" s="14" t="s">
        <v>80</v>
      </c>
      <c r="AY114" s="221" t="s">
        <v>112</v>
      </c>
    </row>
    <row r="115" spans="1:65" s="2" customFormat="1" ht="16.5" customHeight="1">
      <c r="A115" s="34"/>
      <c r="B115" s="35"/>
      <c r="C115" s="183" t="s">
        <v>159</v>
      </c>
      <c r="D115" s="183" t="s">
        <v>114</v>
      </c>
      <c r="E115" s="184" t="s">
        <v>160</v>
      </c>
      <c r="F115" s="185" t="s">
        <v>161</v>
      </c>
      <c r="G115" s="186" t="s">
        <v>152</v>
      </c>
      <c r="H115" s="187">
        <v>11.49</v>
      </c>
      <c r="I115" s="188"/>
      <c r="J115" s="187">
        <f>ROUND(I115*H115,2)</f>
        <v>0</v>
      </c>
      <c r="K115" s="185" t="s">
        <v>118</v>
      </c>
      <c r="L115" s="39"/>
      <c r="M115" s="189" t="s">
        <v>20</v>
      </c>
      <c r="N115" s="190" t="s">
        <v>43</v>
      </c>
      <c r="O115" s="64"/>
      <c r="P115" s="191">
        <f>O115*H115</f>
        <v>0</v>
      </c>
      <c r="Q115" s="191">
        <v>0</v>
      </c>
      <c r="R115" s="191">
        <f>Q115*H115</f>
        <v>0</v>
      </c>
      <c r="S115" s="191">
        <v>0</v>
      </c>
      <c r="T115" s="192">
        <f>S115*H115</f>
        <v>0</v>
      </c>
      <c r="U115" s="34"/>
      <c r="V115" s="34"/>
      <c r="W115" s="34"/>
      <c r="X115" s="34"/>
      <c r="Y115" s="34"/>
      <c r="Z115" s="34"/>
      <c r="AA115" s="34"/>
      <c r="AB115" s="34"/>
      <c r="AC115" s="34"/>
      <c r="AD115" s="34"/>
      <c r="AE115" s="34"/>
      <c r="AR115" s="193" t="s">
        <v>119</v>
      </c>
      <c r="AT115" s="193" t="s">
        <v>114</v>
      </c>
      <c r="AU115" s="193" t="s">
        <v>82</v>
      </c>
      <c r="AY115" s="17" t="s">
        <v>112</v>
      </c>
      <c r="BE115" s="194">
        <f>IF(N115="základní",J115,0)</f>
        <v>0</v>
      </c>
      <c r="BF115" s="194">
        <f>IF(N115="snížená",J115,0)</f>
        <v>0</v>
      </c>
      <c r="BG115" s="194">
        <f>IF(N115="zákl. přenesená",J115,0)</f>
        <v>0</v>
      </c>
      <c r="BH115" s="194">
        <f>IF(N115="sníž. přenesená",J115,0)</f>
        <v>0</v>
      </c>
      <c r="BI115" s="194">
        <f>IF(N115="nulová",J115,0)</f>
        <v>0</v>
      </c>
      <c r="BJ115" s="17" t="s">
        <v>80</v>
      </c>
      <c r="BK115" s="194">
        <f>ROUND(I115*H115,2)</f>
        <v>0</v>
      </c>
      <c r="BL115" s="17" t="s">
        <v>119</v>
      </c>
      <c r="BM115" s="193" t="s">
        <v>162</v>
      </c>
    </row>
    <row r="116" spans="1:47" s="2" customFormat="1" ht="19.5">
      <c r="A116" s="34"/>
      <c r="B116" s="35"/>
      <c r="C116" s="36"/>
      <c r="D116" s="195" t="s">
        <v>121</v>
      </c>
      <c r="E116" s="36"/>
      <c r="F116" s="196" t="s">
        <v>163</v>
      </c>
      <c r="G116" s="36"/>
      <c r="H116" s="36"/>
      <c r="I116" s="104"/>
      <c r="J116" s="36"/>
      <c r="K116" s="36"/>
      <c r="L116" s="39"/>
      <c r="M116" s="197"/>
      <c r="N116" s="198"/>
      <c r="O116" s="64"/>
      <c r="P116" s="64"/>
      <c r="Q116" s="64"/>
      <c r="R116" s="64"/>
      <c r="S116" s="64"/>
      <c r="T116" s="65"/>
      <c r="U116" s="34"/>
      <c r="V116" s="34"/>
      <c r="W116" s="34"/>
      <c r="X116" s="34"/>
      <c r="Y116" s="34"/>
      <c r="Z116" s="34"/>
      <c r="AA116" s="34"/>
      <c r="AB116" s="34"/>
      <c r="AC116" s="34"/>
      <c r="AD116" s="34"/>
      <c r="AE116" s="34"/>
      <c r="AT116" s="17" t="s">
        <v>121</v>
      </c>
      <c r="AU116" s="17" t="s">
        <v>82</v>
      </c>
    </row>
    <row r="117" spans="1:65" s="2" customFormat="1" ht="16.5" customHeight="1">
      <c r="A117" s="34"/>
      <c r="B117" s="35"/>
      <c r="C117" s="183" t="s">
        <v>164</v>
      </c>
      <c r="D117" s="183" t="s">
        <v>114</v>
      </c>
      <c r="E117" s="184" t="s">
        <v>165</v>
      </c>
      <c r="F117" s="185" t="s">
        <v>166</v>
      </c>
      <c r="G117" s="186" t="s">
        <v>135</v>
      </c>
      <c r="H117" s="187">
        <v>5.74</v>
      </c>
      <c r="I117" s="188"/>
      <c r="J117" s="187">
        <f>ROUND(I117*H117,2)</f>
        <v>0</v>
      </c>
      <c r="K117" s="185" t="s">
        <v>118</v>
      </c>
      <c r="L117" s="39"/>
      <c r="M117" s="189" t="s">
        <v>20</v>
      </c>
      <c r="N117" s="190" t="s">
        <v>43</v>
      </c>
      <c r="O117" s="64"/>
      <c r="P117" s="191">
        <f>O117*H117</f>
        <v>0</v>
      </c>
      <c r="Q117" s="191">
        <v>0</v>
      </c>
      <c r="R117" s="191">
        <f>Q117*H117</f>
        <v>0</v>
      </c>
      <c r="S117" s="191">
        <v>0</v>
      </c>
      <c r="T117" s="192">
        <f>S117*H117</f>
        <v>0</v>
      </c>
      <c r="U117" s="34"/>
      <c r="V117" s="34"/>
      <c r="W117" s="34"/>
      <c r="X117" s="34"/>
      <c r="Y117" s="34"/>
      <c r="Z117" s="34"/>
      <c r="AA117" s="34"/>
      <c r="AB117" s="34"/>
      <c r="AC117" s="34"/>
      <c r="AD117" s="34"/>
      <c r="AE117" s="34"/>
      <c r="AR117" s="193" t="s">
        <v>119</v>
      </c>
      <c r="AT117" s="193" t="s">
        <v>114</v>
      </c>
      <c r="AU117" s="193" t="s">
        <v>82</v>
      </c>
      <c r="AY117" s="17" t="s">
        <v>112</v>
      </c>
      <c r="BE117" s="194">
        <f>IF(N117="základní",J117,0)</f>
        <v>0</v>
      </c>
      <c r="BF117" s="194">
        <f>IF(N117="snížená",J117,0)</f>
        <v>0</v>
      </c>
      <c r="BG117" s="194">
        <f>IF(N117="zákl. přenesená",J117,0)</f>
        <v>0</v>
      </c>
      <c r="BH117" s="194">
        <f>IF(N117="sníž. přenesená",J117,0)</f>
        <v>0</v>
      </c>
      <c r="BI117" s="194">
        <f>IF(N117="nulová",J117,0)</f>
        <v>0</v>
      </c>
      <c r="BJ117" s="17" t="s">
        <v>80</v>
      </c>
      <c r="BK117" s="194">
        <f>ROUND(I117*H117,2)</f>
        <v>0</v>
      </c>
      <c r="BL117" s="17" t="s">
        <v>119</v>
      </c>
      <c r="BM117" s="193" t="s">
        <v>167</v>
      </c>
    </row>
    <row r="118" spans="1:47" s="2" customFormat="1" ht="19.5">
      <c r="A118" s="34"/>
      <c r="B118" s="35"/>
      <c r="C118" s="36"/>
      <c r="D118" s="195" t="s">
        <v>121</v>
      </c>
      <c r="E118" s="36"/>
      <c r="F118" s="196" t="s">
        <v>168</v>
      </c>
      <c r="G118" s="36"/>
      <c r="H118" s="36"/>
      <c r="I118" s="104"/>
      <c r="J118" s="36"/>
      <c r="K118" s="36"/>
      <c r="L118" s="39"/>
      <c r="M118" s="197"/>
      <c r="N118" s="198"/>
      <c r="O118" s="64"/>
      <c r="P118" s="64"/>
      <c r="Q118" s="64"/>
      <c r="R118" s="64"/>
      <c r="S118" s="64"/>
      <c r="T118" s="65"/>
      <c r="U118" s="34"/>
      <c r="V118" s="34"/>
      <c r="W118" s="34"/>
      <c r="X118" s="34"/>
      <c r="Y118" s="34"/>
      <c r="Z118" s="34"/>
      <c r="AA118" s="34"/>
      <c r="AB118" s="34"/>
      <c r="AC118" s="34"/>
      <c r="AD118" s="34"/>
      <c r="AE118" s="34"/>
      <c r="AT118" s="17" t="s">
        <v>121</v>
      </c>
      <c r="AU118" s="17" t="s">
        <v>82</v>
      </c>
    </row>
    <row r="119" spans="1:47" s="2" customFormat="1" ht="58.5">
      <c r="A119" s="34"/>
      <c r="B119" s="35"/>
      <c r="C119" s="36"/>
      <c r="D119" s="195" t="s">
        <v>123</v>
      </c>
      <c r="E119" s="36"/>
      <c r="F119" s="199" t="s">
        <v>169</v>
      </c>
      <c r="G119" s="36"/>
      <c r="H119" s="36"/>
      <c r="I119" s="104"/>
      <c r="J119" s="36"/>
      <c r="K119" s="36"/>
      <c r="L119" s="39"/>
      <c r="M119" s="197"/>
      <c r="N119" s="198"/>
      <c r="O119" s="64"/>
      <c r="P119" s="64"/>
      <c r="Q119" s="64"/>
      <c r="R119" s="64"/>
      <c r="S119" s="64"/>
      <c r="T119" s="65"/>
      <c r="U119" s="34"/>
      <c r="V119" s="34"/>
      <c r="W119" s="34"/>
      <c r="X119" s="34"/>
      <c r="Y119" s="34"/>
      <c r="Z119" s="34"/>
      <c r="AA119" s="34"/>
      <c r="AB119" s="34"/>
      <c r="AC119" s="34"/>
      <c r="AD119" s="34"/>
      <c r="AE119" s="34"/>
      <c r="AT119" s="17" t="s">
        <v>123</v>
      </c>
      <c r="AU119" s="17" t="s">
        <v>82</v>
      </c>
    </row>
    <row r="120" spans="1:65" s="2" customFormat="1" ht="16.5" customHeight="1">
      <c r="A120" s="34"/>
      <c r="B120" s="35"/>
      <c r="C120" s="183" t="s">
        <v>170</v>
      </c>
      <c r="D120" s="183" t="s">
        <v>114</v>
      </c>
      <c r="E120" s="184" t="s">
        <v>171</v>
      </c>
      <c r="F120" s="185" t="s">
        <v>172</v>
      </c>
      <c r="G120" s="186" t="s">
        <v>135</v>
      </c>
      <c r="H120" s="187">
        <v>5.74</v>
      </c>
      <c r="I120" s="188"/>
      <c r="J120" s="187">
        <f>ROUND(I120*H120,2)</f>
        <v>0</v>
      </c>
      <c r="K120" s="185" t="s">
        <v>118</v>
      </c>
      <c r="L120" s="39"/>
      <c r="M120" s="189" t="s">
        <v>20</v>
      </c>
      <c r="N120" s="190" t="s">
        <v>43</v>
      </c>
      <c r="O120" s="64"/>
      <c r="P120" s="191">
        <f>O120*H120</f>
        <v>0</v>
      </c>
      <c r="Q120" s="191">
        <v>0</v>
      </c>
      <c r="R120" s="191">
        <f>Q120*H120</f>
        <v>0</v>
      </c>
      <c r="S120" s="191">
        <v>0</v>
      </c>
      <c r="T120" s="192">
        <f>S120*H120</f>
        <v>0</v>
      </c>
      <c r="U120" s="34"/>
      <c r="V120" s="34"/>
      <c r="W120" s="34"/>
      <c r="X120" s="34"/>
      <c r="Y120" s="34"/>
      <c r="Z120" s="34"/>
      <c r="AA120" s="34"/>
      <c r="AB120" s="34"/>
      <c r="AC120" s="34"/>
      <c r="AD120" s="34"/>
      <c r="AE120" s="34"/>
      <c r="AR120" s="193" t="s">
        <v>119</v>
      </c>
      <c r="AT120" s="193" t="s">
        <v>114</v>
      </c>
      <c r="AU120" s="193" t="s">
        <v>82</v>
      </c>
      <c r="AY120" s="17" t="s">
        <v>112</v>
      </c>
      <c r="BE120" s="194">
        <f>IF(N120="základní",J120,0)</f>
        <v>0</v>
      </c>
      <c r="BF120" s="194">
        <f>IF(N120="snížená",J120,0)</f>
        <v>0</v>
      </c>
      <c r="BG120" s="194">
        <f>IF(N120="zákl. přenesená",J120,0)</f>
        <v>0</v>
      </c>
      <c r="BH120" s="194">
        <f>IF(N120="sníž. přenesená",J120,0)</f>
        <v>0</v>
      </c>
      <c r="BI120" s="194">
        <f>IF(N120="nulová",J120,0)</f>
        <v>0</v>
      </c>
      <c r="BJ120" s="17" t="s">
        <v>80</v>
      </c>
      <c r="BK120" s="194">
        <f>ROUND(I120*H120,2)</f>
        <v>0</v>
      </c>
      <c r="BL120" s="17" t="s">
        <v>119</v>
      </c>
      <c r="BM120" s="193" t="s">
        <v>173</v>
      </c>
    </row>
    <row r="121" spans="1:47" s="2" customFormat="1" ht="19.5">
      <c r="A121" s="34"/>
      <c r="B121" s="35"/>
      <c r="C121" s="36"/>
      <c r="D121" s="195" t="s">
        <v>121</v>
      </c>
      <c r="E121" s="36"/>
      <c r="F121" s="196" t="s">
        <v>174</v>
      </c>
      <c r="G121" s="36"/>
      <c r="H121" s="36"/>
      <c r="I121" s="104"/>
      <c r="J121" s="36"/>
      <c r="K121" s="36"/>
      <c r="L121" s="39"/>
      <c r="M121" s="197"/>
      <c r="N121" s="198"/>
      <c r="O121" s="64"/>
      <c r="P121" s="64"/>
      <c r="Q121" s="64"/>
      <c r="R121" s="64"/>
      <c r="S121" s="64"/>
      <c r="T121" s="65"/>
      <c r="U121" s="34"/>
      <c r="V121" s="34"/>
      <c r="W121" s="34"/>
      <c r="X121" s="34"/>
      <c r="Y121" s="34"/>
      <c r="Z121" s="34"/>
      <c r="AA121" s="34"/>
      <c r="AB121" s="34"/>
      <c r="AC121" s="34"/>
      <c r="AD121" s="34"/>
      <c r="AE121" s="34"/>
      <c r="AT121" s="17" t="s">
        <v>121</v>
      </c>
      <c r="AU121" s="17" t="s">
        <v>82</v>
      </c>
    </row>
    <row r="122" spans="1:47" s="2" customFormat="1" ht="87.75">
      <c r="A122" s="34"/>
      <c r="B122" s="35"/>
      <c r="C122" s="36"/>
      <c r="D122" s="195" t="s">
        <v>123</v>
      </c>
      <c r="E122" s="36"/>
      <c r="F122" s="199" t="s">
        <v>175</v>
      </c>
      <c r="G122" s="36"/>
      <c r="H122" s="36"/>
      <c r="I122" s="104"/>
      <c r="J122" s="36"/>
      <c r="K122" s="36"/>
      <c r="L122" s="39"/>
      <c r="M122" s="197"/>
      <c r="N122" s="198"/>
      <c r="O122" s="64"/>
      <c r="P122" s="64"/>
      <c r="Q122" s="64"/>
      <c r="R122" s="64"/>
      <c r="S122" s="64"/>
      <c r="T122" s="65"/>
      <c r="U122" s="34"/>
      <c r="V122" s="34"/>
      <c r="W122" s="34"/>
      <c r="X122" s="34"/>
      <c r="Y122" s="34"/>
      <c r="Z122" s="34"/>
      <c r="AA122" s="34"/>
      <c r="AB122" s="34"/>
      <c r="AC122" s="34"/>
      <c r="AD122" s="34"/>
      <c r="AE122" s="34"/>
      <c r="AT122" s="17" t="s">
        <v>123</v>
      </c>
      <c r="AU122" s="17" t="s">
        <v>82</v>
      </c>
    </row>
    <row r="123" spans="1:65" s="2" customFormat="1" ht="16.5" customHeight="1">
      <c r="A123" s="34"/>
      <c r="B123" s="35"/>
      <c r="C123" s="183" t="s">
        <v>176</v>
      </c>
      <c r="D123" s="183" t="s">
        <v>114</v>
      </c>
      <c r="E123" s="184" t="s">
        <v>177</v>
      </c>
      <c r="F123" s="185" t="s">
        <v>178</v>
      </c>
      <c r="G123" s="186" t="s">
        <v>135</v>
      </c>
      <c r="H123" s="187">
        <v>5.74</v>
      </c>
      <c r="I123" s="188"/>
      <c r="J123" s="187">
        <f>ROUND(I123*H123,2)</f>
        <v>0</v>
      </c>
      <c r="K123" s="185" t="s">
        <v>118</v>
      </c>
      <c r="L123" s="39"/>
      <c r="M123" s="189" t="s">
        <v>20</v>
      </c>
      <c r="N123" s="190" t="s">
        <v>43</v>
      </c>
      <c r="O123" s="64"/>
      <c r="P123" s="191">
        <f>O123*H123</f>
        <v>0</v>
      </c>
      <c r="Q123" s="191">
        <v>0</v>
      </c>
      <c r="R123" s="191">
        <f>Q123*H123</f>
        <v>0</v>
      </c>
      <c r="S123" s="191">
        <v>0</v>
      </c>
      <c r="T123" s="192">
        <f>S123*H123</f>
        <v>0</v>
      </c>
      <c r="U123" s="34"/>
      <c r="V123" s="34"/>
      <c r="W123" s="34"/>
      <c r="X123" s="34"/>
      <c r="Y123" s="34"/>
      <c r="Z123" s="34"/>
      <c r="AA123" s="34"/>
      <c r="AB123" s="34"/>
      <c r="AC123" s="34"/>
      <c r="AD123" s="34"/>
      <c r="AE123" s="34"/>
      <c r="AR123" s="193" t="s">
        <v>119</v>
      </c>
      <c r="AT123" s="193" t="s">
        <v>114</v>
      </c>
      <c r="AU123" s="193" t="s">
        <v>82</v>
      </c>
      <c r="AY123" s="17" t="s">
        <v>112</v>
      </c>
      <c r="BE123" s="194">
        <f>IF(N123="základní",J123,0)</f>
        <v>0</v>
      </c>
      <c r="BF123" s="194">
        <f>IF(N123="snížená",J123,0)</f>
        <v>0</v>
      </c>
      <c r="BG123" s="194">
        <f>IF(N123="zákl. přenesená",J123,0)</f>
        <v>0</v>
      </c>
      <c r="BH123" s="194">
        <f>IF(N123="sníž. přenesená",J123,0)</f>
        <v>0</v>
      </c>
      <c r="BI123" s="194">
        <f>IF(N123="nulová",J123,0)</f>
        <v>0</v>
      </c>
      <c r="BJ123" s="17" t="s">
        <v>80</v>
      </c>
      <c r="BK123" s="194">
        <f>ROUND(I123*H123,2)</f>
        <v>0</v>
      </c>
      <c r="BL123" s="17" t="s">
        <v>119</v>
      </c>
      <c r="BM123" s="193" t="s">
        <v>179</v>
      </c>
    </row>
    <row r="124" spans="1:47" s="2" customFormat="1" ht="11.25">
      <c r="A124" s="34"/>
      <c r="B124" s="35"/>
      <c r="C124" s="36"/>
      <c r="D124" s="195" t="s">
        <v>121</v>
      </c>
      <c r="E124" s="36"/>
      <c r="F124" s="196" t="s">
        <v>180</v>
      </c>
      <c r="G124" s="36"/>
      <c r="H124" s="36"/>
      <c r="I124" s="104"/>
      <c r="J124" s="36"/>
      <c r="K124" s="36"/>
      <c r="L124" s="39"/>
      <c r="M124" s="197"/>
      <c r="N124" s="198"/>
      <c r="O124" s="64"/>
      <c r="P124" s="64"/>
      <c r="Q124" s="64"/>
      <c r="R124" s="64"/>
      <c r="S124" s="64"/>
      <c r="T124" s="65"/>
      <c r="U124" s="34"/>
      <c r="V124" s="34"/>
      <c r="W124" s="34"/>
      <c r="X124" s="34"/>
      <c r="Y124" s="34"/>
      <c r="Z124" s="34"/>
      <c r="AA124" s="34"/>
      <c r="AB124" s="34"/>
      <c r="AC124" s="34"/>
      <c r="AD124" s="34"/>
      <c r="AE124" s="34"/>
      <c r="AT124" s="17" t="s">
        <v>121</v>
      </c>
      <c r="AU124" s="17" t="s">
        <v>82</v>
      </c>
    </row>
    <row r="125" spans="1:47" s="2" customFormat="1" ht="97.5">
      <c r="A125" s="34"/>
      <c r="B125" s="35"/>
      <c r="C125" s="36"/>
      <c r="D125" s="195" t="s">
        <v>123</v>
      </c>
      <c r="E125" s="36"/>
      <c r="F125" s="199" t="s">
        <v>181</v>
      </c>
      <c r="G125" s="36"/>
      <c r="H125" s="36"/>
      <c r="I125" s="104"/>
      <c r="J125" s="36"/>
      <c r="K125" s="36"/>
      <c r="L125" s="39"/>
      <c r="M125" s="197"/>
      <c r="N125" s="198"/>
      <c r="O125" s="64"/>
      <c r="P125" s="64"/>
      <c r="Q125" s="64"/>
      <c r="R125" s="64"/>
      <c r="S125" s="64"/>
      <c r="T125" s="65"/>
      <c r="U125" s="34"/>
      <c r="V125" s="34"/>
      <c r="W125" s="34"/>
      <c r="X125" s="34"/>
      <c r="Y125" s="34"/>
      <c r="Z125" s="34"/>
      <c r="AA125" s="34"/>
      <c r="AB125" s="34"/>
      <c r="AC125" s="34"/>
      <c r="AD125" s="34"/>
      <c r="AE125" s="34"/>
      <c r="AT125" s="17" t="s">
        <v>123</v>
      </c>
      <c r="AU125" s="17" t="s">
        <v>82</v>
      </c>
    </row>
    <row r="126" spans="1:65" s="2" customFormat="1" ht="16.5" customHeight="1">
      <c r="A126" s="34"/>
      <c r="B126" s="35"/>
      <c r="C126" s="183" t="s">
        <v>182</v>
      </c>
      <c r="D126" s="183" t="s">
        <v>114</v>
      </c>
      <c r="E126" s="184" t="s">
        <v>183</v>
      </c>
      <c r="F126" s="185" t="s">
        <v>184</v>
      </c>
      <c r="G126" s="186" t="s">
        <v>135</v>
      </c>
      <c r="H126" s="187">
        <v>5.74</v>
      </c>
      <c r="I126" s="188"/>
      <c r="J126" s="187">
        <f>ROUND(I126*H126,2)</f>
        <v>0</v>
      </c>
      <c r="K126" s="185" t="s">
        <v>20</v>
      </c>
      <c r="L126" s="39"/>
      <c r="M126" s="189" t="s">
        <v>20</v>
      </c>
      <c r="N126" s="190" t="s">
        <v>43</v>
      </c>
      <c r="O126" s="64"/>
      <c r="P126" s="191">
        <f>O126*H126</f>
        <v>0</v>
      </c>
      <c r="Q126" s="191">
        <v>0</v>
      </c>
      <c r="R126" s="191">
        <f>Q126*H126</f>
        <v>0</v>
      </c>
      <c r="S126" s="191">
        <v>0</v>
      </c>
      <c r="T126" s="192">
        <f>S126*H126</f>
        <v>0</v>
      </c>
      <c r="U126" s="34"/>
      <c r="V126" s="34"/>
      <c r="W126" s="34"/>
      <c r="X126" s="34"/>
      <c r="Y126" s="34"/>
      <c r="Z126" s="34"/>
      <c r="AA126" s="34"/>
      <c r="AB126" s="34"/>
      <c r="AC126" s="34"/>
      <c r="AD126" s="34"/>
      <c r="AE126" s="34"/>
      <c r="AR126" s="193" t="s">
        <v>119</v>
      </c>
      <c r="AT126" s="193" t="s">
        <v>114</v>
      </c>
      <c r="AU126" s="193" t="s">
        <v>82</v>
      </c>
      <c r="AY126" s="17" t="s">
        <v>112</v>
      </c>
      <c r="BE126" s="194">
        <f>IF(N126="základní",J126,0)</f>
        <v>0</v>
      </c>
      <c r="BF126" s="194">
        <f>IF(N126="snížená",J126,0)</f>
        <v>0</v>
      </c>
      <c r="BG126" s="194">
        <f>IF(N126="zákl. přenesená",J126,0)</f>
        <v>0</v>
      </c>
      <c r="BH126" s="194">
        <f>IF(N126="sníž. přenesená",J126,0)</f>
        <v>0</v>
      </c>
      <c r="BI126" s="194">
        <f>IF(N126="nulová",J126,0)</f>
        <v>0</v>
      </c>
      <c r="BJ126" s="17" t="s">
        <v>80</v>
      </c>
      <c r="BK126" s="194">
        <f>ROUND(I126*H126,2)</f>
        <v>0</v>
      </c>
      <c r="BL126" s="17" t="s">
        <v>119</v>
      </c>
      <c r="BM126" s="193" t="s">
        <v>185</v>
      </c>
    </row>
    <row r="127" spans="1:47" s="2" customFormat="1" ht="11.25">
      <c r="A127" s="34"/>
      <c r="B127" s="35"/>
      <c r="C127" s="36"/>
      <c r="D127" s="195" t="s">
        <v>121</v>
      </c>
      <c r="E127" s="36"/>
      <c r="F127" s="196" t="s">
        <v>184</v>
      </c>
      <c r="G127" s="36"/>
      <c r="H127" s="36"/>
      <c r="I127" s="104"/>
      <c r="J127" s="36"/>
      <c r="K127" s="36"/>
      <c r="L127" s="39"/>
      <c r="M127" s="197"/>
      <c r="N127" s="198"/>
      <c r="O127" s="64"/>
      <c r="P127" s="64"/>
      <c r="Q127" s="64"/>
      <c r="R127" s="64"/>
      <c r="S127" s="64"/>
      <c r="T127" s="65"/>
      <c r="U127" s="34"/>
      <c r="V127" s="34"/>
      <c r="W127" s="34"/>
      <c r="X127" s="34"/>
      <c r="Y127" s="34"/>
      <c r="Z127" s="34"/>
      <c r="AA127" s="34"/>
      <c r="AB127" s="34"/>
      <c r="AC127" s="34"/>
      <c r="AD127" s="34"/>
      <c r="AE127" s="34"/>
      <c r="AT127" s="17" t="s">
        <v>121</v>
      </c>
      <c r="AU127" s="17" t="s">
        <v>82</v>
      </c>
    </row>
    <row r="128" spans="1:65" s="2" customFormat="1" ht="16.5" customHeight="1">
      <c r="A128" s="34"/>
      <c r="B128" s="35"/>
      <c r="C128" s="183" t="s">
        <v>186</v>
      </c>
      <c r="D128" s="183" t="s">
        <v>114</v>
      </c>
      <c r="E128" s="184" t="s">
        <v>187</v>
      </c>
      <c r="F128" s="185" t="s">
        <v>188</v>
      </c>
      <c r="G128" s="186" t="s">
        <v>135</v>
      </c>
      <c r="H128" s="187">
        <v>6.66</v>
      </c>
      <c r="I128" s="188"/>
      <c r="J128" s="187">
        <f>ROUND(I128*H128,2)</f>
        <v>0</v>
      </c>
      <c r="K128" s="185" t="s">
        <v>118</v>
      </c>
      <c r="L128" s="39"/>
      <c r="M128" s="189" t="s">
        <v>20</v>
      </c>
      <c r="N128" s="190" t="s">
        <v>43</v>
      </c>
      <c r="O128" s="64"/>
      <c r="P128" s="191">
        <f>O128*H128</f>
        <v>0</v>
      </c>
      <c r="Q128" s="191">
        <v>0</v>
      </c>
      <c r="R128" s="191">
        <f>Q128*H128</f>
        <v>0</v>
      </c>
      <c r="S128" s="191">
        <v>0</v>
      </c>
      <c r="T128" s="192">
        <f>S128*H128</f>
        <v>0</v>
      </c>
      <c r="U128" s="34"/>
      <c r="V128" s="34"/>
      <c r="W128" s="34"/>
      <c r="X128" s="34"/>
      <c r="Y128" s="34"/>
      <c r="Z128" s="34"/>
      <c r="AA128" s="34"/>
      <c r="AB128" s="34"/>
      <c r="AC128" s="34"/>
      <c r="AD128" s="34"/>
      <c r="AE128" s="34"/>
      <c r="AR128" s="193" t="s">
        <v>119</v>
      </c>
      <c r="AT128" s="193" t="s">
        <v>114</v>
      </c>
      <c r="AU128" s="193" t="s">
        <v>82</v>
      </c>
      <c r="AY128" s="17" t="s">
        <v>112</v>
      </c>
      <c r="BE128" s="194">
        <f>IF(N128="základní",J128,0)</f>
        <v>0</v>
      </c>
      <c r="BF128" s="194">
        <f>IF(N128="snížená",J128,0)</f>
        <v>0</v>
      </c>
      <c r="BG128" s="194">
        <f>IF(N128="zákl. přenesená",J128,0)</f>
        <v>0</v>
      </c>
      <c r="BH128" s="194">
        <f>IF(N128="sníž. přenesená",J128,0)</f>
        <v>0</v>
      </c>
      <c r="BI128" s="194">
        <f>IF(N128="nulová",J128,0)</f>
        <v>0</v>
      </c>
      <c r="BJ128" s="17" t="s">
        <v>80</v>
      </c>
      <c r="BK128" s="194">
        <f>ROUND(I128*H128,2)</f>
        <v>0</v>
      </c>
      <c r="BL128" s="17" t="s">
        <v>119</v>
      </c>
      <c r="BM128" s="193" t="s">
        <v>189</v>
      </c>
    </row>
    <row r="129" spans="1:47" s="2" customFormat="1" ht="19.5">
      <c r="A129" s="34"/>
      <c r="B129" s="35"/>
      <c r="C129" s="36"/>
      <c r="D129" s="195" t="s">
        <v>121</v>
      </c>
      <c r="E129" s="36"/>
      <c r="F129" s="196" t="s">
        <v>190</v>
      </c>
      <c r="G129" s="36"/>
      <c r="H129" s="36"/>
      <c r="I129" s="104"/>
      <c r="J129" s="36"/>
      <c r="K129" s="36"/>
      <c r="L129" s="39"/>
      <c r="M129" s="197"/>
      <c r="N129" s="198"/>
      <c r="O129" s="64"/>
      <c r="P129" s="64"/>
      <c r="Q129" s="64"/>
      <c r="R129" s="64"/>
      <c r="S129" s="64"/>
      <c r="T129" s="65"/>
      <c r="U129" s="34"/>
      <c r="V129" s="34"/>
      <c r="W129" s="34"/>
      <c r="X129" s="34"/>
      <c r="Y129" s="34"/>
      <c r="Z129" s="34"/>
      <c r="AA129" s="34"/>
      <c r="AB129" s="34"/>
      <c r="AC129" s="34"/>
      <c r="AD129" s="34"/>
      <c r="AE129" s="34"/>
      <c r="AT129" s="17" t="s">
        <v>121</v>
      </c>
      <c r="AU129" s="17" t="s">
        <v>82</v>
      </c>
    </row>
    <row r="130" spans="1:47" s="2" customFormat="1" ht="87.75">
      <c r="A130" s="34"/>
      <c r="B130" s="35"/>
      <c r="C130" s="36"/>
      <c r="D130" s="195" t="s">
        <v>123</v>
      </c>
      <c r="E130" s="36"/>
      <c r="F130" s="199" t="s">
        <v>191</v>
      </c>
      <c r="G130" s="36"/>
      <c r="H130" s="36"/>
      <c r="I130" s="104"/>
      <c r="J130" s="36"/>
      <c r="K130" s="36"/>
      <c r="L130" s="39"/>
      <c r="M130" s="197"/>
      <c r="N130" s="198"/>
      <c r="O130" s="64"/>
      <c r="P130" s="64"/>
      <c r="Q130" s="64"/>
      <c r="R130" s="64"/>
      <c r="S130" s="64"/>
      <c r="T130" s="65"/>
      <c r="U130" s="34"/>
      <c r="V130" s="34"/>
      <c r="W130" s="34"/>
      <c r="X130" s="34"/>
      <c r="Y130" s="34"/>
      <c r="Z130" s="34"/>
      <c r="AA130" s="34"/>
      <c r="AB130" s="34"/>
      <c r="AC130" s="34"/>
      <c r="AD130" s="34"/>
      <c r="AE130" s="34"/>
      <c r="AT130" s="17" t="s">
        <v>123</v>
      </c>
      <c r="AU130" s="17" t="s">
        <v>82</v>
      </c>
    </row>
    <row r="131" spans="2:51" s="13" customFormat="1" ht="11.25">
      <c r="B131" s="200"/>
      <c r="C131" s="201"/>
      <c r="D131" s="195" t="s">
        <v>125</v>
      </c>
      <c r="E131" s="202" t="s">
        <v>20</v>
      </c>
      <c r="F131" s="203" t="s">
        <v>192</v>
      </c>
      <c r="G131" s="201"/>
      <c r="H131" s="204">
        <v>6.66</v>
      </c>
      <c r="I131" s="205"/>
      <c r="J131" s="201"/>
      <c r="K131" s="201"/>
      <c r="L131" s="206"/>
      <c r="M131" s="207"/>
      <c r="N131" s="208"/>
      <c r="O131" s="208"/>
      <c r="P131" s="208"/>
      <c r="Q131" s="208"/>
      <c r="R131" s="208"/>
      <c r="S131" s="208"/>
      <c r="T131" s="209"/>
      <c r="AT131" s="210" t="s">
        <v>125</v>
      </c>
      <c r="AU131" s="210" t="s">
        <v>82</v>
      </c>
      <c r="AV131" s="13" t="s">
        <v>82</v>
      </c>
      <c r="AW131" s="13" t="s">
        <v>33</v>
      </c>
      <c r="AX131" s="13" t="s">
        <v>80</v>
      </c>
      <c r="AY131" s="210" t="s">
        <v>112</v>
      </c>
    </row>
    <row r="132" spans="1:65" s="2" customFormat="1" ht="16.5" customHeight="1">
      <c r="A132" s="34"/>
      <c r="B132" s="35"/>
      <c r="C132" s="222" t="s">
        <v>193</v>
      </c>
      <c r="D132" s="222" t="s">
        <v>194</v>
      </c>
      <c r="E132" s="223" t="s">
        <v>195</v>
      </c>
      <c r="F132" s="224" t="s">
        <v>196</v>
      </c>
      <c r="G132" s="225" t="s">
        <v>197</v>
      </c>
      <c r="H132" s="226">
        <v>13.32</v>
      </c>
      <c r="I132" s="227"/>
      <c r="J132" s="226">
        <f>ROUND(I132*H132,2)</f>
        <v>0</v>
      </c>
      <c r="K132" s="224" t="s">
        <v>118</v>
      </c>
      <c r="L132" s="228"/>
      <c r="M132" s="229" t="s">
        <v>20</v>
      </c>
      <c r="N132" s="230" t="s">
        <v>43</v>
      </c>
      <c r="O132" s="64"/>
      <c r="P132" s="191">
        <f>O132*H132</f>
        <v>0</v>
      </c>
      <c r="Q132" s="191">
        <v>1</v>
      </c>
      <c r="R132" s="191">
        <f>Q132*H132</f>
        <v>13.32</v>
      </c>
      <c r="S132" s="191">
        <v>0</v>
      </c>
      <c r="T132" s="192">
        <f>S132*H132</f>
        <v>0</v>
      </c>
      <c r="U132" s="34"/>
      <c r="V132" s="34"/>
      <c r="W132" s="34"/>
      <c r="X132" s="34"/>
      <c r="Y132" s="34"/>
      <c r="Z132" s="34"/>
      <c r="AA132" s="34"/>
      <c r="AB132" s="34"/>
      <c r="AC132" s="34"/>
      <c r="AD132" s="34"/>
      <c r="AE132" s="34"/>
      <c r="AR132" s="193" t="s">
        <v>170</v>
      </c>
      <c r="AT132" s="193" t="s">
        <v>194</v>
      </c>
      <c r="AU132" s="193" t="s">
        <v>82</v>
      </c>
      <c r="AY132" s="17" t="s">
        <v>112</v>
      </c>
      <c r="BE132" s="194">
        <f>IF(N132="základní",J132,0)</f>
        <v>0</v>
      </c>
      <c r="BF132" s="194">
        <f>IF(N132="snížená",J132,0)</f>
        <v>0</v>
      </c>
      <c r="BG132" s="194">
        <f>IF(N132="zákl. přenesená",J132,0)</f>
        <v>0</v>
      </c>
      <c r="BH132" s="194">
        <f>IF(N132="sníž. přenesená",J132,0)</f>
        <v>0</v>
      </c>
      <c r="BI132" s="194">
        <f>IF(N132="nulová",J132,0)</f>
        <v>0</v>
      </c>
      <c r="BJ132" s="17" t="s">
        <v>80</v>
      </c>
      <c r="BK132" s="194">
        <f>ROUND(I132*H132,2)</f>
        <v>0</v>
      </c>
      <c r="BL132" s="17" t="s">
        <v>119</v>
      </c>
      <c r="BM132" s="193" t="s">
        <v>198</v>
      </c>
    </row>
    <row r="133" spans="1:47" s="2" customFormat="1" ht="11.25">
      <c r="A133" s="34"/>
      <c r="B133" s="35"/>
      <c r="C133" s="36"/>
      <c r="D133" s="195" t="s">
        <v>121</v>
      </c>
      <c r="E133" s="36"/>
      <c r="F133" s="196" t="s">
        <v>196</v>
      </c>
      <c r="G133" s="36"/>
      <c r="H133" s="36"/>
      <c r="I133" s="104"/>
      <c r="J133" s="36"/>
      <c r="K133" s="36"/>
      <c r="L133" s="39"/>
      <c r="M133" s="197"/>
      <c r="N133" s="198"/>
      <c r="O133" s="64"/>
      <c r="P133" s="64"/>
      <c r="Q133" s="64"/>
      <c r="R133" s="64"/>
      <c r="S133" s="64"/>
      <c r="T133" s="65"/>
      <c r="U133" s="34"/>
      <c r="V133" s="34"/>
      <c r="W133" s="34"/>
      <c r="X133" s="34"/>
      <c r="Y133" s="34"/>
      <c r="Z133" s="34"/>
      <c r="AA133" s="34"/>
      <c r="AB133" s="34"/>
      <c r="AC133" s="34"/>
      <c r="AD133" s="34"/>
      <c r="AE133" s="34"/>
      <c r="AT133" s="17" t="s">
        <v>121</v>
      </c>
      <c r="AU133" s="17" t="s">
        <v>82</v>
      </c>
    </row>
    <row r="134" spans="2:51" s="13" customFormat="1" ht="11.25">
      <c r="B134" s="200"/>
      <c r="C134" s="201"/>
      <c r="D134" s="195" t="s">
        <v>125</v>
      </c>
      <c r="E134" s="202" t="s">
        <v>20</v>
      </c>
      <c r="F134" s="203" t="s">
        <v>199</v>
      </c>
      <c r="G134" s="201"/>
      <c r="H134" s="204">
        <v>6.66</v>
      </c>
      <c r="I134" s="205"/>
      <c r="J134" s="201"/>
      <c r="K134" s="201"/>
      <c r="L134" s="206"/>
      <c r="M134" s="207"/>
      <c r="N134" s="208"/>
      <c r="O134" s="208"/>
      <c r="P134" s="208"/>
      <c r="Q134" s="208"/>
      <c r="R134" s="208"/>
      <c r="S134" s="208"/>
      <c r="T134" s="209"/>
      <c r="AT134" s="210" t="s">
        <v>125</v>
      </c>
      <c r="AU134" s="210" t="s">
        <v>82</v>
      </c>
      <c r="AV134" s="13" t="s">
        <v>82</v>
      </c>
      <c r="AW134" s="13" t="s">
        <v>33</v>
      </c>
      <c r="AX134" s="13" t="s">
        <v>80</v>
      </c>
      <c r="AY134" s="210" t="s">
        <v>112</v>
      </c>
    </row>
    <row r="135" spans="2:51" s="13" customFormat="1" ht="11.25">
      <c r="B135" s="200"/>
      <c r="C135" s="201"/>
      <c r="D135" s="195" t="s">
        <v>125</v>
      </c>
      <c r="E135" s="201"/>
      <c r="F135" s="203" t="s">
        <v>200</v>
      </c>
      <c r="G135" s="201"/>
      <c r="H135" s="204">
        <v>13.32</v>
      </c>
      <c r="I135" s="205"/>
      <c r="J135" s="201"/>
      <c r="K135" s="201"/>
      <c r="L135" s="206"/>
      <c r="M135" s="207"/>
      <c r="N135" s="208"/>
      <c r="O135" s="208"/>
      <c r="P135" s="208"/>
      <c r="Q135" s="208"/>
      <c r="R135" s="208"/>
      <c r="S135" s="208"/>
      <c r="T135" s="209"/>
      <c r="AT135" s="210" t="s">
        <v>125</v>
      </c>
      <c r="AU135" s="210" t="s">
        <v>82</v>
      </c>
      <c r="AV135" s="13" t="s">
        <v>82</v>
      </c>
      <c r="AW135" s="13" t="s">
        <v>4</v>
      </c>
      <c r="AX135" s="13" t="s">
        <v>80</v>
      </c>
      <c r="AY135" s="210" t="s">
        <v>112</v>
      </c>
    </row>
    <row r="136" spans="2:63" s="12" customFormat="1" ht="22.9" customHeight="1">
      <c r="B136" s="167"/>
      <c r="C136" s="168"/>
      <c r="D136" s="169" t="s">
        <v>71</v>
      </c>
      <c r="E136" s="181" t="s">
        <v>119</v>
      </c>
      <c r="F136" s="181" t="s">
        <v>201</v>
      </c>
      <c r="G136" s="168"/>
      <c r="H136" s="168"/>
      <c r="I136" s="171"/>
      <c r="J136" s="182">
        <f>BK136</f>
        <v>0</v>
      </c>
      <c r="K136" s="168"/>
      <c r="L136" s="173"/>
      <c r="M136" s="174"/>
      <c r="N136" s="175"/>
      <c r="O136" s="175"/>
      <c r="P136" s="176">
        <f>SUM(P137:P140)</f>
        <v>0</v>
      </c>
      <c r="Q136" s="175"/>
      <c r="R136" s="176">
        <f>SUM(R137:R140)</f>
        <v>0</v>
      </c>
      <c r="S136" s="175"/>
      <c r="T136" s="177">
        <f>SUM(T137:T140)</f>
        <v>0</v>
      </c>
      <c r="AR136" s="178" t="s">
        <v>80</v>
      </c>
      <c r="AT136" s="179" t="s">
        <v>71</v>
      </c>
      <c r="AU136" s="179" t="s">
        <v>80</v>
      </c>
      <c r="AY136" s="178" t="s">
        <v>112</v>
      </c>
      <c r="BK136" s="180">
        <f>SUM(BK137:BK140)</f>
        <v>0</v>
      </c>
    </row>
    <row r="137" spans="1:65" s="2" customFormat="1" ht="16.5" customHeight="1">
      <c r="A137" s="34"/>
      <c r="B137" s="35"/>
      <c r="C137" s="183" t="s">
        <v>202</v>
      </c>
      <c r="D137" s="183" t="s">
        <v>114</v>
      </c>
      <c r="E137" s="184" t="s">
        <v>203</v>
      </c>
      <c r="F137" s="185" t="s">
        <v>204</v>
      </c>
      <c r="G137" s="186" t="s">
        <v>135</v>
      </c>
      <c r="H137" s="187">
        <v>1.85</v>
      </c>
      <c r="I137" s="188"/>
      <c r="J137" s="187">
        <f>ROUND(I137*H137,2)</f>
        <v>0</v>
      </c>
      <c r="K137" s="185" t="s">
        <v>118</v>
      </c>
      <c r="L137" s="39"/>
      <c r="M137" s="189" t="s">
        <v>20</v>
      </c>
      <c r="N137" s="190" t="s">
        <v>43</v>
      </c>
      <c r="O137" s="64"/>
      <c r="P137" s="191">
        <f>O137*H137</f>
        <v>0</v>
      </c>
      <c r="Q137" s="191">
        <v>0</v>
      </c>
      <c r="R137" s="191">
        <f>Q137*H137</f>
        <v>0</v>
      </c>
      <c r="S137" s="191">
        <v>0</v>
      </c>
      <c r="T137" s="192">
        <f>S137*H137</f>
        <v>0</v>
      </c>
      <c r="U137" s="34"/>
      <c r="V137" s="34"/>
      <c r="W137" s="34"/>
      <c r="X137" s="34"/>
      <c r="Y137" s="34"/>
      <c r="Z137" s="34"/>
      <c r="AA137" s="34"/>
      <c r="AB137" s="34"/>
      <c r="AC137" s="34"/>
      <c r="AD137" s="34"/>
      <c r="AE137" s="34"/>
      <c r="AR137" s="193" t="s">
        <v>119</v>
      </c>
      <c r="AT137" s="193" t="s">
        <v>114</v>
      </c>
      <c r="AU137" s="193" t="s">
        <v>82</v>
      </c>
      <c r="AY137" s="17" t="s">
        <v>112</v>
      </c>
      <c r="BE137" s="194">
        <f>IF(N137="základní",J137,0)</f>
        <v>0</v>
      </c>
      <c r="BF137" s="194">
        <f>IF(N137="snížená",J137,0)</f>
        <v>0</v>
      </c>
      <c r="BG137" s="194">
        <f>IF(N137="zákl. přenesená",J137,0)</f>
        <v>0</v>
      </c>
      <c r="BH137" s="194">
        <f>IF(N137="sníž. přenesená",J137,0)</f>
        <v>0</v>
      </c>
      <c r="BI137" s="194">
        <f>IF(N137="nulová",J137,0)</f>
        <v>0</v>
      </c>
      <c r="BJ137" s="17" t="s">
        <v>80</v>
      </c>
      <c r="BK137" s="194">
        <f>ROUND(I137*H137,2)</f>
        <v>0</v>
      </c>
      <c r="BL137" s="17" t="s">
        <v>119</v>
      </c>
      <c r="BM137" s="193" t="s">
        <v>205</v>
      </c>
    </row>
    <row r="138" spans="1:47" s="2" customFormat="1" ht="11.25">
      <c r="A138" s="34"/>
      <c r="B138" s="35"/>
      <c r="C138" s="36"/>
      <c r="D138" s="195" t="s">
        <v>121</v>
      </c>
      <c r="E138" s="36"/>
      <c r="F138" s="196" t="s">
        <v>206</v>
      </c>
      <c r="G138" s="36"/>
      <c r="H138" s="36"/>
      <c r="I138" s="104"/>
      <c r="J138" s="36"/>
      <c r="K138" s="36"/>
      <c r="L138" s="39"/>
      <c r="M138" s="197"/>
      <c r="N138" s="198"/>
      <c r="O138" s="64"/>
      <c r="P138" s="64"/>
      <c r="Q138" s="64"/>
      <c r="R138" s="64"/>
      <c r="S138" s="64"/>
      <c r="T138" s="65"/>
      <c r="U138" s="34"/>
      <c r="V138" s="34"/>
      <c r="W138" s="34"/>
      <c r="X138" s="34"/>
      <c r="Y138" s="34"/>
      <c r="Z138" s="34"/>
      <c r="AA138" s="34"/>
      <c r="AB138" s="34"/>
      <c r="AC138" s="34"/>
      <c r="AD138" s="34"/>
      <c r="AE138" s="34"/>
      <c r="AT138" s="17" t="s">
        <v>121</v>
      </c>
      <c r="AU138" s="17" t="s">
        <v>82</v>
      </c>
    </row>
    <row r="139" spans="1:47" s="2" customFormat="1" ht="39">
      <c r="A139" s="34"/>
      <c r="B139" s="35"/>
      <c r="C139" s="36"/>
      <c r="D139" s="195" t="s">
        <v>123</v>
      </c>
      <c r="E139" s="36"/>
      <c r="F139" s="199" t="s">
        <v>207</v>
      </c>
      <c r="G139" s="36"/>
      <c r="H139" s="36"/>
      <c r="I139" s="104"/>
      <c r="J139" s="36"/>
      <c r="K139" s="36"/>
      <c r="L139" s="39"/>
      <c r="M139" s="197"/>
      <c r="N139" s="198"/>
      <c r="O139" s="64"/>
      <c r="P139" s="64"/>
      <c r="Q139" s="64"/>
      <c r="R139" s="64"/>
      <c r="S139" s="64"/>
      <c r="T139" s="65"/>
      <c r="U139" s="34"/>
      <c r="V139" s="34"/>
      <c r="W139" s="34"/>
      <c r="X139" s="34"/>
      <c r="Y139" s="34"/>
      <c r="Z139" s="34"/>
      <c r="AA139" s="34"/>
      <c r="AB139" s="34"/>
      <c r="AC139" s="34"/>
      <c r="AD139" s="34"/>
      <c r="AE139" s="34"/>
      <c r="AT139" s="17" t="s">
        <v>123</v>
      </c>
      <c r="AU139" s="17" t="s">
        <v>82</v>
      </c>
    </row>
    <row r="140" spans="2:51" s="13" customFormat="1" ht="11.25">
      <c r="B140" s="200"/>
      <c r="C140" s="201"/>
      <c r="D140" s="195" t="s">
        <v>125</v>
      </c>
      <c r="E140" s="202" t="s">
        <v>20</v>
      </c>
      <c r="F140" s="203" t="s">
        <v>208</v>
      </c>
      <c r="G140" s="201"/>
      <c r="H140" s="204">
        <v>1.85</v>
      </c>
      <c r="I140" s="205"/>
      <c r="J140" s="201"/>
      <c r="K140" s="201"/>
      <c r="L140" s="206"/>
      <c r="M140" s="207"/>
      <c r="N140" s="208"/>
      <c r="O140" s="208"/>
      <c r="P140" s="208"/>
      <c r="Q140" s="208"/>
      <c r="R140" s="208"/>
      <c r="S140" s="208"/>
      <c r="T140" s="209"/>
      <c r="AT140" s="210" t="s">
        <v>125</v>
      </c>
      <c r="AU140" s="210" t="s">
        <v>82</v>
      </c>
      <c r="AV140" s="13" t="s">
        <v>82</v>
      </c>
      <c r="AW140" s="13" t="s">
        <v>33</v>
      </c>
      <c r="AX140" s="13" t="s">
        <v>80</v>
      </c>
      <c r="AY140" s="210" t="s">
        <v>112</v>
      </c>
    </row>
    <row r="141" spans="2:63" s="12" customFormat="1" ht="22.9" customHeight="1">
      <c r="B141" s="167"/>
      <c r="C141" s="168"/>
      <c r="D141" s="169" t="s">
        <v>71</v>
      </c>
      <c r="E141" s="181" t="s">
        <v>170</v>
      </c>
      <c r="F141" s="181" t="s">
        <v>209</v>
      </c>
      <c r="G141" s="168"/>
      <c r="H141" s="168"/>
      <c r="I141" s="171"/>
      <c r="J141" s="182">
        <f>BK141</f>
        <v>0</v>
      </c>
      <c r="K141" s="168"/>
      <c r="L141" s="173"/>
      <c r="M141" s="174"/>
      <c r="N141" s="175"/>
      <c r="O141" s="175"/>
      <c r="P141" s="176">
        <f>SUM(P142:P185)</f>
        <v>0</v>
      </c>
      <c r="Q141" s="175"/>
      <c r="R141" s="176">
        <f>SUM(R142:R185)</f>
        <v>1.4011014</v>
      </c>
      <c r="S141" s="175"/>
      <c r="T141" s="177">
        <f>SUM(T142:T185)</f>
        <v>0</v>
      </c>
      <c r="AR141" s="178" t="s">
        <v>80</v>
      </c>
      <c r="AT141" s="179" t="s">
        <v>71</v>
      </c>
      <c r="AU141" s="179" t="s">
        <v>80</v>
      </c>
      <c r="AY141" s="178" t="s">
        <v>112</v>
      </c>
      <c r="BK141" s="180">
        <f>SUM(BK142:BK185)</f>
        <v>0</v>
      </c>
    </row>
    <row r="142" spans="1:65" s="2" customFormat="1" ht="16.5" customHeight="1">
      <c r="A142" s="34"/>
      <c r="B142" s="35"/>
      <c r="C142" s="183" t="s">
        <v>210</v>
      </c>
      <c r="D142" s="183" t="s">
        <v>114</v>
      </c>
      <c r="E142" s="184" t="s">
        <v>211</v>
      </c>
      <c r="F142" s="185" t="s">
        <v>212</v>
      </c>
      <c r="G142" s="186" t="s">
        <v>117</v>
      </c>
      <c r="H142" s="187">
        <v>29.5</v>
      </c>
      <c r="I142" s="188"/>
      <c r="J142" s="187">
        <f>ROUND(I142*H142,2)</f>
        <v>0</v>
      </c>
      <c r="K142" s="185" t="s">
        <v>118</v>
      </c>
      <c r="L142" s="39"/>
      <c r="M142" s="189" t="s">
        <v>20</v>
      </c>
      <c r="N142" s="190" t="s">
        <v>43</v>
      </c>
      <c r="O142" s="64"/>
      <c r="P142" s="191">
        <f>O142*H142</f>
        <v>0</v>
      </c>
      <c r="Q142" s="191">
        <v>0</v>
      </c>
      <c r="R142" s="191">
        <f>Q142*H142</f>
        <v>0</v>
      </c>
      <c r="S142" s="191">
        <v>0</v>
      </c>
      <c r="T142" s="192">
        <f>S142*H142</f>
        <v>0</v>
      </c>
      <c r="U142" s="34"/>
      <c r="V142" s="34"/>
      <c r="W142" s="34"/>
      <c r="X142" s="34"/>
      <c r="Y142" s="34"/>
      <c r="Z142" s="34"/>
      <c r="AA142" s="34"/>
      <c r="AB142" s="34"/>
      <c r="AC142" s="34"/>
      <c r="AD142" s="34"/>
      <c r="AE142" s="34"/>
      <c r="AR142" s="193" t="s">
        <v>119</v>
      </c>
      <c r="AT142" s="193" t="s">
        <v>114</v>
      </c>
      <c r="AU142" s="193" t="s">
        <v>82</v>
      </c>
      <c r="AY142" s="17" t="s">
        <v>112</v>
      </c>
      <c r="BE142" s="194">
        <f>IF(N142="základní",J142,0)</f>
        <v>0</v>
      </c>
      <c r="BF142" s="194">
        <f>IF(N142="snížená",J142,0)</f>
        <v>0</v>
      </c>
      <c r="BG142" s="194">
        <f>IF(N142="zákl. přenesená",J142,0)</f>
        <v>0</v>
      </c>
      <c r="BH142" s="194">
        <f>IF(N142="sníž. přenesená",J142,0)</f>
        <v>0</v>
      </c>
      <c r="BI142" s="194">
        <f>IF(N142="nulová",J142,0)</f>
        <v>0</v>
      </c>
      <c r="BJ142" s="17" t="s">
        <v>80</v>
      </c>
      <c r="BK142" s="194">
        <f>ROUND(I142*H142,2)</f>
        <v>0</v>
      </c>
      <c r="BL142" s="17" t="s">
        <v>119</v>
      </c>
      <c r="BM142" s="193" t="s">
        <v>213</v>
      </c>
    </row>
    <row r="143" spans="1:47" s="2" customFormat="1" ht="19.5">
      <c r="A143" s="34"/>
      <c r="B143" s="35"/>
      <c r="C143" s="36"/>
      <c r="D143" s="195" t="s">
        <v>121</v>
      </c>
      <c r="E143" s="36"/>
      <c r="F143" s="196" t="s">
        <v>214</v>
      </c>
      <c r="G143" s="36"/>
      <c r="H143" s="36"/>
      <c r="I143" s="104"/>
      <c r="J143" s="36"/>
      <c r="K143" s="36"/>
      <c r="L143" s="39"/>
      <c r="M143" s="197"/>
      <c r="N143" s="198"/>
      <c r="O143" s="64"/>
      <c r="P143" s="64"/>
      <c r="Q143" s="64"/>
      <c r="R143" s="64"/>
      <c r="S143" s="64"/>
      <c r="T143" s="65"/>
      <c r="U143" s="34"/>
      <c r="V143" s="34"/>
      <c r="W143" s="34"/>
      <c r="X143" s="34"/>
      <c r="Y143" s="34"/>
      <c r="Z143" s="34"/>
      <c r="AA143" s="34"/>
      <c r="AB143" s="34"/>
      <c r="AC143" s="34"/>
      <c r="AD143" s="34"/>
      <c r="AE143" s="34"/>
      <c r="AT143" s="17" t="s">
        <v>121</v>
      </c>
      <c r="AU143" s="17" t="s">
        <v>82</v>
      </c>
    </row>
    <row r="144" spans="1:47" s="2" customFormat="1" ht="68.25">
      <c r="A144" s="34"/>
      <c r="B144" s="35"/>
      <c r="C144" s="36"/>
      <c r="D144" s="195" t="s">
        <v>123</v>
      </c>
      <c r="E144" s="36"/>
      <c r="F144" s="199" t="s">
        <v>215</v>
      </c>
      <c r="G144" s="36"/>
      <c r="H144" s="36"/>
      <c r="I144" s="104"/>
      <c r="J144" s="36"/>
      <c r="K144" s="36"/>
      <c r="L144" s="39"/>
      <c r="M144" s="197"/>
      <c r="N144" s="198"/>
      <c r="O144" s="64"/>
      <c r="P144" s="64"/>
      <c r="Q144" s="64"/>
      <c r="R144" s="64"/>
      <c r="S144" s="64"/>
      <c r="T144" s="65"/>
      <c r="U144" s="34"/>
      <c r="V144" s="34"/>
      <c r="W144" s="34"/>
      <c r="X144" s="34"/>
      <c r="Y144" s="34"/>
      <c r="Z144" s="34"/>
      <c r="AA144" s="34"/>
      <c r="AB144" s="34"/>
      <c r="AC144" s="34"/>
      <c r="AD144" s="34"/>
      <c r="AE144" s="34"/>
      <c r="AT144" s="17" t="s">
        <v>123</v>
      </c>
      <c r="AU144" s="17" t="s">
        <v>82</v>
      </c>
    </row>
    <row r="145" spans="1:65" s="2" customFormat="1" ht="16.5" customHeight="1">
      <c r="A145" s="34"/>
      <c r="B145" s="35"/>
      <c r="C145" s="222" t="s">
        <v>8</v>
      </c>
      <c r="D145" s="222" t="s">
        <v>194</v>
      </c>
      <c r="E145" s="223" t="s">
        <v>216</v>
      </c>
      <c r="F145" s="224" t="s">
        <v>217</v>
      </c>
      <c r="G145" s="225" t="s">
        <v>117</v>
      </c>
      <c r="H145" s="226">
        <v>29.94</v>
      </c>
      <c r="I145" s="227"/>
      <c r="J145" s="226">
        <f>ROUND(I145*H145,2)</f>
        <v>0</v>
      </c>
      <c r="K145" s="224" t="s">
        <v>118</v>
      </c>
      <c r="L145" s="228"/>
      <c r="M145" s="229" t="s">
        <v>20</v>
      </c>
      <c r="N145" s="230" t="s">
        <v>43</v>
      </c>
      <c r="O145" s="64"/>
      <c r="P145" s="191">
        <f>O145*H145</f>
        <v>0</v>
      </c>
      <c r="Q145" s="191">
        <v>0.00106</v>
      </c>
      <c r="R145" s="191">
        <f>Q145*H145</f>
        <v>0.0317364</v>
      </c>
      <c r="S145" s="191">
        <v>0</v>
      </c>
      <c r="T145" s="192">
        <f>S145*H145</f>
        <v>0</v>
      </c>
      <c r="U145" s="34"/>
      <c r="V145" s="34"/>
      <c r="W145" s="34"/>
      <c r="X145" s="34"/>
      <c r="Y145" s="34"/>
      <c r="Z145" s="34"/>
      <c r="AA145" s="34"/>
      <c r="AB145" s="34"/>
      <c r="AC145" s="34"/>
      <c r="AD145" s="34"/>
      <c r="AE145" s="34"/>
      <c r="AR145" s="193" t="s">
        <v>170</v>
      </c>
      <c r="AT145" s="193" t="s">
        <v>194</v>
      </c>
      <c r="AU145" s="193" t="s">
        <v>82</v>
      </c>
      <c r="AY145" s="17" t="s">
        <v>112</v>
      </c>
      <c r="BE145" s="194">
        <f>IF(N145="základní",J145,0)</f>
        <v>0</v>
      </c>
      <c r="BF145" s="194">
        <f>IF(N145="snížená",J145,0)</f>
        <v>0</v>
      </c>
      <c r="BG145" s="194">
        <f>IF(N145="zákl. přenesená",J145,0)</f>
        <v>0</v>
      </c>
      <c r="BH145" s="194">
        <f>IF(N145="sníž. přenesená",J145,0)</f>
        <v>0</v>
      </c>
      <c r="BI145" s="194">
        <f>IF(N145="nulová",J145,0)</f>
        <v>0</v>
      </c>
      <c r="BJ145" s="17" t="s">
        <v>80</v>
      </c>
      <c r="BK145" s="194">
        <f>ROUND(I145*H145,2)</f>
        <v>0</v>
      </c>
      <c r="BL145" s="17" t="s">
        <v>119</v>
      </c>
      <c r="BM145" s="193" t="s">
        <v>218</v>
      </c>
    </row>
    <row r="146" spans="1:47" s="2" customFormat="1" ht="11.25">
      <c r="A146" s="34"/>
      <c r="B146" s="35"/>
      <c r="C146" s="36"/>
      <c r="D146" s="195" t="s">
        <v>121</v>
      </c>
      <c r="E146" s="36"/>
      <c r="F146" s="196" t="s">
        <v>217</v>
      </c>
      <c r="G146" s="36"/>
      <c r="H146" s="36"/>
      <c r="I146" s="104"/>
      <c r="J146" s="36"/>
      <c r="K146" s="36"/>
      <c r="L146" s="39"/>
      <c r="M146" s="197"/>
      <c r="N146" s="198"/>
      <c r="O146" s="64"/>
      <c r="P146" s="64"/>
      <c r="Q146" s="64"/>
      <c r="R146" s="64"/>
      <c r="S146" s="64"/>
      <c r="T146" s="65"/>
      <c r="U146" s="34"/>
      <c r="V146" s="34"/>
      <c r="W146" s="34"/>
      <c r="X146" s="34"/>
      <c r="Y146" s="34"/>
      <c r="Z146" s="34"/>
      <c r="AA146" s="34"/>
      <c r="AB146" s="34"/>
      <c r="AC146" s="34"/>
      <c r="AD146" s="34"/>
      <c r="AE146" s="34"/>
      <c r="AT146" s="17" t="s">
        <v>121</v>
      </c>
      <c r="AU146" s="17" t="s">
        <v>82</v>
      </c>
    </row>
    <row r="147" spans="2:51" s="13" customFormat="1" ht="11.25">
      <c r="B147" s="200"/>
      <c r="C147" s="201"/>
      <c r="D147" s="195" t="s">
        <v>125</v>
      </c>
      <c r="E147" s="202" t="s">
        <v>20</v>
      </c>
      <c r="F147" s="203" t="s">
        <v>219</v>
      </c>
      <c r="G147" s="201"/>
      <c r="H147" s="204">
        <v>29.5</v>
      </c>
      <c r="I147" s="205"/>
      <c r="J147" s="201"/>
      <c r="K147" s="201"/>
      <c r="L147" s="206"/>
      <c r="M147" s="207"/>
      <c r="N147" s="208"/>
      <c r="O147" s="208"/>
      <c r="P147" s="208"/>
      <c r="Q147" s="208"/>
      <c r="R147" s="208"/>
      <c r="S147" s="208"/>
      <c r="T147" s="209"/>
      <c r="AT147" s="210" t="s">
        <v>125</v>
      </c>
      <c r="AU147" s="210" t="s">
        <v>82</v>
      </c>
      <c r="AV147" s="13" t="s">
        <v>82</v>
      </c>
      <c r="AW147" s="13" t="s">
        <v>33</v>
      </c>
      <c r="AX147" s="13" t="s">
        <v>80</v>
      </c>
      <c r="AY147" s="210" t="s">
        <v>112</v>
      </c>
    </row>
    <row r="148" spans="2:51" s="13" customFormat="1" ht="11.25">
      <c r="B148" s="200"/>
      <c r="C148" s="201"/>
      <c r="D148" s="195" t="s">
        <v>125</v>
      </c>
      <c r="E148" s="201"/>
      <c r="F148" s="203" t="s">
        <v>220</v>
      </c>
      <c r="G148" s="201"/>
      <c r="H148" s="204">
        <v>29.94</v>
      </c>
      <c r="I148" s="205"/>
      <c r="J148" s="201"/>
      <c r="K148" s="201"/>
      <c r="L148" s="206"/>
      <c r="M148" s="207"/>
      <c r="N148" s="208"/>
      <c r="O148" s="208"/>
      <c r="P148" s="208"/>
      <c r="Q148" s="208"/>
      <c r="R148" s="208"/>
      <c r="S148" s="208"/>
      <c r="T148" s="209"/>
      <c r="AT148" s="210" t="s">
        <v>125</v>
      </c>
      <c r="AU148" s="210" t="s">
        <v>82</v>
      </c>
      <c r="AV148" s="13" t="s">
        <v>82</v>
      </c>
      <c r="AW148" s="13" t="s">
        <v>4</v>
      </c>
      <c r="AX148" s="13" t="s">
        <v>80</v>
      </c>
      <c r="AY148" s="210" t="s">
        <v>112</v>
      </c>
    </row>
    <row r="149" spans="1:65" s="2" customFormat="1" ht="16.5" customHeight="1">
      <c r="A149" s="34"/>
      <c r="B149" s="35"/>
      <c r="C149" s="183" t="s">
        <v>221</v>
      </c>
      <c r="D149" s="183" t="s">
        <v>114</v>
      </c>
      <c r="E149" s="184" t="s">
        <v>222</v>
      </c>
      <c r="F149" s="185" t="s">
        <v>223</v>
      </c>
      <c r="G149" s="186" t="s">
        <v>224</v>
      </c>
      <c r="H149" s="187">
        <v>1</v>
      </c>
      <c r="I149" s="188"/>
      <c r="J149" s="187">
        <f>ROUND(I149*H149,2)</f>
        <v>0</v>
      </c>
      <c r="K149" s="185" t="s">
        <v>118</v>
      </c>
      <c r="L149" s="39"/>
      <c r="M149" s="189" t="s">
        <v>20</v>
      </c>
      <c r="N149" s="190" t="s">
        <v>43</v>
      </c>
      <c r="O149" s="64"/>
      <c r="P149" s="191">
        <f>O149*H149</f>
        <v>0</v>
      </c>
      <c r="Q149" s="191">
        <v>0</v>
      </c>
      <c r="R149" s="191">
        <f>Q149*H149</f>
        <v>0</v>
      </c>
      <c r="S149" s="191">
        <v>0</v>
      </c>
      <c r="T149" s="192">
        <f>S149*H149</f>
        <v>0</v>
      </c>
      <c r="U149" s="34"/>
      <c r="V149" s="34"/>
      <c r="W149" s="34"/>
      <c r="X149" s="34"/>
      <c r="Y149" s="34"/>
      <c r="Z149" s="34"/>
      <c r="AA149" s="34"/>
      <c r="AB149" s="34"/>
      <c r="AC149" s="34"/>
      <c r="AD149" s="34"/>
      <c r="AE149" s="34"/>
      <c r="AR149" s="193" t="s">
        <v>119</v>
      </c>
      <c r="AT149" s="193" t="s">
        <v>114</v>
      </c>
      <c r="AU149" s="193" t="s">
        <v>82</v>
      </c>
      <c r="AY149" s="17" t="s">
        <v>112</v>
      </c>
      <c r="BE149" s="194">
        <f>IF(N149="základní",J149,0)</f>
        <v>0</v>
      </c>
      <c r="BF149" s="194">
        <f>IF(N149="snížená",J149,0)</f>
        <v>0</v>
      </c>
      <c r="BG149" s="194">
        <f>IF(N149="zákl. přenesená",J149,0)</f>
        <v>0</v>
      </c>
      <c r="BH149" s="194">
        <f>IF(N149="sníž. přenesená",J149,0)</f>
        <v>0</v>
      </c>
      <c r="BI149" s="194">
        <f>IF(N149="nulová",J149,0)</f>
        <v>0</v>
      </c>
      <c r="BJ149" s="17" t="s">
        <v>80</v>
      </c>
      <c r="BK149" s="194">
        <f>ROUND(I149*H149,2)</f>
        <v>0</v>
      </c>
      <c r="BL149" s="17" t="s">
        <v>119</v>
      </c>
      <c r="BM149" s="193" t="s">
        <v>225</v>
      </c>
    </row>
    <row r="150" spans="1:47" s="2" customFormat="1" ht="19.5">
      <c r="A150" s="34"/>
      <c r="B150" s="35"/>
      <c r="C150" s="36"/>
      <c r="D150" s="195" t="s">
        <v>121</v>
      </c>
      <c r="E150" s="36"/>
      <c r="F150" s="196" t="s">
        <v>226</v>
      </c>
      <c r="G150" s="36"/>
      <c r="H150" s="36"/>
      <c r="I150" s="104"/>
      <c r="J150" s="36"/>
      <c r="K150" s="36"/>
      <c r="L150" s="39"/>
      <c r="M150" s="197"/>
      <c r="N150" s="198"/>
      <c r="O150" s="64"/>
      <c r="P150" s="64"/>
      <c r="Q150" s="64"/>
      <c r="R150" s="64"/>
      <c r="S150" s="64"/>
      <c r="T150" s="65"/>
      <c r="U150" s="34"/>
      <c r="V150" s="34"/>
      <c r="W150" s="34"/>
      <c r="X150" s="34"/>
      <c r="Y150" s="34"/>
      <c r="Z150" s="34"/>
      <c r="AA150" s="34"/>
      <c r="AB150" s="34"/>
      <c r="AC150" s="34"/>
      <c r="AD150" s="34"/>
      <c r="AE150" s="34"/>
      <c r="AT150" s="17" t="s">
        <v>121</v>
      </c>
      <c r="AU150" s="17" t="s">
        <v>82</v>
      </c>
    </row>
    <row r="151" spans="1:47" s="2" customFormat="1" ht="29.25">
      <c r="A151" s="34"/>
      <c r="B151" s="35"/>
      <c r="C151" s="36"/>
      <c r="D151" s="195" t="s">
        <v>123</v>
      </c>
      <c r="E151" s="36"/>
      <c r="F151" s="199" t="s">
        <v>227</v>
      </c>
      <c r="G151" s="36"/>
      <c r="H151" s="36"/>
      <c r="I151" s="104"/>
      <c r="J151" s="36"/>
      <c r="K151" s="36"/>
      <c r="L151" s="39"/>
      <c r="M151" s="197"/>
      <c r="N151" s="198"/>
      <c r="O151" s="64"/>
      <c r="P151" s="64"/>
      <c r="Q151" s="64"/>
      <c r="R151" s="64"/>
      <c r="S151" s="64"/>
      <c r="T151" s="65"/>
      <c r="U151" s="34"/>
      <c r="V151" s="34"/>
      <c r="W151" s="34"/>
      <c r="X151" s="34"/>
      <c r="Y151" s="34"/>
      <c r="Z151" s="34"/>
      <c r="AA151" s="34"/>
      <c r="AB151" s="34"/>
      <c r="AC151" s="34"/>
      <c r="AD151" s="34"/>
      <c r="AE151" s="34"/>
      <c r="AT151" s="17" t="s">
        <v>123</v>
      </c>
      <c r="AU151" s="17" t="s">
        <v>82</v>
      </c>
    </row>
    <row r="152" spans="1:65" s="2" customFormat="1" ht="16.5" customHeight="1">
      <c r="A152" s="34"/>
      <c r="B152" s="35"/>
      <c r="C152" s="222" t="s">
        <v>228</v>
      </c>
      <c r="D152" s="222" t="s">
        <v>194</v>
      </c>
      <c r="E152" s="223" t="s">
        <v>229</v>
      </c>
      <c r="F152" s="224" t="s">
        <v>230</v>
      </c>
      <c r="G152" s="225" t="s">
        <v>224</v>
      </c>
      <c r="H152" s="226">
        <v>1</v>
      </c>
      <c r="I152" s="227"/>
      <c r="J152" s="226">
        <f>ROUND(I152*H152,2)</f>
        <v>0</v>
      </c>
      <c r="K152" s="224" t="s">
        <v>118</v>
      </c>
      <c r="L152" s="228"/>
      <c r="M152" s="229" t="s">
        <v>20</v>
      </c>
      <c r="N152" s="230" t="s">
        <v>43</v>
      </c>
      <c r="O152" s="64"/>
      <c r="P152" s="191">
        <f>O152*H152</f>
        <v>0</v>
      </c>
      <c r="Q152" s="191">
        <v>0.00022</v>
      </c>
      <c r="R152" s="191">
        <f>Q152*H152</f>
        <v>0.00022</v>
      </c>
      <c r="S152" s="191">
        <v>0</v>
      </c>
      <c r="T152" s="192">
        <f>S152*H152</f>
        <v>0</v>
      </c>
      <c r="U152" s="34"/>
      <c r="V152" s="34"/>
      <c r="W152" s="34"/>
      <c r="X152" s="34"/>
      <c r="Y152" s="34"/>
      <c r="Z152" s="34"/>
      <c r="AA152" s="34"/>
      <c r="AB152" s="34"/>
      <c r="AC152" s="34"/>
      <c r="AD152" s="34"/>
      <c r="AE152" s="34"/>
      <c r="AR152" s="193" t="s">
        <v>170</v>
      </c>
      <c r="AT152" s="193" t="s">
        <v>194</v>
      </c>
      <c r="AU152" s="193" t="s">
        <v>82</v>
      </c>
      <c r="AY152" s="17" t="s">
        <v>112</v>
      </c>
      <c r="BE152" s="194">
        <f>IF(N152="základní",J152,0)</f>
        <v>0</v>
      </c>
      <c r="BF152" s="194">
        <f>IF(N152="snížená",J152,0)</f>
        <v>0</v>
      </c>
      <c r="BG152" s="194">
        <f>IF(N152="zákl. přenesená",J152,0)</f>
        <v>0</v>
      </c>
      <c r="BH152" s="194">
        <f>IF(N152="sníž. přenesená",J152,0)</f>
        <v>0</v>
      </c>
      <c r="BI152" s="194">
        <f>IF(N152="nulová",J152,0)</f>
        <v>0</v>
      </c>
      <c r="BJ152" s="17" t="s">
        <v>80</v>
      </c>
      <c r="BK152" s="194">
        <f>ROUND(I152*H152,2)</f>
        <v>0</v>
      </c>
      <c r="BL152" s="17" t="s">
        <v>119</v>
      </c>
      <c r="BM152" s="193" t="s">
        <v>231</v>
      </c>
    </row>
    <row r="153" spans="1:47" s="2" customFormat="1" ht="11.25">
      <c r="A153" s="34"/>
      <c r="B153" s="35"/>
      <c r="C153" s="36"/>
      <c r="D153" s="195" t="s">
        <v>121</v>
      </c>
      <c r="E153" s="36"/>
      <c r="F153" s="196" t="s">
        <v>230</v>
      </c>
      <c r="G153" s="36"/>
      <c r="H153" s="36"/>
      <c r="I153" s="104"/>
      <c r="J153" s="36"/>
      <c r="K153" s="36"/>
      <c r="L153" s="39"/>
      <c r="M153" s="197"/>
      <c r="N153" s="198"/>
      <c r="O153" s="64"/>
      <c r="P153" s="64"/>
      <c r="Q153" s="64"/>
      <c r="R153" s="64"/>
      <c r="S153" s="64"/>
      <c r="T153" s="65"/>
      <c r="U153" s="34"/>
      <c r="V153" s="34"/>
      <c r="W153" s="34"/>
      <c r="X153" s="34"/>
      <c r="Y153" s="34"/>
      <c r="Z153" s="34"/>
      <c r="AA153" s="34"/>
      <c r="AB153" s="34"/>
      <c r="AC153" s="34"/>
      <c r="AD153" s="34"/>
      <c r="AE153" s="34"/>
      <c r="AT153" s="17" t="s">
        <v>121</v>
      </c>
      <c r="AU153" s="17" t="s">
        <v>82</v>
      </c>
    </row>
    <row r="154" spans="1:65" s="2" customFormat="1" ht="16.5" customHeight="1">
      <c r="A154" s="34"/>
      <c r="B154" s="35"/>
      <c r="C154" s="183" t="s">
        <v>232</v>
      </c>
      <c r="D154" s="183" t="s">
        <v>114</v>
      </c>
      <c r="E154" s="184" t="s">
        <v>233</v>
      </c>
      <c r="F154" s="185" t="s">
        <v>234</v>
      </c>
      <c r="G154" s="186" t="s">
        <v>224</v>
      </c>
      <c r="H154" s="187">
        <v>1</v>
      </c>
      <c r="I154" s="188"/>
      <c r="J154" s="187">
        <f>ROUND(I154*H154,2)</f>
        <v>0</v>
      </c>
      <c r="K154" s="185" t="s">
        <v>118</v>
      </c>
      <c r="L154" s="39"/>
      <c r="M154" s="189" t="s">
        <v>20</v>
      </c>
      <c r="N154" s="190" t="s">
        <v>43</v>
      </c>
      <c r="O154" s="64"/>
      <c r="P154" s="191">
        <f>O154*H154</f>
        <v>0</v>
      </c>
      <c r="Q154" s="191">
        <v>0</v>
      </c>
      <c r="R154" s="191">
        <f>Q154*H154</f>
        <v>0</v>
      </c>
      <c r="S154" s="191">
        <v>0</v>
      </c>
      <c r="T154" s="192">
        <f>S154*H154</f>
        <v>0</v>
      </c>
      <c r="U154" s="34"/>
      <c r="V154" s="34"/>
      <c r="W154" s="34"/>
      <c r="X154" s="34"/>
      <c r="Y154" s="34"/>
      <c r="Z154" s="34"/>
      <c r="AA154" s="34"/>
      <c r="AB154" s="34"/>
      <c r="AC154" s="34"/>
      <c r="AD154" s="34"/>
      <c r="AE154" s="34"/>
      <c r="AR154" s="193" t="s">
        <v>119</v>
      </c>
      <c r="AT154" s="193" t="s">
        <v>114</v>
      </c>
      <c r="AU154" s="193" t="s">
        <v>82</v>
      </c>
      <c r="AY154" s="17" t="s">
        <v>112</v>
      </c>
      <c r="BE154" s="194">
        <f>IF(N154="základní",J154,0)</f>
        <v>0</v>
      </c>
      <c r="BF154" s="194">
        <f>IF(N154="snížená",J154,0)</f>
        <v>0</v>
      </c>
      <c r="BG154" s="194">
        <f>IF(N154="zákl. přenesená",J154,0)</f>
        <v>0</v>
      </c>
      <c r="BH154" s="194">
        <f>IF(N154="sníž. přenesená",J154,0)</f>
        <v>0</v>
      </c>
      <c r="BI154" s="194">
        <f>IF(N154="nulová",J154,0)</f>
        <v>0</v>
      </c>
      <c r="BJ154" s="17" t="s">
        <v>80</v>
      </c>
      <c r="BK154" s="194">
        <f>ROUND(I154*H154,2)</f>
        <v>0</v>
      </c>
      <c r="BL154" s="17" t="s">
        <v>119</v>
      </c>
      <c r="BM154" s="193" t="s">
        <v>235</v>
      </c>
    </row>
    <row r="155" spans="1:47" s="2" customFormat="1" ht="11.25">
      <c r="A155" s="34"/>
      <c r="B155" s="35"/>
      <c r="C155" s="36"/>
      <c r="D155" s="195" t="s">
        <v>121</v>
      </c>
      <c r="E155" s="36"/>
      <c r="F155" s="196" t="s">
        <v>236</v>
      </c>
      <c r="G155" s="36"/>
      <c r="H155" s="36"/>
      <c r="I155" s="104"/>
      <c r="J155" s="36"/>
      <c r="K155" s="36"/>
      <c r="L155" s="39"/>
      <c r="M155" s="197"/>
      <c r="N155" s="198"/>
      <c r="O155" s="64"/>
      <c r="P155" s="64"/>
      <c r="Q155" s="64"/>
      <c r="R155" s="64"/>
      <c r="S155" s="64"/>
      <c r="T155" s="65"/>
      <c r="U155" s="34"/>
      <c r="V155" s="34"/>
      <c r="W155" s="34"/>
      <c r="X155" s="34"/>
      <c r="Y155" s="34"/>
      <c r="Z155" s="34"/>
      <c r="AA155" s="34"/>
      <c r="AB155" s="34"/>
      <c r="AC155" s="34"/>
      <c r="AD155" s="34"/>
      <c r="AE155" s="34"/>
      <c r="AT155" s="17" t="s">
        <v>121</v>
      </c>
      <c r="AU155" s="17" t="s">
        <v>82</v>
      </c>
    </row>
    <row r="156" spans="1:47" s="2" customFormat="1" ht="29.25">
      <c r="A156" s="34"/>
      <c r="B156" s="35"/>
      <c r="C156" s="36"/>
      <c r="D156" s="195" t="s">
        <v>123</v>
      </c>
      <c r="E156" s="36"/>
      <c r="F156" s="199" t="s">
        <v>227</v>
      </c>
      <c r="G156" s="36"/>
      <c r="H156" s="36"/>
      <c r="I156" s="104"/>
      <c r="J156" s="36"/>
      <c r="K156" s="36"/>
      <c r="L156" s="39"/>
      <c r="M156" s="197"/>
      <c r="N156" s="198"/>
      <c r="O156" s="64"/>
      <c r="P156" s="64"/>
      <c r="Q156" s="64"/>
      <c r="R156" s="64"/>
      <c r="S156" s="64"/>
      <c r="T156" s="65"/>
      <c r="U156" s="34"/>
      <c r="V156" s="34"/>
      <c r="W156" s="34"/>
      <c r="X156" s="34"/>
      <c r="Y156" s="34"/>
      <c r="Z156" s="34"/>
      <c r="AA156" s="34"/>
      <c r="AB156" s="34"/>
      <c r="AC156" s="34"/>
      <c r="AD156" s="34"/>
      <c r="AE156" s="34"/>
      <c r="AT156" s="17" t="s">
        <v>123</v>
      </c>
      <c r="AU156" s="17" t="s">
        <v>82</v>
      </c>
    </row>
    <row r="157" spans="1:65" s="2" customFormat="1" ht="16.5" customHeight="1">
      <c r="A157" s="34"/>
      <c r="B157" s="35"/>
      <c r="C157" s="222" t="s">
        <v>237</v>
      </c>
      <c r="D157" s="222" t="s">
        <v>194</v>
      </c>
      <c r="E157" s="223" t="s">
        <v>238</v>
      </c>
      <c r="F157" s="224" t="s">
        <v>239</v>
      </c>
      <c r="G157" s="225" t="s">
        <v>224</v>
      </c>
      <c r="H157" s="226">
        <v>1</v>
      </c>
      <c r="I157" s="227"/>
      <c r="J157" s="226">
        <f>ROUND(I157*H157,2)</f>
        <v>0</v>
      </c>
      <c r="K157" s="224" t="s">
        <v>118</v>
      </c>
      <c r="L157" s="228"/>
      <c r="M157" s="229" t="s">
        <v>20</v>
      </c>
      <c r="N157" s="230" t="s">
        <v>43</v>
      </c>
      <c r="O157" s="64"/>
      <c r="P157" s="191">
        <f>O157*H157</f>
        <v>0</v>
      </c>
      <c r="Q157" s="191">
        <v>0.00032</v>
      </c>
      <c r="R157" s="191">
        <f>Q157*H157</f>
        <v>0.00032</v>
      </c>
      <c r="S157" s="191">
        <v>0</v>
      </c>
      <c r="T157" s="192">
        <f>S157*H157</f>
        <v>0</v>
      </c>
      <c r="U157" s="34"/>
      <c r="V157" s="34"/>
      <c r="W157" s="34"/>
      <c r="X157" s="34"/>
      <c r="Y157" s="34"/>
      <c r="Z157" s="34"/>
      <c r="AA157" s="34"/>
      <c r="AB157" s="34"/>
      <c r="AC157" s="34"/>
      <c r="AD157" s="34"/>
      <c r="AE157" s="34"/>
      <c r="AR157" s="193" t="s">
        <v>170</v>
      </c>
      <c r="AT157" s="193" t="s">
        <v>194</v>
      </c>
      <c r="AU157" s="193" t="s">
        <v>82</v>
      </c>
      <c r="AY157" s="17" t="s">
        <v>112</v>
      </c>
      <c r="BE157" s="194">
        <f>IF(N157="základní",J157,0)</f>
        <v>0</v>
      </c>
      <c r="BF157" s="194">
        <f>IF(N157="snížená",J157,0)</f>
        <v>0</v>
      </c>
      <c r="BG157" s="194">
        <f>IF(N157="zákl. přenesená",J157,0)</f>
        <v>0</v>
      </c>
      <c r="BH157" s="194">
        <f>IF(N157="sníž. přenesená",J157,0)</f>
        <v>0</v>
      </c>
      <c r="BI157" s="194">
        <f>IF(N157="nulová",J157,0)</f>
        <v>0</v>
      </c>
      <c r="BJ157" s="17" t="s">
        <v>80</v>
      </c>
      <c r="BK157" s="194">
        <f>ROUND(I157*H157,2)</f>
        <v>0</v>
      </c>
      <c r="BL157" s="17" t="s">
        <v>119</v>
      </c>
      <c r="BM157" s="193" t="s">
        <v>240</v>
      </c>
    </row>
    <row r="158" spans="1:47" s="2" customFormat="1" ht="11.25">
      <c r="A158" s="34"/>
      <c r="B158" s="35"/>
      <c r="C158" s="36"/>
      <c r="D158" s="195" t="s">
        <v>121</v>
      </c>
      <c r="E158" s="36"/>
      <c r="F158" s="196" t="s">
        <v>239</v>
      </c>
      <c r="G158" s="36"/>
      <c r="H158" s="36"/>
      <c r="I158" s="104"/>
      <c r="J158" s="36"/>
      <c r="K158" s="36"/>
      <c r="L158" s="39"/>
      <c r="M158" s="197"/>
      <c r="N158" s="198"/>
      <c r="O158" s="64"/>
      <c r="P158" s="64"/>
      <c r="Q158" s="64"/>
      <c r="R158" s="64"/>
      <c r="S158" s="64"/>
      <c r="T158" s="65"/>
      <c r="U158" s="34"/>
      <c r="V158" s="34"/>
      <c r="W158" s="34"/>
      <c r="X158" s="34"/>
      <c r="Y158" s="34"/>
      <c r="Z158" s="34"/>
      <c r="AA158" s="34"/>
      <c r="AB158" s="34"/>
      <c r="AC158" s="34"/>
      <c r="AD158" s="34"/>
      <c r="AE158" s="34"/>
      <c r="AT158" s="17" t="s">
        <v>121</v>
      </c>
      <c r="AU158" s="17" t="s">
        <v>82</v>
      </c>
    </row>
    <row r="159" spans="1:65" s="2" customFormat="1" ht="16.5" customHeight="1">
      <c r="A159" s="34"/>
      <c r="B159" s="35"/>
      <c r="C159" s="183" t="s">
        <v>241</v>
      </c>
      <c r="D159" s="183" t="s">
        <v>114</v>
      </c>
      <c r="E159" s="184" t="s">
        <v>242</v>
      </c>
      <c r="F159" s="185" t="s">
        <v>243</v>
      </c>
      <c r="G159" s="186" t="s">
        <v>117</v>
      </c>
      <c r="H159" s="187">
        <v>29.5</v>
      </c>
      <c r="I159" s="188"/>
      <c r="J159" s="187">
        <f>ROUND(I159*H159,2)</f>
        <v>0</v>
      </c>
      <c r="K159" s="185" t="s">
        <v>118</v>
      </c>
      <c r="L159" s="39"/>
      <c r="M159" s="189" t="s">
        <v>20</v>
      </c>
      <c r="N159" s="190" t="s">
        <v>43</v>
      </c>
      <c r="O159" s="64"/>
      <c r="P159" s="191">
        <f>O159*H159</f>
        <v>0</v>
      </c>
      <c r="Q159" s="191">
        <v>0</v>
      </c>
      <c r="R159" s="191">
        <f>Q159*H159</f>
        <v>0</v>
      </c>
      <c r="S159" s="191">
        <v>0</v>
      </c>
      <c r="T159" s="192">
        <f>S159*H159</f>
        <v>0</v>
      </c>
      <c r="U159" s="34"/>
      <c r="V159" s="34"/>
      <c r="W159" s="34"/>
      <c r="X159" s="34"/>
      <c r="Y159" s="34"/>
      <c r="Z159" s="34"/>
      <c r="AA159" s="34"/>
      <c r="AB159" s="34"/>
      <c r="AC159" s="34"/>
      <c r="AD159" s="34"/>
      <c r="AE159" s="34"/>
      <c r="AR159" s="193" t="s">
        <v>119</v>
      </c>
      <c r="AT159" s="193" t="s">
        <v>114</v>
      </c>
      <c r="AU159" s="193" t="s">
        <v>82</v>
      </c>
      <c r="AY159" s="17" t="s">
        <v>112</v>
      </c>
      <c r="BE159" s="194">
        <f>IF(N159="základní",J159,0)</f>
        <v>0</v>
      </c>
      <c r="BF159" s="194">
        <f>IF(N159="snížená",J159,0)</f>
        <v>0</v>
      </c>
      <c r="BG159" s="194">
        <f>IF(N159="zákl. přenesená",J159,0)</f>
        <v>0</v>
      </c>
      <c r="BH159" s="194">
        <f>IF(N159="sníž. přenesená",J159,0)</f>
        <v>0</v>
      </c>
      <c r="BI159" s="194">
        <f>IF(N159="nulová",J159,0)</f>
        <v>0</v>
      </c>
      <c r="BJ159" s="17" t="s">
        <v>80</v>
      </c>
      <c r="BK159" s="194">
        <f>ROUND(I159*H159,2)</f>
        <v>0</v>
      </c>
      <c r="BL159" s="17" t="s">
        <v>119</v>
      </c>
      <c r="BM159" s="193" t="s">
        <v>244</v>
      </c>
    </row>
    <row r="160" spans="1:47" s="2" customFormat="1" ht="11.25">
      <c r="A160" s="34"/>
      <c r="B160" s="35"/>
      <c r="C160" s="36"/>
      <c r="D160" s="195" t="s">
        <v>121</v>
      </c>
      <c r="E160" s="36"/>
      <c r="F160" s="196" t="s">
        <v>245</v>
      </c>
      <c r="G160" s="36"/>
      <c r="H160" s="36"/>
      <c r="I160" s="104"/>
      <c r="J160" s="36"/>
      <c r="K160" s="36"/>
      <c r="L160" s="39"/>
      <c r="M160" s="197"/>
      <c r="N160" s="198"/>
      <c r="O160" s="64"/>
      <c r="P160" s="64"/>
      <c r="Q160" s="64"/>
      <c r="R160" s="64"/>
      <c r="S160" s="64"/>
      <c r="T160" s="65"/>
      <c r="U160" s="34"/>
      <c r="V160" s="34"/>
      <c r="W160" s="34"/>
      <c r="X160" s="34"/>
      <c r="Y160" s="34"/>
      <c r="Z160" s="34"/>
      <c r="AA160" s="34"/>
      <c r="AB160" s="34"/>
      <c r="AC160" s="34"/>
      <c r="AD160" s="34"/>
      <c r="AE160" s="34"/>
      <c r="AT160" s="17" t="s">
        <v>121</v>
      </c>
      <c r="AU160" s="17" t="s">
        <v>82</v>
      </c>
    </row>
    <row r="161" spans="1:47" s="2" customFormat="1" ht="87.75">
      <c r="A161" s="34"/>
      <c r="B161" s="35"/>
      <c r="C161" s="36"/>
      <c r="D161" s="195" t="s">
        <v>123</v>
      </c>
      <c r="E161" s="36"/>
      <c r="F161" s="199" t="s">
        <v>246</v>
      </c>
      <c r="G161" s="36"/>
      <c r="H161" s="36"/>
      <c r="I161" s="104"/>
      <c r="J161" s="36"/>
      <c r="K161" s="36"/>
      <c r="L161" s="39"/>
      <c r="M161" s="197"/>
      <c r="N161" s="198"/>
      <c r="O161" s="64"/>
      <c r="P161" s="64"/>
      <c r="Q161" s="64"/>
      <c r="R161" s="64"/>
      <c r="S161" s="64"/>
      <c r="T161" s="65"/>
      <c r="U161" s="34"/>
      <c r="V161" s="34"/>
      <c r="W161" s="34"/>
      <c r="X161" s="34"/>
      <c r="Y161" s="34"/>
      <c r="Z161" s="34"/>
      <c r="AA161" s="34"/>
      <c r="AB161" s="34"/>
      <c r="AC161" s="34"/>
      <c r="AD161" s="34"/>
      <c r="AE161" s="34"/>
      <c r="AT161" s="17" t="s">
        <v>123</v>
      </c>
      <c r="AU161" s="17" t="s">
        <v>82</v>
      </c>
    </row>
    <row r="162" spans="1:65" s="2" customFormat="1" ht="16.5" customHeight="1">
      <c r="A162" s="34"/>
      <c r="B162" s="35"/>
      <c r="C162" s="183" t="s">
        <v>7</v>
      </c>
      <c r="D162" s="183" t="s">
        <v>114</v>
      </c>
      <c r="E162" s="184" t="s">
        <v>247</v>
      </c>
      <c r="F162" s="185" t="s">
        <v>248</v>
      </c>
      <c r="G162" s="186" t="s">
        <v>224</v>
      </c>
      <c r="H162" s="187">
        <v>2</v>
      </c>
      <c r="I162" s="188"/>
      <c r="J162" s="187">
        <f>ROUND(I162*H162,2)</f>
        <v>0</v>
      </c>
      <c r="K162" s="185" t="s">
        <v>118</v>
      </c>
      <c r="L162" s="39"/>
      <c r="M162" s="189" t="s">
        <v>20</v>
      </c>
      <c r="N162" s="190" t="s">
        <v>43</v>
      </c>
      <c r="O162" s="64"/>
      <c r="P162" s="191">
        <f>O162*H162</f>
        <v>0</v>
      </c>
      <c r="Q162" s="191">
        <v>0.45937</v>
      </c>
      <c r="R162" s="191">
        <f>Q162*H162</f>
        <v>0.91874</v>
      </c>
      <c r="S162" s="191">
        <v>0</v>
      </c>
      <c r="T162" s="192">
        <f>S162*H162</f>
        <v>0</v>
      </c>
      <c r="U162" s="34"/>
      <c r="V162" s="34"/>
      <c r="W162" s="34"/>
      <c r="X162" s="34"/>
      <c r="Y162" s="34"/>
      <c r="Z162" s="34"/>
      <c r="AA162" s="34"/>
      <c r="AB162" s="34"/>
      <c r="AC162" s="34"/>
      <c r="AD162" s="34"/>
      <c r="AE162" s="34"/>
      <c r="AR162" s="193" t="s">
        <v>119</v>
      </c>
      <c r="AT162" s="193" t="s">
        <v>114</v>
      </c>
      <c r="AU162" s="193" t="s">
        <v>82</v>
      </c>
      <c r="AY162" s="17" t="s">
        <v>112</v>
      </c>
      <c r="BE162" s="194">
        <f>IF(N162="základní",J162,0)</f>
        <v>0</v>
      </c>
      <c r="BF162" s="194">
        <f>IF(N162="snížená",J162,0)</f>
        <v>0</v>
      </c>
      <c r="BG162" s="194">
        <f>IF(N162="zákl. přenesená",J162,0)</f>
        <v>0</v>
      </c>
      <c r="BH162" s="194">
        <f>IF(N162="sníž. přenesená",J162,0)</f>
        <v>0</v>
      </c>
      <c r="BI162" s="194">
        <f>IF(N162="nulová",J162,0)</f>
        <v>0</v>
      </c>
      <c r="BJ162" s="17" t="s">
        <v>80</v>
      </c>
      <c r="BK162" s="194">
        <f>ROUND(I162*H162,2)</f>
        <v>0</v>
      </c>
      <c r="BL162" s="17" t="s">
        <v>119</v>
      </c>
      <c r="BM162" s="193" t="s">
        <v>249</v>
      </c>
    </row>
    <row r="163" spans="1:47" s="2" customFormat="1" ht="11.25">
      <c r="A163" s="34"/>
      <c r="B163" s="35"/>
      <c r="C163" s="36"/>
      <c r="D163" s="195" t="s">
        <v>121</v>
      </c>
      <c r="E163" s="36"/>
      <c r="F163" s="196" t="s">
        <v>250</v>
      </c>
      <c r="G163" s="36"/>
      <c r="H163" s="36"/>
      <c r="I163" s="104"/>
      <c r="J163" s="36"/>
      <c r="K163" s="36"/>
      <c r="L163" s="39"/>
      <c r="M163" s="197"/>
      <c r="N163" s="198"/>
      <c r="O163" s="64"/>
      <c r="P163" s="64"/>
      <c r="Q163" s="64"/>
      <c r="R163" s="64"/>
      <c r="S163" s="64"/>
      <c r="T163" s="65"/>
      <c r="U163" s="34"/>
      <c r="V163" s="34"/>
      <c r="W163" s="34"/>
      <c r="X163" s="34"/>
      <c r="Y163" s="34"/>
      <c r="Z163" s="34"/>
      <c r="AA163" s="34"/>
      <c r="AB163" s="34"/>
      <c r="AC163" s="34"/>
      <c r="AD163" s="34"/>
      <c r="AE163" s="34"/>
      <c r="AT163" s="17" t="s">
        <v>121</v>
      </c>
      <c r="AU163" s="17" t="s">
        <v>82</v>
      </c>
    </row>
    <row r="164" spans="1:47" s="2" customFormat="1" ht="87.75">
      <c r="A164" s="34"/>
      <c r="B164" s="35"/>
      <c r="C164" s="36"/>
      <c r="D164" s="195" t="s">
        <v>123</v>
      </c>
      <c r="E164" s="36"/>
      <c r="F164" s="199" t="s">
        <v>246</v>
      </c>
      <c r="G164" s="36"/>
      <c r="H164" s="36"/>
      <c r="I164" s="104"/>
      <c r="J164" s="36"/>
      <c r="K164" s="36"/>
      <c r="L164" s="39"/>
      <c r="M164" s="197"/>
      <c r="N164" s="198"/>
      <c r="O164" s="64"/>
      <c r="P164" s="64"/>
      <c r="Q164" s="64"/>
      <c r="R164" s="64"/>
      <c r="S164" s="64"/>
      <c r="T164" s="65"/>
      <c r="U164" s="34"/>
      <c r="V164" s="34"/>
      <c r="W164" s="34"/>
      <c r="X164" s="34"/>
      <c r="Y164" s="34"/>
      <c r="Z164" s="34"/>
      <c r="AA164" s="34"/>
      <c r="AB164" s="34"/>
      <c r="AC164" s="34"/>
      <c r="AD164" s="34"/>
      <c r="AE164" s="34"/>
      <c r="AT164" s="17" t="s">
        <v>123</v>
      </c>
      <c r="AU164" s="17" t="s">
        <v>82</v>
      </c>
    </row>
    <row r="165" spans="1:65" s="2" customFormat="1" ht="16.5" customHeight="1">
      <c r="A165" s="34"/>
      <c r="B165" s="35"/>
      <c r="C165" s="183" t="s">
        <v>251</v>
      </c>
      <c r="D165" s="183" t="s">
        <v>114</v>
      </c>
      <c r="E165" s="184" t="s">
        <v>252</v>
      </c>
      <c r="F165" s="185" t="s">
        <v>253</v>
      </c>
      <c r="G165" s="186" t="s">
        <v>117</v>
      </c>
      <c r="H165" s="187">
        <v>15.5</v>
      </c>
      <c r="I165" s="188"/>
      <c r="J165" s="187">
        <f>ROUND(I165*H165,2)</f>
        <v>0</v>
      </c>
      <c r="K165" s="185" t="s">
        <v>118</v>
      </c>
      <c r="L165" s="39"/>
      <c r="M165" s="189" t="s">
        <v>20</v>
      </c>
      <c r="N165" s="190" t="s">
        <v>43</v>
      </c>
      <c r="O165" s="64"/>
      <c r="P165" s="191">
        <f>O165*H165</f>
        <v>0</v>
      </c>
      <c r="Q165" s="191">
        <v>7E-05</v>
      </c>
      <c r="R165" s="191">
        <f>Q165*H165</f>
        <v>0.0010849999999999998</v>
      </c>
      <c r="S165" s="191">
        <v>0</v>
      </c>
      <c r="T165" s="192">
        <f>S165*H165</f>
        <v>0</v>
      </c>
      <c r="U165" s="34"/>
      <c r="V165" s="34"/>
      <c r="W165" s="34"/>
      <c r="X165" s="34"/>
      <c r="Y165" s="34"/>
      <c r="Z165" s="34"/>
      <c r="AA165" s="34"/>
      <c r="AB165" s="34"/>
      <c r="AC165" s="34"/>
      <c r="AD165" s="34"/>
      <c r="AE165" s="34"/>
      <c r="AR165" s="193" t="s">
        <v>119</v>
      </c>
      <c r="AT165" s="193" t="s">
        <v>114</v>
      </c>
      <c r="AU165" s="193" t="s">
        <v>82</v>
      </c>
      <c r="AY165" s="17" t="s">
        <v>112</v>
      </c>
      <c r="BE165" s="194">
        <f>IF(N165="základní",J165,0)</f>
        <v>0</v>
      </c>
      <c r="BF165" s="194">
        <f>IF(N165="snížená",J165,0)</f>
        <v>0</v>
      </c>
      <c r="BG165" s="194">
        <f>IF(N165="zákl. přenesená",J165,0)</f>
        <v>0</v>
      </c>
      <c r="BH165" s="194">
        <f>IF(N165="sníž. přenesená",J165,0)</f>
        <v>0</v>
      </c>
      <c r="BI165" s="194">
        <f>IF(N165="nulová",J165,0)</f>
        <v>0</v>
      </c>
      <c r="BJ165" s="17" t="s">
        <v>80</v>
      </c>
      <c r="BK165" s="194">
        <f>ROUND(I165*H165,2)</f>
        <v>0</v>
      </c>
      <c r="BL165" s="17" t="s">
        <v>119</v>
      </c>
      <c r="BM165" s="193" t="s">
        <v>254</v>
      </c>
    </row>
    <row r="166" spans="1:47" s="2" customFormat="1" ht="11.25">
      <c r="A166" s="34"/>
      <c r="B166" s="35"/>
      <c r="C166" s="36"/>
      <c r="D166" s="195" t="s">
        <v>121</v>
      </c>
      <c r="E166" s="36"/>
      <c r="F166" s="196" t="s">
        <v>255</v>
      </c>
      <c r="G166" s="36"/>
      <c r="H166" s="36"/>
      <c r="I166" s="104"/>
      <c r="J166" s="36"/>
      <c r="K166" s="36"/>
      <c r="L166" s="39"/>
      <c r="M166" s="197"/>
      <c r="N166" s="198"/>
      <c r="O166" s="64"/>
      <c r="P166" s="64"/>
      <c r="Q166" s="64"/>
      <c r="R166" s="64"/>
      <c r="S166" s="64"/>
      <c r="T166" s="65"/>
      <c r="U166" s="34"/>
      <c r="V166" s="34"/>
      <c r="W166" s="34"/>
      <c r="X166" s="34"/>
      <c r="Y166" s="34"/>
      <c r="Z166" s="34"/>
      <c r="AA166" s="34"/>
      <c r="AB166" s="34"/>
      <c r="AC166" s="34"/>
      <c r="AD166" s="34"/>
      <c r="AE166" s="34"/>
      <c r="AT166" s="17" t="s">
        <v>121</v>
      </c>
      <c r="AU166" s="17" t="s">
        <v>82</v>
      </c>
    </row>
    <row r="167" spans="2:51" s="13" customFormat="1" ht="11.25">
      <c r="B167" s="200"/>
      <c r="C167" s="201"/>
      <c r="D167" s="195" t="s">
        <v>125</v>
      </c>
      <c r="E167" s="202" t="s">
        <v>20</v>
      </c>
      <c r="F167" s="203" t="s">
        <v>256</v>
      </c>
      <c r="G167" s="201"/>
      <c r="H167" s="204">
        <v>15.5</v>
      </c>
      <c r="I167" s="205"/>
      <c r="J167" s="201"/>
      <c r="K167" s="201"/>
      <c r="L167" s="206"/>
      <c r="M167" s="207"/>
      <c r="N167" s="208"/>
      <c r="O167" s="208"/>
      <c r="P167" s="208"/>
      <c r="Q167" s="208"/>
      <c r="R167" s="208"/>
      <c r="S167" s="208"/>
      <c r="T167" s="209"/>
      <c r="AT167" s="210" t="s">
        <v>125</v>
      </c>
      <c r="AU167" s="210" t="s">
        <v>82</v>
      </c>
      <c r="AV167" s="13" t="s">
        <v>82</v>
      </c>
      <c r="AW167" s="13" t="s">
        <v>33</v>
      </c>
      <c r="AX167" s="13" t="s">
        <v>80</v>
      </c>
      <c r="AY167" s="210" t="s">
        <v>112</v>
      </c>
    </row>
    <row r="168" spans="1:65" s="2" customFormat="1" ht="16.5" customHeight="1">
      <c r="A168" s="34"/>
      <c r="B168" s="35"/>
      <c r="C168" s="183" t="s">
        <v>257</v>
      </c>
      <c r="D168" s="183" t="s">
        <v>114</v>
      </c>
      <c r="E168" s="184" t="s">
        <v>258</v>
      </c>
      <c r="F168" s="185" t="s">
        <v>259</v>
      </c>
      <c r="G168" s="186" t="s">
        <v>224</v>
      </c>
      <c r="H168" s="187">
        <v>2</v>
      </c>
      <c r="I168" s="188"/>
      <c r="J168" s="187">
        <f>ROUND(I168*H168,2)</f>
        <v>0</v>
      </c>
      <c r="K168" s="185" t="s">
        <v>20</v>
      </c>
      <c r="L168" s="39"/>
      <c r="M168" s="189" t="s">
        <v>20</v>
      </c>
      <c r="N168" s="190" t="s">
        <v>43</v>
      </c>
      <c r="O168" s="64"/>
      <c r="P168" s="191">
        <f>O168*H168</f>
        <v>0</v>
      </c>
      <c r="Q168" s="191">
        <v>0</v>
      </c>
      <c r="R168" s="191">
        <f>Q168*H168</f>
        <v>0</v>
      </c>
      <c r="S168" s="191">
        <v>0</v>
      </c>
      <c r="T168" s="192">
        <f>S168*H168</f>
        <v>0</v>
      </c>
      <c r="U168" s="34"/>
      <c r="V168" s="34"/>
      <c r="W168" s="34"/>
      <c r="X168" s="34"/>
      <c r="Y168" s="34"/>
      <c r="Z168" s="34"/>
      <c r="AA168" s="34"/>
      <c r="AB168" s="34"/>
      <c r="AC168" s="34"/>
      <c r="AD168" s="34"/>
      <c r="AE168" s="34"/>
      <c r="AR168" s="193" t="s">
        <v>119</v>
      </c>
      <c r="AT168" s="193" t="s">
        <v>114</v>
      </c>
      <c r="AU168" s="193" t="s">
        <v>82</v>
      </c>
      <c r="AY168" s="17" t="s">
        <v>112</v>
      </c>
      <c r="BE168" s="194">
        <f>IF(N168="základní",J168,0)</f>
        <v>0</v>
      </c>
      <c r="BF168" s="194">
        <f>IF(N168="snížená",J168,0)</f>
        <v>0</v>
      </c>
      <c r="BG168" s="194">
        <f>IF(N168="zákl. přenesená",J168,0)</f>
        <v>0</v>
      </c>
      <c r="BH168" s="194">
        <f>IF(N168="sníž. přenesená",J168,0)</f>
        <v>0</v>
      </c>
      <c r="BI168" s="194">
        <f>IF(N168="nulová",J168,0)</f>
        <v>0</v>
      </c>
      <c r="BJ168" s="17" t="s">
        <v>80</v>
      </c>
      <c r="BK168" s="194">
        <f>ROUND(I168*H168,2)</f>
        <v>0</v>
      </c>
      <c r="BL168" s="17" t="s">
        <v>119</v>
      </c>
      <c r="BM168" s="193" t="s">
        <v>260</v>
      </c>
    </row>
    <row r="169" spans="1:47" s="2" customFormat="1" ht="11.25">
      <c r="A169" s="34"/>
      <c r="B169" s="35"/>
      <c r="C169" s="36"/>
      <c r="D169" s="195" t="s">
        <v>121</v>
      </c>
      <c r="E169" s="36"/>
      <c r="F169" s="196" t="s">
        <v>259</v>
      </c>
      <c r="G169" s="36"/>
      <c r="H169" s="36"/>
      <c r="I169" s="104"/>
      <c r="J169" s="36"/>
      <c r="K169" s="36"/>
      <c r="L169" s="39"/>
      <c r="M169" s="197"/>
      <c r="N169" s="198"/>
      <c r="O169" s="64"/>
      <c r="P169" s="64"/>
      <c r="Q169" s="64"/>
      <c r="R169" s="64"/>
      <c r="S169" s="64"/>
      <c r="T169" s="65"/>
      <c r="U169" s="34"/>
      <c r="V169" s="34"/>
      <c r="W169" s="34"/>
      <c r="X169" s="34"/>
      <c r="Y169" s="34"/>
      <c r="Z169" s="34"/>
      <c r="AA169" s="34"/>
      <c r="AB169" s="34"/>
      <c r="AC169" s="34"/>
      <c r="AD169" s="34"/>
      <c r="AE169" s="34"/>
      <c r="AT169" s="17" t="s">
        <v>121</v>
      </c>
      <c r="AU169" s="17" t="s">
        <v>82</v>
      </c>
    </row>
    <row r="170" spans="1:65" s="2" customFormat="1" ht="16.5" customHeight="1">
      <c r="A170" s="34"/>
      <c r="B170" s="35"/>
      <c r="C170" s="183" t="s">
        <v>261</v>
      </c>
      <c r="D170" s="183" t="s">
        <v>114</v>
      </c>
      <c r="E170" s="184" t="s">
        <v>262</v>
      </c>
      <c r="F170" s="185" t="s">
        <v>263</v>
      </c>
      <c r="G170" s="186" t="s">
        <v>117</v>
      </c>
      <c r="H170" s="187">
        <v>14</v>
      </c>
      <c r="I170" s="188"/>
      <c r="J170" s="187">
        <f>ROUND(I170*H170,2)</f>
        <v>0</v>
      </c>
      <c r="K170" s="185" t="s">
        <v>20</v>
      </c>
      <c r="L170" s="39"/>
      <c r="M170" s="189" t="s">
        <v>20</v>
      </c>
      <c r="N170" s="190" t="s">
        <v>43</v>
      </c>
      <c r="O170" s="64"/>
      <c r="P170" s="191">
        <f>O170*H170</f>
        <v>0</v>
      </c>
      <c r="Q170" s="191">
        <v>0</v>
      </c>
      <c r="R170" s="191">
        <f>Q170*H170</f>
        <v>0</v>
      </c>
      <c r="S170" s="191">
        <v>0</v>
      </c>
      <c r="T170" s="192">
        <f>S170*H170</f>
        <v>0</v>
      </c>
      <c r="U170" s="34"/>
      <c r="V170" s="34"/>
      <c r="W170" s="34"/>
      <c r="X170" s="34"/>
      <c r="Y170" s="34"/>
      <c r="Z170" s="34"/>
      <c r="AA170" s="34"/>
      <c r="AB170" s="34"/>
      <c r="AC170" s="34"/>
      <c r="AD170" s="34"/>
      <c r="AE170" s="34"/>
      <c r="AR170" s="193" t="s">
        <v>119</v>
      </c>
      <c r="AT170" s="193" t="s">
        <v>114</v>
      </c>
      <c r="AU170" s="193" t="s">
        <v>82</v>
      </c>
      <c r="AY170" s="17" t="s">
        <v>112</v>
      </c>
      <c r="BE170" s="194">
        <f>IF(N170="základní",J170,0)</f>
        <v>0</v>
      </c>
      <c r="BF170" s="194">
        <f>IF(N170="snížená",J170,0)</f>
        <v>0</v>
      </c>
      <c r="BG170" s="194">
        <f>IF(N170="zákl. přenesená",J170,0)</f>
        <v>0</v>
      </c>
      <c r="BH170" s="194">
        <f>IF(N170="sníž. přenesená",J170,0)</f>
        <v>0</v>
      </c>
      <c r="BI170" s="194">
        <f>IF(N170="nulová",J170,0)</f>
        <v>0</v>
      </c>
      <c r="BJ170" s="17" t="s">
        <v>80</v>
      </c>
      <c r="BK170" s="194">
        <f>ROUND(I170*H170,2)</f>
        <v>0</v>
      </c>
      <c r="BL170" s="17" t="s">
        <v>119</v>
      </c>
      <c r="BM170" s="193" t="s">
        <v>264</v>
      </c>
    </row>
    <row r="171" spans="1:47" s="2" customFormat="1" ht="11.25">
      <c r="A171" s="34"/>
      <c r="B171" s="35"/>
      <c r="C171" s="36"/>
      <c r="D171" s="195" t="s">
        <v>121</v>
      </c>
      <c r="E171" s="36"/>
      <c r="F171" s="196" t="s">
        <v>263</v>
      </c>
      <c r="G171" s="36"/>
      <c r="H171" s="36"/>
      <c r="I171" s="104"/>
      <c r="J171" s="36"/>
      <c r="K171" s="36"/>
      <c r="L171" s="39"/>
      <c r="M171" s="197"/>
      <c r="N171" s="198"/>
      <c r="O171" s="64"/>
      <c r="P171" s="64"/>
      <c r="Q171" s="64"/>
      <c r="R171" s="64"/>
      <c r="S171" s="64"/>
      <c r="T171" s="65"/>
      <c r="U171" s="34"/>
      <c r="V171" s="34"/>
      <c r="W171" s="34"/>
      <c r="X171" s="34"/>
      <c r="Y171" s="34"/>
      <c r="Z171" s="34"/>
      <c r="AA171" s="34"/>
      <c r="AB171" s="34"/>
      <c r="AC171" s="34"/>
      <c r="AD171" s="34"/>
      <c r="AE171" s="34"/>
      <c r="AT171" s="17" t="s">
        <v>121</v>
      </c>
      <c r="AU171" s="17" t="s">
        <v>82</v>
      </c>
    </row>
    <row r="172" spans="1:65" s="2" customFormat="1" ht="16.5" customHeight="1">
      <c r="A172" s="34"/>
      <c r="B172" s="35"/>
      <c r="C172" s="183" t="s">
        <v>265</v>
      </c>
      <c r="D172" s="183" t="s">
        <v>114</v>
      </c>
      <c r="E172" s="184" t="s">
        <v>266</v>
      </c>
      <c r="F172" s="185" t="s">
        <v>267</v>
      </c>
      <c r="G172" s="186" t="s">
        <v>224</v>
      </c>
      <c r="H172" s="187">
        <v>1</v>
      </c>
      <c r="I172" s="188"/>
      <c r="J172" s="187">
        <f>ROUND(I172*H172,2)</f>
        <v>0</v>
      </c>
      <c r="K172" s="185" t="s">
        <v>20</v>
      </c>
      <c r="L172" s="39"/>
      <c r="M172" s="189" t="s">
        <v>20</v>
      </c>
      <c r="N172" s="190" t="s">
        <v>43</v>
      </c>
      <c r="O172" s="64"/>
      <c r="P172" s="191">
        <f>O172*H172</f>
        <v>0</v>
      </c>
      <c r="Q172" s="191">
        <v>0</v>
      </c>
      <c r="R172" s="191">
        <f>Q172*H172</f>
        <v>0</v>
      </c>
      <c r="S172" s="191">
        <v>0</v>
      </c>
      <c r="T172" s="192">
        <f>S172*H172</f>
        <v>0</v>
      </c>
      <c r="U172" s="34"/>
      <c r="V172" s="34"/>
      <c r="W172" s="34"/>
      <c r="X172" s="34"/>
      <c r="Y172" s="34"/>
      <c r="Z172" s="34"/>
      <c r="AA172" s="34"/>
      <c r="AB172" s="34"/>
      <c r="AC172" s="34"/>
      <c r="AD172" s="34"/>
      <c r="AE172" s="34"/>
      <c r="AR172" s="193" t="s">
        <v>119</v>
      </c>
      <c r="AT172" s="193" t="s">
        <v>114</v>
      </c>
      <c r="AU172" s="193" t="s">
        <v>82</v>
      </c>
      <c r="AY172" s="17" t="s">
        <v>112</v>
      </c>
      <c r="BE172" s="194">
        <f>IF(N172="základní",J172,0)</f>
        <v>0</v>
      </c>
      <c r="BF172" s="194">
        <f>IF(N172="snížená",J172,0)</f>
        <v>0</v>
      </c>
      <c r="BG172" s="194">
        <f>IF(N172="zákl. přenesená",J172,0)</f>
        <v>0</v>
      </c>
      <c r="BH172" s="194">
        <f>IF(N172="sníž. přenesená",J172,0)</f>
        <v>0</v>
      </c>
      <c r="BI172" s="194">
        <f>IF(N172="nulová",J172,0)</f>
        <v>0</v>
      </c>
      <c r="BJ172" s="17" t="s">
        <v>80</v>
      </c>
      <c r="BK172" s="194">
        <f>ROUND(I172*H172,2)</f>
        <v>0</v>
      </c>
      <c r="BL172" s="17" t="s">
        <v>119</v>
      </c>
      <c r="BM172" s="193" t="s">
        <v>268</v>
      </c>
    </row>
    <row r="173" spans="1:47" s="2" customFormat="1" ht="11.25">
      <c r="A173" s="34"/>
      <c r="B173" s="35"/>
      <c r="C173" s="36"/>
      <c r="D173" s="195" t="s">
        <v>121</v>
      </c>
      <c r="E173" s="36"/>
      <c r="F173" s="196" t="s">
        <v>267</v>
      </c>
      <c r="G173" s="36"/>
      <c r="H173" s="36"/>
      <c r="I173" s="104"/>
      <c r="J173" s="36"/>
      <c r="K173" s="36"/>
      <c r="L173" s="39"/>
      <c r="M173" s="197"/>
      <c r="N173" s="198"/>
      <c r="O173" s="64"/>
      <c r="P173" s="64"/>
      <c r="Q173" s="64"/>
      <c r="R173" s="64"/>
      <c r="S173" s="64"/>
      <c r="T173" s="65"/>
      <c r="U173" s="34"/>
      <c r="V173" s="34"/>
      <c r="W173" s="34"/>
      <c r="X173" s="34"/>
      <c r="Y173" s="34"/>
      <c r="Z173" s="34"/>
      <c r="AA173" s="34"/>
      <c r="AB173" s="34"/>
      <c r="AC173" s="34"/>
      <c r="AD173" s="34"/>
      <c r="AE173" s="34"/>
      <c r="AT173" s="17" t="s">
        <v>121</v>
      </c>
      <c r="AU173" s="17" t="s">
        <v>82</v>
      </c>
    </row>
    <row r="174" spans="1:65" s="2" customFormat="1" ht="16.5" customHeight="1">
      <c r="A174" s="34"/>
      <c r="B174" s="35"/>
      <c r="C174" s="183" t="s">
        <v>269</v>
      </c>
      <c r="D174" s="183" t="s">
        <v>114</v>
      </c>
      <c r="E174" s="184" t="s">
        <v>270</v>
      </c>
      <c r="F174" s="185" t="s">
        <v>271</v>
      </c>
      <c r="G174" s="186" t="s">
        <v>117</v>
      </c>
      <c r="H174" s="187">
        <v>19.5</v>
      </c>
      <c r="I174" s="188"/>
      <c r="J174" s="187">
        <f>ROUND(I174*H174,2)</f>
        <v>0</v>
      </c>
      <c r="K174" s="185" t="s">
        <v>20</v>
      </c>
      <c r="L174" s="39"/>
      <c r="M174" s="189" t="s">
        <v>20</v>
      </c>
      <c r="N174" s="190" t="s">
        <v>43</v>
      </c>
      <c r="O174" s="64"/>
      <c r="P174" s="191">
        <f>O174*H174</f>
        <v>0</v>
      </c>
      <c r="Q174" s="191">
        <v>0</v>
      </c>
      <c r="R174" s="191">
        <f>Q174*H174</f>
        <v>0</v>
      </c>
      <c r="S174" s="191">
        <v>0</v>
      </c>
      <c r="T174" s="192">
        <f>S174*H174</f>
        <v>0</v>
      </c>
      <c r="U174" s="34"/>
      <c r="V174" s="34"/>
      <c r="W174" s="34"/>
      <c r="X174" s="34"/>
      <c r="Y174" s="34"/>
      <c r="Z174" s="34"/>
      <c r="AA174" s="34"/>
      <c r="AB174" s="34"/>
      <c r="AC174" s="34"/>
      <c r="AD174" s="34"/>
      <c r="AE174" s="34"/>
      <c r="AR174" s="193" t="s">
        <v>119</v>
      </c>
      <c r="AT174" s="193" t="s">
        <v>114</v>
      </c>
      <c r="AU174" s="193" t="s">
        <v>82</v>
      </c>
      <c r="AY174" s="17" t="s">
        <v>112</v>
      </c>
      <c r="BE174" s="194">
        <f>IF(N174="základní",J174,0)</f>
        <v>0</v>
      </c>
      <c r="BF174" s="194">
        <f>IF(N174="snížená",J174,0)</f>
        <v>0</v>
      </c>
      <c r="BG174" s="194">
        <f>IF(N174="zákl. přenesená",J174,0)</f>
        <v>0</v>
      </c>
      <c r="BH174" s="194">
        <f>IF(N174="sníž. přenesená",J174,0)</f>
        <v>0</v>
      </c>
      <c r="BI174" s="194">
        <f>IF(N174="nulová",J174,0)</f>
        <v>0</v>
      </c>
      <c r="BJ174" s="17" t="s">
        <v>80</v>
      </c>
      <c r="BK174" s="194">
        <f>ROUND(I174*H174,2)</f>
        <v>0</v>
      </c>
      <c r="BL174" s="17" t="s">
        <v>119</v>
      </c>
      <c r="BM174" s="193" t="s">
        <v>272</v>
      </c>
    </row>
    <row r="175" spans="1:47" s="2" customFormat="1" ht="11.25">
      <c r="A175" s="34"/>
      <c r="B175" s="35"/>
      <c r="C175" s="36"/>
      <c r="D175" s="195" t="s">
        <v>121</v>
      </c>
      <c r="E175" s="36"/>
      <c r="F175" s="196" t="s">
        <v>271</v>
      </c>
      <c r="G175" s="36"/>
      <c r="H175" s="36"/>
      <c r="I175" s="104"/>
      <c r="J175" s="36"/>
      <c r="K175" s="36"/>
      <c r="L175" s="39"/>
      <c r="M175" s="197"/>
      <c r="N175" s="198"/>
      <c r="O175" s="64"/>
      <c r="P175" s="64"/>
      <c r="Q175" s="64"/>
      <c r="R175" s="64"/>
      <c r="S175" s="64"/>
      <c r="T175" s="65"/>
      <c r="U175" s="34"/>
      <c r="V175" s="34"/>
      <c r="W175" s="34"/>
      <c r="X175" s="34"/>
      <c r="Y175" s="34"/>
      <c r="Z175" s="34"/>
      <c r="AA175" s="34"/>
      <c r="AB175" s="34"/>
      <c r="AC175" s="34"/>
      <c r="AD175" s="34"/>
      <c r="AE175" s="34"/>
      <c r="AT175" s="17" t="s">
        <v>121</v>
      </c>
      <c r="AU175" s="17" t="s">
        <v>82</v>
      </c>
    </row>
    <row r="176" spans="1:65" s="2" customFormat="1" ht="16.5" customHeight="1">
      <c r="A176" s="34"/>
      <c r="B176" s="35"/>
      <c r="C176" s="183" t="s">
        <v>273</v>
      </c>
      <c r="D176" s="183" t="s">
        <v>114</v>
      </c>
      <c r="E176" s="184" t="s">
        <v>274</v>
      </c>
      <c r="F176" s="185" t="s">
        <v>275</v>
      </c>
      <c r="G176" s="186" t="s">
        <v>224</v>
      </c>
      <c r="H176" s="187">
        <v>1</v>
      </c>
      <c r="I176" s="188"/>
      <c r="J176" s="187">
        <f>ROUND(I176*H176,2)</f>
        <v>0</v>
      </c>
      <c r="K176" s="185" t="s">
        <v>20</v>
      </c>
      <c r="L176" s="39"/>
      <c r="M176" s="189" t="s">
        <v>20</v>
      </c>
      <c r="N176" s="190" t="s">
        <v>43</v>
      </c>
      <c r="O176" s="64"/>
      <c r="P176" s="191">
        <f>O176*H176</f>
        <v>0</v>
      </c>
      <c r="Q176" s="191">
        <v>0</v>
      </c>
      <c r="R176" s="191">
        <f>Q176*H176</f>
        <v>0</v>
      </c>
      <c r="S176" s="191">
        <v>0</v>
      </c>
      <c r="T176" s="192">
        <f>S176*H176</f>
        <v>0</v>
      </c>
      <c r="U176" s="34"/>
      <c r="V176" s="34"/>
      <c r="W176" s="34"/>
      <c r="X176" s="34"/>
      <c r="Y176" s="34"/>
      <c r="Z176" s="34"/>
      <c r="AA176" s="34"/>
      <c r="AB176" s="34"/>
      <c r="AC176" s="34"/>
      <c r="AD176" s="34"/>
      <c r="AE176" s="34"/>
      <c r="AR176" s="193" t="s">
        <v>119</v>
      </c>
      <c r="AT176" s="193" t="s">
        <v>114</v>
      </c>
      <c r="AU176" s="193" t="s">
        <v>82</v>
      </c>
      <c r="AY176" s="17" t="s">
        <v>112</v>
      </c>
      <c r="BE176" s="194">
        <f>IF(N176="základní",J176,0)</f>
        <v>0</v>
      </c>
      <c r="BF176" s="194">
        <f>IF(N176="snížená",J176,0)</f>
        <v>0</v>
      </c>
      <c r="BG176" s="194">
        <f>IF(N176="zákl. přenesená",J176,0)</f>
        <v>0</v>
      </c>
      <c r="BH176" s="194">
        <f>IF(N176="sníž. přenesená",J176,0)</f>
        <v>0</v>
      </c>
      <c r="BI176" s="194">
        <f>IF(N176="nulová",J176,0)</f>
        <v>0</v>
      </c>
      <c r="BJ176" s="17" t="s">
        <v>80</v>
      </c>
      <c r="BK176" s="194">
        <f>ROUND(I176*H176,2)</f>
        <v>0</v>
      </c>
      <c r="BL176" s="17" t="s">
        <v>119</v>
      </c>
      <c r="BM176" s="193" t="s">
        <v>276</v>
      </c>
    </row>
    <row r="177" spans="1:47" s="2" customFormat="1" ht="11.25">
      <c r="A177" s="34"/>
      <c r="B177" s="35"/>
      <c r="C177" s="36"/>
      <c r="D177" s="195" t="s">
        <v>121</v>
      </c>
      <c r="E177" s="36"/>
      <c r="F177" s="196" t="s">
        <v>275</v>
      </c>
      <c r="G177" s="36"/>
      <c r="H177" s="36"/>
      <c r="I177" s="104"/>
      <c r="J177" s="36"/>
      <c r="K177" s="36"/>
      <c r="L177" s="39"/>
      <c r="M177" s="197"/>
      <c r="N177" s="198"/>
      <c r="O177" s="64"/>
      <c r="P177" s="64"/>
      <c r="Q177" s="64"/>
      <c r="R177" s="64"/>
      <c r="S177" s="64"/>
      <c r="T177" s="65"/>
      <c r="U177" s="34"/>
      <c r="V177" s="34"/>
      <c r="W177" s="34"/>
      <c r="X177" s="34"/>
      <c r="Y177" s="34"/>
      <c r="Z177" s="34"/>
      <c r="AA177" s="34"/>
      <c r="AB177" s="34"/>
      <c r="AC177" s="34"/>
      <c r="AD177" s="34"/>
      <c r="AE177" s="34"/>
      <c r="AT177" s="17" t="s">
        <v>121</v>
      </c>
      <c r="AU177" s="17" t="s">
        <v>82</v>
      </c>
    </row>
    <row r="178" spans="1:65" s="2" customFormat="1" ht="16.5" customHeight="1">
      <c r="A178" s="34"/>
      <c r="B178" s="35"/>
      <c r="C178" s="222" t="s">
        <v>277</v>
      </c>
      <c r="D178" s="222" t="s">
        <v>194</v>
      </c>
      <c r="E178" s="223" t="s">
        <v>278</v>
      </c>
      <c r="F178" s="224" t="s">
        <v>279</v>
      </c>
      <c r="G178" s="225" t="s">
        <v>224</v>
      </c>
      <c r="H178" s="226">
        <v>1</v>
      </c>
      <c r="I178" s="227"/>
      <c r="J178" s="226">
        <f>ROUND(I178*H178,2)</f>
        <v>0</v>
      </c>
      <c r="K178" s="224" t="s">
        <v>118</v>
      </c>
      <c r="L178" s="228"/>
      <c r="M178" s="229" t="s">
        <v>20</v>
      </c>
      <c r="N178" s="230" t="s">
        <v>43</v>
      </c>
      <c r="O178" s="64"/>
      <c r="P178" s="191">
        <f>O178*H178</f>
        <v>0</v>
      </c>
      <c r="Q178" s="191">
        <v>0.021</v>
      </c>
      <c r="R178" s="191">
        <f>Q178*H178</f>
        <v>0.021</v>
      </c>
      <c r="S178" s="191">
        <v>0</v>
      </c>
      <c r="T178" s="192">
        <f>S178*H178</f>
        <v>0</v>
      </c>
      <c r="U178" s="34"/>
      <c r="V178" s="34"/>
      <c r="W178" s="34"/>
      <c r="X178" s="34"/>
      <c r="Y178" s="34"/>
      <c r="Z178" s="34"/>
      <c r="AA178" s="34"/>
      <c r="AB178" s="34"/>
      <c r="AC178" s="34"/>
      <c r="AD178" s="34"/>
      <c r="AE178" s="34"/>
      <c r="AR178" s="193" t="s">
        <v>170</v>
      </c>
      <c r="AT178" s="193" t="s">
        <v>194</v>
      </c>
      <c r="AU178" s="193" t="s">
        <v>82</v>
      </c>
      <c r="AY178" s="17" t="s">
        <v>112</v>
      </c>
      <c r="BE178" s="194">
        <f>IF(N178="základní",J178,0)</f>
        <v>0</v>
      </c>
      <c r="BF178" s="194">
        <f>IF(N178="snížená",J178,0)</f>
        <v>0</v>
      </c>
      <c r="BG178" s="194">
        <f>IF(N178="zákl. přenesená",J178,0)</f>
        <v>0</v>
      </c>
      <c r="BH178" s="194">
        <f>IF(N178="sníž. přenesená",J178,0)</f>
        <v>0</v>
      </c>
      <c r="BI178" s="194">
        <f>IF(N178="nulová",J178,0)</f>
        <v>0</v>
      </c>
      <c r="BJ178" s="17" t="s">
        <v>80</v>
      </c>
      <c r="BK178" s="194">
        <f>ROUND(I178*H178,2)</f>
        <v>0</v>
      </c>
      <c r="BL178" s="17" t="s">
        <v>119</v>
      </c>
      <c r="BM178" s="193" t="s">
        <v>280</v>
      </c>
    </row>
    <row r="179" spans="1:47" s="2" customFormat="1" ht="11.25">
      <c r="A179" s="34"/>
      <c r="B179" s="35"/>
      <c r="C179" s="36"/>
      <c r="D179" s="195" t="s">
        <v>121</v>
      </c>
      <c r="E179" s="36"/>
      <c r="F179" s="196" t="s">
        <v>279</v>
      </c>
      <c r="G179" s="36"/>
      <c r="H179" s="36"/>
      <c r="I179" s="104"/>
      <c r="J179" s="36"/>
      <c r="K179" s="36"/>
      <c r="L179" s="39"/>
      <c r="M179" s="197"/>
      <c r="N179" s="198"/>
      <c r="O179" s="64"/>
      <c r="P179" s="64"/>
      <c r="Q179" s="64"/>
      <c r="R179" s="64"/>
      <c r="S179" s="64"/>
      <c r="T179" s="65"/>
      <c r="U179" s="34"/>
      <c r="V179" s="34"/>
      <c r="W179" s="34"/>
      <c r="X179" s="34"/>
      <c r="Y179" s="34"/>
      <c r="Z179" s="34"/>
      <c r="AA179" s="34"/>
      <c r="AB179" s="34"/>
      <c r="AC179" s="34"/>
      <c r="AD179" s="34"/>
      <c r="AE179" s="34"/>
      <c r="AT179" s="17" t="s">
        <v>121</v>
      </c>
      <c r="AU179" s="17" t="s">
        <v>82</v>
      </c>
    </row>
    <row r="180" spans="1:65" s="2" customFormat="1" ht="16.5" customHeight="1">
      <c r="A180" s="34"/>
      <c r="B180" s="35"/>
      <c r="C180" s="222" t="s">
        <v>281</v>
      </c>
      <c r="D180" s="222" t="s">
        <v>194</v>
      </c>
      <c r="E180" s="223" t="s">
        <v>282</v>
      </c>
      <c r="F180" s="224" t="s">
        <v>283</v>
      </c>
      <c r="G180" s="225" t="s">
        <v>117</v>
      </c>
      <c r="H180" s="226">
        <v>1</v>
      </c>
      <c r="I180" s="227"/>
      <c r="J180" s="226">
        <f>ROUND(I180*H180,2)</f>
        <v>0</v>
      </c>
      <c r="K180" s="224" t="s">
        <v>118</v>
      </c>
      <c r="L180" s="228"/>
      <c r="M180" s="229" t="s">
        <v>20</v>
      </c>
      <c r="N180" s="230" t="s">
        <v>43</v>
      </c>
      <c r="O180" s="64"/>
      <c r="P180" s="191">
        <f>O180*H180</f>
        <v>0</v>
      </c>
      <c r="Q180" s="191">
        <v>0.012</v>
      </c>
      <c r="R180" s="191">
        <f>Q180*H180</f>
        <v>0.012</v>
      </c>
      <c r="S180" s="191">
        <v>0</v>
      </c>
      <c r="T180" s="192">
        <f>S180*H180</f>
        <v>0</v>
      </c>
      <c r="U180" s="34"/>
      <c r="V180" s="34"/>
      <c r="W180" s="34"/>
      <c r="X180" s="34"/>
      <c r="Y180" s="34"/>
      <c r="Z180" s="34"/>
      <c r="AA180" s="34"/>
      <c r="AB180" s="34"/>
      <c r="AC180" s="34"/>
      <c r="AD180" s="34"/>
      <c r="AE180" s="34"/>
      <c r="AR180" s="193" t="s">
        <v>170</v>
      </c>
      <c r="AT180" s="193" t="s">
        <v>194</v>
      </c>
      <c r="AU180" s="193" t="s">
        <v>82</v>
      </c>
      <c r="AY180" s="17" t="s">
        <v>112</v>
      </c>
      <c r="BE180" s="194">
        <f>IF(N180="základní",J180,0)</f>
        <v>0</v>
      </c>
      <c r="BF180" s="194">
        <f>IF(N180="snížená",J180,0)</f>
        <v>0</v>
      </c>
      <c r="BG180" s="194">
        <f>IF(N180="zákl. přenesená",J180,0)</f>
        <v>0</v>
      </c>
      <c r="BH180" s="194">
        <f>IF(N180="sníž. přenesená",J180,0)</f>
        <v>0</v>
      </c>
      <c r="BI180" s="194">
        <f>IF(N180="nulová",J180,0)</f>
        <v>0</v>
      </c>
      <c r="BJ180" s="17" t="s">
        <v>80</v>
      </c>
      <c r="BK180" s="194">
        <f>ROUND(I180*H180,2)</f>
        <v>0</v>
      </c>
      <c r="BL180" s="17" t="s">
        <v>119</v>
      </c>
      <c r="BM180" s="193" t="s">
        <v>284</v>
      </c>
    </row>
    <row r="181" spans="1:47" s="2" customFormat="1" ht="11.25">
      <c r="A181" s="34"/>
      <c r="B181" s="35"/>
      <c r="C181" s="36"/>
      <c r="D181" s="195" t="s">
        <v>121</v>
      </c>
      <c r="E181" s="36"/>
      <c r="F181" s="196" t="s">
        <v>283</v>
      </c>
      <c r="G181" s="36"/>
      <c r="H181" s="36"/>
      <c r="I181" s="104"/>
      <c r="J181" s="36"/>
      <c r="K181" s="36"/>
      <c r="L181" s="39"/>
      <c r="M181" s="197"/>
      <c r="N181" s="198"/>
      <c r="O181" s="64"/>
      <c r="P181" s="64"/>
      <c r="Q181" s="64"/>
      <c r="R181" s="64"/>
      <c r="S181" s="64"/>
      <c r="T181" s="65"/>
      <c r="U181" s="34"/>
      <c r="V181" s="34"/>
      <c r="W181" s="34"/>
      <c r="X181" s="34"/>
      <c r="Y181" s="34"/>
      <c r="Z181" s="34"/>
      <c r="AA181" s="34"/>
      <c r="AB181" s="34"/>
      <c r="AC181" s="34"/>
      <c r="AD181" s="34"/>
      <c r="AE181" s="34"/>
      <c r="AT181" s="17" t="s">
        <v>121</v>
      </c>
      <c r="AU181" s="17" t="s">
        <v>82</v>
      </c>
    </row>
    <row r="182" spans="1:65" s="2" customFormat="1" ht="16.5" customHeight="1">
      <c r="A182" s="34"/>
      <c r="B182" s="35"/>
      <c r="C182" s="222" t="s">
        <v>285</v>
      </c>
      <c r="D182" s="222" t="s">
        <v>194</v>
      </c>
      <c r="E182" s="223" t="s">
        <v>286</v>
      </c>
      <c r="F182" s="224" t="s">
        <v>287</v>
      </c>
      <c r="G182" s="225" t="s">
        <v>224</v>
      </c>
      <c r="H182" s="226">
        <v>1</v>
      </c>
      <c r="I182" s="227"/>
      <c r="J182" s="226">
        <f>ROUND(I182*H182,2)</f>
        <v>0</v>
      </c>
      <c r="K182" s="224" t="s">
        <v>118</v>
      </c>
      <c r="L182" s="228"/>
      <c r="M182" s="229" t="s">
        <v>20</v>
      </c>
      <c r="N182" s="230" t="s">
        <v>43</v>
      </c>
      <c r="O182" s="64"/>
      <c r="P182" s="191">
        <f>O182*H182</f>
        <v>0</v>
      </c>
      <c r="Q182" s="191">
        <v>0.22</v>
      </c>
      <c r="R182" s="191">
        <f>Q182*H182</f>
        <v>0.22</v>
      </c>
      <c r="S182" s="191">
        <v>0</v>
      </c>
      <c r="T182" s="192">
        <f>S182*H182</f>
        <v>0</v>
      </c>
      <c r="U182" s="34"/>
      <c r="V182" s="34"/>
      <c r="W182" s="34"/>
      <c r="X182" s="34"/>
      <c r="Y182" s="34"/>
      <c r="Z182" s="34"/>
      <c r="AA182" s="34"/>
      <c r="AB182" s="34"/>
      <c r="AC182" s="34"/>
      <c r="AD182" s="34"/>
      <c r="AE182" s="34"/>
      <c r="AR182" s="193" t="s">
        <v>170</v>
      </c>
      <c r="AT182" s="193" t="s">
        <v>194</v>
      </c>
      <c r="AU182" s="193" t="s">
        <v>82</v>
      </c>
      <c r="AY182" s="17" t="s">
        <v>112</v>
      </c>
      <c r="BE182" s="194">
        <f>IF(N182="základní",J182,0)</f>
        <v>0</v>
      </c>
      <c r="BF182" s="194">
        <f>IF(N182="snížená",J182,0)</f>
        <v>0</v>
      </c>
      <c r="BG182" s="194">
        <f>IF(N182="zákl. přenesená",J182,0)</f>
        <v>0</v>
      </c>
      <c r="BH182" s="194">
        <f>IF(N182="sníž. přenesená",J182,0)</f>
        <v>0</v>
      </c>
      <c r="BI182" s="194">
        <f>IF(N182="nulová",J182,0)</f>
        <v>0</v>
      </c>
      <c r="BJ182" s="17" t="s">
        <v>80</v>
      </c>
      <c r="BK182" s="194">
        <f>ROUND(I182*H182,2)</f>
        <v>0</v>
      </c>
      <c r="BL182" s="17" t="s">
        <v>119</v>
      </c>
      <c r="BM182" s="193" t="s">
        <v>288</v>
      </c>
    </row>
    <row r="183" spans="1:47" s="2" customFormat="1" ht="11.25">
      <c r="A183" s="34"/>
      <c r="B183" s="35"/>
      <c r="C183" s="36"/>
      <c r="D183" s="195" t="s">
        <v>121</v>
      </c>
      <c r="E183" s="36"/>
      <c r="F183" s="196" t="s">
        <v>287</v>
      </c>
      <c r="G183" s="36"/>
      <c r="H183" s="36"/>
      <c r="I183" s="104"/>
      <c r="J183" s="36"/>
      <c r="K183" s="36"/>
      <c r="L183" s="39"/>
      <c r="M183" s="197"/>
      <c r="N183" s="198"/>
      <c r="O183" s="64"/>
      <c r="P183" s="64"/>
      <c r="Q183" s="64"/>
      <c r="R183" s="64"/>
      <c r="S183" s="64"/>
      <c r="T183" s="65"/>
      <c r="U183" s="34"/>
      <c r="V183" s="34"/>
      <c r="W183" s="34"/>
      <c r="X183" s="34"/>
      <c r="Y183" s="34"/>
      <c r="Z183" s="34"/>
      <c r="AA183" s="34"/>
      <c r="AB183" s="34"/>
      <c r="AC183" s="34"/>
      <c r="AD183" s="34"/>
      <c r="AE183" s="34"/>
      <c r="AT183" s="17" t="s">
        <v>121</v>
      </c>
      <c r="AU183" s="17" t="s">
        <v>82</v>
      </c>
    </row>
    <row r="184" spans="1:65" s="2" customFormat="1" ht="16.5" customHeight="1">
      <c r="A184" s="34"/>
      <c r="B184" s="35"/>
      <c r="C184" s="222" t="s">
        <v>289</v>
      </c>
      <c r="D184" s="222" t="s">
        <v>194</v>
      </c>
      <c r="E184" s="223" t="s">
        <v>290</v>
      </c>
      <c r="F184" s="224" t="s">
        <v>291</v>
      </c>
      <c r="G184" s="225" t="s">
        <v>224</v>
      </c>
      <c r="H184" s="226">
        <v>1</v>
      </c>
      <c r="I184" s="227"/>
      <c r="J184" s="226">
        <f>ROUND(I184*H184,2)</f>
        <v>0</v>
      </c>
      <c r="K184" s="224" t="s">
        <v>118</v>
      </c>
      <c r="L184" s="228"/>
      <c r="M184" s="229" t="s">
        <v>20</v>
      </c>
      <c r="N184" s="230" t="s">
        <v>43</v>
      </c>
      <c r="O184" s="64"/>
      <c r="P184" s="191">
        <f>O184*H184</f>
        <v>0</v>
      </c>
      <c r="Q184" s="191">
        <v>0.196</v>
      </c>
      <c r="R184" s="191">
        <f>Q184*H184</f>
        <v>0.196</v>
      </c>
      <c r="S184" s="191">
        <v>0</v>
      </c>
      <c r="T184" s="192">
        <f>S184*H184</f>
        <v>0</v>
      </c>
      <c r="U184" s="34"/>
      <c r="V184" s="34"/>
      <c r="W184" s="34"/>
      <c r="X184" s="34"/>
      <c r="Y184" s="34"/>
      <c r="Z184" s="34"/>
      <c r="AA184" s="34"/>
      <c r="AB184" s="34"/>
      <c r="AC184" s="34"/>
      <c r="AD184" s="34"/>
      <c r="AE184" s="34"/>
      <c r="AR184" s="193" t="s">
        <v>170</v>
      </c>
      <c r="AT184" s="193" t="s">
        <v>194</v>
      </c>
      <c r="AU184" s="193" t="s">
        <v>82</v>
      </c>
      <c r="AY184" s="17" t="s">
        <v>112</v>
      </c>
      <c r="BE184" s="194">
        <f>IF(N184="základní",J184,0)</f>
        <v>0</v>
      </c>
      <c r="BF184" s="194">
        <f>IF(N184="snížená",J184,0)</f>
        <v>0</v>
      </c>
      <c r="BG184" s="194">
        <f>IF(N184="zákl. přenesená",J184,0)</f>
        <v>0</v>
      </c>
      <c r="BH184" s="194">
        <f>IF(N184="sníž. přenesená",J184,0)</f>
        <v>0</v>
      </c>
      <c r="BI184" s="194">
        <f>IF(N184="nulová",J184,0)</f>
        <v>0</v>
      </c>
      <c r="BJ184" s="17" t="s">
        <v>80</v>
      </c>
      <c r="BK184" s="194">
        <f>ROUND(I184*H184,2)</f>
        <v>0</v>
      </c>
      <c r="BL184" s="17" t="s">
        <v>119</v>
      </c>
      <c r="BM184" s="193" t="s">
        <v>292</v>
      </c>
    </row>
    <row r="185" spans="1:47" s="2" customFormat="1" ht="11.25">
      <c r="A185" s="34"/>
      <c r="B185" s="35"/>
      <c r="C185" s="36"/>
      <c r="D185" s="195" t="s">
        <v>121</v>
      </c>
      <c r="E185" s="36"/>
      <c r="F185" s="196" t="s">
        <v>291</v>
      </c>
      <c r="G185" s="36"/>
      <c r="H185" s="36"/>
      <c r="I185" s="104"/>
      <c r="J185" s="36"/>
      <c r="K185" s="36"/>
      <c r="L185" s="39"/>
      <c r="M185" s="197"/>
      <c r="N185" s="198"/>
      <c r="O185" s="64"/>
      <c r="P185" s="64"/>
      <c r="Q185" s="64"/>
      <c r="R185" s="64"/>
      <c r="S185" s="64"/>
      <c r="T185" s="65"/>
      <c r="U185" s="34"/>
      <c r="V185" s="34"/>
      <c r="W185" s="34"/>
      <c r="X185" s="34"/>
      <c r="Y185" s="34"/>
      <c r="Z185" s="34"/>
      <c r="AA185" s="34"/>
      <c r="AB185" s="34"/>
      <c r="AC185" s="34"/>
      <c r="AD185" s="34"/>
      <c r="AE185" s="34"/>
      <c r="AT185" s="17" t="s">
        <v>121</v>
      </c>
      <c r="AU185" s="17" t="s">
        <v>82</v>
      </c>
    </row>
    <row r="186" spans="2:63" s="12" customFormat="1" ht="22.9" customHeight="1">
      <c r="B186" s="167"/>
      <c r="C186" s="168"/>
      <c r="D186" s="169" t="s">
        <v>71</v>
      </c>
      <c r="E186" s="181" t="s">
        <v>293</v>
      </c>
      <c r="F186" s="181" t="s">
        <v>294</v>
      </c>
      <c r="G186" s="168"/>
      <c r="H186" s="168"/>
      <c r="I186" s="171"/>
      <c r="J186" s="182">
        <f>BK186</f>
        <v>0</v>
      </c>
      <c r="K186" s="168"/>
      <c r="L186" s="173"/>
      <c r="M186" s="174"/>
      <c r="N186" s="175"/>
      <c r="O186" s="175"/>
      <c r="P186" s="176">
        <f>SUM(P187:P189)</f>
        <v>0</v>
      </c>
      <c r="Q186" s="175"/>
      <c r="R186" s="176">
        <f>SUM(R187:R189)</f>
        <v>0</v>
      </c>
      <c r="S186" s="175"/>
      <c r="T186" s="177">
        <f>SUM(T187:T189)</f>
        <v>0</v>
      </c>
      <c r="AR186" s="178" t="s">
        <v>80</v>
      </c>
      <c r="AT186" s="179" t="s">
        <v>71</v>
      </c>
      <c r="AU186" s="179" t="s">
        <v>80</v>
      </c>
      <c r="AY186" s="178" t="s">
        <v>112</v>
      </c>
      <c r="BK186" s="180">
        <f>SUM(BK187:BK189)</f>
        <v>0</v>
      </c>
    </row>
    <row r="187" spans="1:65" s="2" customFormat="1" ht="16.5" customHeight="1">
      <c r="A187" s="34"/>
      <c r="B187" s="35"/>
      <c r="C187" s="183" t="s">
        <v>295</v>
      </c>
      <c r="D187" s="183" t="s">
        <v>114</v>
      </c>
      <c r="E187" s="184" t="s">
        <v>296</v>
      </c>
      <c r="F187" s="185" t="s">
        <v>297</v>
      </c>
      <c r="G187" s="186" t="s">
        <v>197</v>
      </c>
      <c r="H187" s="187">
        <v>14.85</v>
      </c>
      <c r="I187" s="188"/>
      <c r="J187" s="187">
        <f>ROUND(I187*H187,2)</f>
        <v>0</v>
      </c>
      <c r="K187" s="185" t="s">
        <v>118</v>
      </c>
      <c r="L187" s="39"/>
      <c r="M187" s="189" t="s">
        <v>20</v>
      </c>
      <c r="N187" s="190" t="s">
        <v>43</v>
      </c>
      <c r="O187" s="64"/>
      <c r="P187" s="191">
        <f>O187*H187</f>
        <v>0</v>
      </c>
      <c r="Q187" s="191">
        <v>0</v>
      </c>
      <c r="R187" s="191">
        <f>Q187*H187</f>
        <v>0</v>
      </c>
      <c r="S187" s="191">
        <v>0</v>
      </c>
      <c r="T187" s="192">
        <f>S187*H187</f>
        <v>0</v>
      </c>
      <c r="U187" s="34"/>
      <c r="V187" s="34"/>
      <c r="W187" s="34"/>
      <c r="X187" s="34"/>
      <c r="Y187" s="34"/>
      <c r="Z187" s="34"/>
      <c r="AA187" s="34"/>
      <c r="AB187" s="34"/>
      <c r="AC187" s="34"/>
      <c r="AD187" s="34"/>
      <c r="AE187" s="34"/>
      <c r="AR187" s="193" t="s">
        <v>119</v>
      </c>
      <c r="AT187" s="193" t="s">
        <v>114</v>
      </c>
      <c r="AU187" s="193" t="s">
        <v>82</v>
      </c>
      <c r="AY187" s="17" t="s">
        <v>112</v>
      </c>
      <c r="BE187" s="194">
        <f>IF(N187="základní",J187,0)</f>
        <v>0</v>
      </c>
      <c r="BF187" s="194">
        <f>IF(N187="snížená",J187,0)</f>
        <v>0</v>
      </c>
      <c r="BG187" s="194">
        <f>IF(N187="zákl. přenesená",J187,0)</f>
        <v>0</v>
      </c>
      <c r="BH187" s="194">
        <f>IF(N187="sníž. přenesená",J187,0)</f>
        <v>0</v>
      </c>
      <c r="BI187" s="194">
        <f>IF(N187="nulová",J187,0)</f>
        <v>0</v>
      </c>
      <c r="BJ187" s="17" t="s">
        <v>80</v>
      </c>
      <c r="BK187" s="194">
        <f>ROUND(I187*H187,2)</f>
        <v>0</v>
      </c>
      <c r="BL187" s="17" t="s">
        <v>119</v>
      </c>
      <c r="BM187" s="193" t="s">
        <v>298</v>
      </c>
    </row>
    <row r="188" spans="1:47" s="2" customFormat="1" ht="19.5">
      <c r="A188" s="34"/>
      <c r="B188" s="35"/>
      <c r="C188" s="36"/>
      <c r="D188" s="195" t="s">
        <v>121</v>
      </c>
      <c r="E188" s="36"/>
      <c r="F188" s="196" t="s">
        <v>299</v>
      </c>
      <c r="G188" s="36"/>
      <c r="H188" s="36"/>
      <c r="I188" s="104"/>
      <c r="J188" s="36"/>
      <c r="K188" s="36"/>
      <c r="L188" s="39"/>
      <c r="M188" s="197"/>
      <c r="N188" s="198"/>
      <c r="O188" s="64"/>
      <c r="P188" s="64"/>
      <c r="Q188" s="64"/>
      <c r="R188" s="64"/>
      <c r="S188" s="64"/>
      <c r="T188" s="65"/>
      <c r="U188" s="34"/>
      <c r="V188" s="34"/>
      <c r="W188" s="34"/>
      <c r="X188" s="34"/>
      <c r="Y188" s="34"/>
      <c r="Z188" s="34"/>
      <c r="AA188" s="34"/>
      <c r="AB188" s="34"/>
      <c r="AC188" s="34"/>
      <c r="AD188" s="34"/>
      <c r="AE188" s="34"/>
      <c r="AT188" s="17" t="s">
        <v>121</v>
      </c>
      <c r="AU188" s="17" t="s">
        <v>82</v>
      </c>
    </row>
    <row r="189" spans="1:47" s="2" customFormat="1" ht="39">
      <c r="A189" s="34"/>
      <c r="B189" s="35"/>
      <c r="C189" s="36"/>
      <c r="D189" s="195" t="s">
        <v>123</v>
      </c>
      <c r="E189" s="36"/>
      <c r="F189" s="199" t="s">
        <v>300</v>
      </c>
      <c r="G189" s="36"/>
      <c r="H189" s="36"/>
      <c r="I189" s="104"/>
      <c r="J189" s="36"/>
      <c r="K189" s="36"/>
      <c r="L189" s="39"/>
      <c r="M189" s="197"/>
      <c r="N189" s="198"/>
      <c r="O189" s="64"/>
      <c r="P189" s="64"/>
      <c r="Q189" s="64"/>
      <c r="R189" s="64"/>
      <c r="S189" s="64"/>
      <c r="T189" s="65"/>
      <c r="U189" s="34"/>
      <c r="V189" s="34"/>
      <c r="W189" s="34"/>
      <c r="X189" s="34"/>
      <c r="Y189" s="34"/>
      <c r="Z189" s="34"/>
      <c r="AA189" s="34"/>
      <c r="AB189" s="34"/>
      <c r="AC189" s="34"/>
      <c r="AD189" s="34"/>
      <c r="AE189" s="34"/>
      <c r="AT189" s="17" t="s">
        <v>123</v>
      </c>
      <c r="AU189" s="17" t="s">
        <v>82</v>
      </c>
    </row>
    <row r="190" spans="2:63" s="12" customFormat="1" ht="25.9" customHeight="1">
      <c r="B190" s="167"/>
      <c r="C190" s="168"/>
      <c r="D190" s="169" t="s">
        <v>71</v>
      </c>
      <c r="E190" s="170" t="s">
        <v>194</v>
      </c>
      <c r="F190" s="170" t="s">
        <v>301</v>
      </c>
      <c r="G190" s="168"/>
      <c r="H190" s="168"/>
      <c r="I190" s="171"/>
      <c r="J190" s="172">
        <f>BK190</f>
        <v>0</v>
      </c>
      <c r="K190" s="168"/>
      <c r="L190" s="173"/>
      <c r="M190" s="174"/>
      <c r="N190" s="175"/>
      <c r="O190" s="175"/>
      <c r="P190" s="176">
        <f>P191</f>
        <v>0</v>
      </c>
      <c r="Q190" s="175"/>
      <c r="R190" s="176">
        <f>R191</f>
        <v>0</v>
      </c>
      <c r="S190" s="175"/>
      <c r="T190" s="177">
        <f>T191</f>
        <v>0</v>
      </c>
      <c r="AR190" s="178" t="s">
        <v>132</v>
      </c>
      <c r="AT190" s="179" t="s">
        <v>71</v>
      </c>
      <c r="AU190" s="179" t="s">
        <v>72</v>
      </c>
      <c r="AY190" s="178" t="s">
        <v>112</v>
      </c>
      <c r="BK190" s="180">
        <f>BK191</f>
        <v>0</v>
      </c>
    </row>
    <row r="191" spans="2:63" s="12" customFormat="1" ht="22.9" customHeight="1">
      <c r="B191" s="167"/>
      <c r="C191" s="168"/>
      <c r="D191" s="169" t="s">
        <v>71</v>
      </c>
      <c r="E191" s="181" t="s">
        <v>302</v>
      </c>
      <c r="F191" s="181" t="s">
        <v>303</v>
      </c>
      <c r="G191" s="168"/>
      <c r="H191" s="168"/>
      <c r="I191" s="171"/>
      <c r="J191" s="182">
        <f>BK191</f>
        <v>0</v>
      </c>
      <c r="K191" s="168"/>
      <c r="L191" s="173"/>
      <c r="M191" s="174"/>
      <c r="N191" s="175"/>
      <c r="O191" s="175"/>
      <c r="P191" s="176">
        <f>SUM(P192:P199)</f>
        <v>0</v>
      </c>
      <c r="Q191" s="175"/>
      <c r="R191" s="176">
        <f>SUM(R192:R199)</f>
        <v>0</v>
      </c>
      <c r="S191" s="175"/>
      <c r="T191" s="177">
        <f>SUM(T192:T199)</f>
        <v>0</v>
      </c>
      <c r="AR191" s="178" t="s">
        <v>132</v>
      </c>
      <c r="AT191" s="179" t="s">
        <v>71</v>
      </c>
      <c r="AU191" s="179" t="s">
        <v>80</v>
      </c>
      <c r="AY191" s="178" t="s">
        <v>112</v>
      </c>
      <c r="BK191" s="180">
        <f>SUM(BK192:BK199)</f>
        <v>0</v>
      </c>
    </row>
    <row r="192" spans="1:65" s="2" customFormat="1" ht="16.5" customHeight="1">
      <c r="A192" s="34"/>
      <c r="B192" s="35"/>
      <c r="C192" s="183" t="s">
        <v>304</v>
      </c>
      <c r="D192" s="183" t="s">
        <v>114</v>
      </c>
      <c r="E192" s="184" t="s">
        <v>305</v>
      </c>
      <c r="F192" s="185" t="s">
        <v>306</v>
      </c>
      <c r="G192" s="186" t="s">
        <v>224</v>
      </c>
      <c r="H192" s="187">
        <v>15.5</v>
      </c>
      <c r="I192" s="188"/>
      <c r="J192" s="187">
        <f>ROUND(I192*H192,2)</f>
        <v>0</v>
      </c>
      <c r="K192" s="185" t="s">
        <v>20</v>
      </c>
      <c r="L192" s="39"/>
      <c r="M192" s="189" t="s">
        <v>20</v>
      </c>
      <c r="N192" s="190" t="s">
        <v>43</v>
      </c>
      <c r="O192" s="64"/>
      <c r="P192" s="191">
        <f>O192*H192</f>
        <v>0</v>
      </c>
      <c r="Q192" s="191">
        <v>0</v>
      </c>
      <c r="R192" s="191">
        <f>Q192*H192</f>
        <v>0</v>
      </c>
      <c r="S192" s="191">
        <v>0</v>
      </c>
      <c r="T192" s="192">
        <f>S192*H192</f>
        <v>0</v>
      </c>
      <c r="U192" s="34"/>
      <c r="V192" s="34"/>
      <c r="W192" s="34"/>
      <c r="X192" s="34"/>
      <c r="Y192" s="34"/>
      <c r="Z192" s="34"/>
      <c r="AA192" s="34"/>
      <c r="AB192" s="34"/>
      <c r="AC192" s="34"/>
      <c r="AD192" s="34"/>
      <c r="AE192" s="34"/>
      <c r="AR192" s="193" t="s">
        <v>307</v>
      </c>
      <c r="AT192" s="193" t="s">
        <v>114</v>
      </c>
      <c r="AU192" s="193" t="s">
        <v>82</v>
      </c>
      <c r="AY192" s="17" t="s">
        <v>112</v>
      </c>
      <c r="BE192" s="194">
        <f>IF(N192="základní",J192,0)</f>
        <v>0</v>
      </c>
      <c r="BF192" s="194">
        <f>IF(N192="snížená",J192,0)</f>
        <v>0</v>
      </c>
      <c r="BG192" s="194">
        <f>IF(N192="zákl. přenesená",J192,0)</f>
        <v>0</v>
      </c>
      <c r="BH192" s="194">
        <f>IF(N192="sníž. přenesená",J192,0)</f>
        <v>0</v>
      </c>
      <c r="BI192" s="194">
        <f>IF(N192="nulová",J192,0)</f>
        <v>0</v>
      </c>
      <c r="BJ192" s="17" t="s">
        <v>80</v>
      </c>
      <c r="BK192" s="194">
        <f>ROUND(I192*H192,2)</f>
        <v>0</v>
      </c>
      <c r="BL192" s="17" t="s">
        <v>307</v>
      </c>
      <c r="BM192" s="193" t="s">
        <v>308</v>
      </c>
    </row>
    <row r="193" spans="1:47" s="2" customFormat="1" ht="11.25">
      <c r="A193" s="34"/>
      <c r="B193" s="35"/>
      <c r="C193" s="36"/>
      <c r="D193" s="195" t="s">
        <v>121</v>
      </c>
      <c r="E193" s="36"/>
      <c r="F193" s="196" t="s">
        <v>306</v>
      </c>
      <c r="G193" s="36"/>
      <c r="H193" s="36"/>
      <c r="I193" s="104"/>
      <c r="J193" s="36"/>
      <c r="K193" s="36"/>
      <c r="L193" s="39"/>
      <c r="M193" s="197"/>
      <c r="N193" s="198"/>
      <c r="O193" s="64"/>
      <c r="P193" s="64"/>
      <c r="Q193" s="64"/>
      <c r="R193" s="64"/>
      <c r="S193" s="64"/>
      <c r="T193" s="65"/>
      <c r="U193" s="34"/>
      <c r="V193" s="34"/>
      <c r="W193" s="34"/>
      <c r="X193" s="34"/>
      <c r="Y193" s="34"/>
      <c r="Z193" s="34"/>
      <c r="AA193" s="34"/>
      <c r="AB193" s="34"/>
      <c r="AC193" s="34"/>
      <c r="AD193" s="34"/>
      <c r="AE193" s="34"/>
      <c r="AT193" s="17" t="s">
        <v>121</v>
      </c>
      <c r="AU193" s="17" t="s">
        <v>82</v>
      </c>
    </row>
    <row r="194" spans="2:51" s="13" customFormat="1" ht="11.25">
      <c r="B194" s="200"/>
      <c r="C194" s="201"/>
      <c r="D194" s="195" t="s">
        <v>125</v>
      </c>
      <c r="E194" s="202" t="s">
        <v>20</v>
      </c>
      <c r="F194" s="203" t="s">
        <v>256</v>
      </c>
      <c r="G194" s="201"/>
      <c r="H194" s="204">
        <v>15.5</v>
      </c>
      <c r="I194" s="205"/>
      <c r="J194" s="201"/>
      <c r="K194" s="201"/>
      <c r="L194" s="206"/>
      <c r="M194" s="207"/>
      <c r="N194" s="208"/>
      <c r="O194" s="208"/>
      <c r="P194" s="208"/>
      <c r="Q194" s="208"/>
      <c r="R194" s="208"/>
      <c r="S194" s="208"/>
      <c r="T194" s="209"/>
      <c r="AT194" s="210" t="s">
        <v>125</v>
      </c>
      <c r="AU194" s="210" t="s">
        <v>82</v>
      </c>
      <c r="AV194" s="13" t="s">
        <v>82</v>
      </c>
      <c r="AW194" s="13" t="s">
        <v>33</v>
      </c>
      <c r="AX194" s="13" t="s">
        <v>72</v>
      </c>
      <c r="AY194" s="210" t="s">
        <v>112</v>
      </c>
    </row>
    <row r="195" spans="2:51" s="14" customFormat="1" ht="11.25">
      <c r="B195" s="211"/>
      <c r="C195" s="212"/>
      <c r="D195" s="195" t="s">
        <v>125</v>
      </c>
      <c r="E195" s="213" t="s">
        <v>20</v>
      </c>
      <c r="F195" s="214" t="s">
        <v>142</v>
      </c>
      <c r="G195" s="212"/>
      <c r="H195" s="215">
        <v>15.5</v>
      </c>
      <c r="I195" s="216"/>
      <c r="J195" s="212"/>
      <c r="K195" s="212"/>
      <c r="L195" s="217"/>
      <c r="M195" s="218"/>
      <c r="N195" s="219"/>
      <c r="O195" s="219"/>
      <c r="P195" s="219"/>
      <c r="Q195" s="219"/>
      <c r="R195" s="219"/>
      <c r="S195" s="219"/>
      <c r="T195" s="220"/>
      <c r="AT195" s="221" t="s">
        <v>125</v>
      </c>
      <c r="AU195" s="221" t="s">
        <v>82</v>
      </c>
      <c r="AV195" s="14" t="s">
        <v>119</v>
      </c>
      <c r="AW195" s="14" t="s">
        <v>33</v>
      </c>
      <c r="AX195" s="14" t="s">
        <v>80</v>
      </c>
      <c r="AY195" s="221" t="s">
        <v>112</v>
      </c>
    </row>
    <row r="196" spans="1:65" s="2" customFormat="1" ht="16.5" customHeight="1">
      <c r="A196" s="34"/>
      <c r="B196" s="35"/>
      <c r="C196" s="222" t="s">
        <v>309</v>
      </c>
      <c r="D196" s="222" t="s">
        <v>194</v>
      </c>
      <c r="E196" s="223" t="s">
        <v>310</v>
      </c>
      <c r="F196" s="224" t="s">
        <v>311</v>
      </c>
      <c r="G196" s="225" t="s">
        <v>224</v>
      </c>
      <c r="H196" s="226">
        <v>15.5</v>
      </c>
      <c r="I196" s="227"/>
      <c r="J196" s="226">
        <f>ROUND(I196*H196,2)</f>
        <v>0</v>
      </c>
      <c r="K196" s="224" t="s">
        <v>20</v>
      </c>
      <c r="L196" s="228"/>
      <c r="M196" s="229" t="s">
        <v>20</v>
      </c>
      <c r="N196" s="230" t="s">
        <v>43</v>
      </c>
      <c r="O196" s="64"/>
      <c r="P196" s="191">
        <f>O196*H196</f>
        <v>0</v>
      </c>
      <c r="Q196" s="191">
        <v>0</v>
      </c>
      <c r="R196" s="191">
        <f>Q196*H196</f>
        <v>0</v>
      </c>
      <c r="S196" s="191">
        <v>0</v>
      </c>
      <c r="T196" s="192">
        <f>S196*H196</f>
        <v>0</v>
      </c>
      <c r="U196" s="34"/>
      <c r="V196" s="34"/>
      <c r="W196" s="34"/>
      <c r="X196" s="34"/>
      <c r="Y196" s="34"/>
      <c r="Z196" s="34"/>
      <c r="AA196" s="34"/>
      <c r="AB196" s="34"/>
      <c r="AC196" s="34"/>
      <c r="AD196" s="34"/>
      <c r="AE196" s="34"/>
      <c r="AR196" s="193" t="s">
        <v>312</v>
      </c>
      <c r="AT196" s="193" t="s">
        <v>194</v>
      </c>
      <c r="AU196" s="193" t="s">
        <v>82</v>
      </c>
      <c r="AY196" s="17" t="s">
        <v>112</v>
      </c>
      <c r="BE196" s="194">
        <f>IF(N196="základní",J196,0)</f>
        <v>0</v>
      </c>
      <c r="BF196" s="194">
        <f>IF(N196="snížená",J196,0)</f>
        <v>0</v>
      </c>
      <c r="BG196" s="194">
        <f>IF(N196="zákl. přenesená",J196,0)</f>
        <v>0</v>
      </c>
      <c r="BH196" s="194">
        <f>IF(N196="sníž. přenesená",J196,0)</f>
        <v>0</v>
      </c>
      <c r="BI196" s="194">
        <f>IF(N196="nulová",J196,0)</f>
        <v>0</v>
      </c>
      <c r="BJ196" s="17" t="s">
        <v>80</v>
      </c>
      <c r="BK196" s="194">
        <f>ROUND(I196*H196,2)</f>
        <v>0</v>
      </c>
      <c r="BL196" s="17" t="s">
        <v>307</v>
      </c>
      <c r="BM196" s="193" t="s">
        <v>313</v>
      </c>
    </row>
    <row r="197" spans="1:47" s="2" customFormat="1" ht="11.25">
      <c r="A197" s="34"/>
      <c r="B197" s="35"/>
      <c r="C197" s="36"/>
      <c r="D197" s="195" t="s">
        <v>121</v>
      </c>
      <c r="E197" s="36"/>
      <c r="F197" s="196" t="s">
        <v>311</v>
      </c>
      <c r="G197" s="36"/>
      <c r="H197" s="36"/>
      <c r="I197" s="104"/>
      <c r="J197" s="36"/>
      <c r="K197" s="36"/>
      <c r="L197" s="39"/>
      <c r="M197" s="197"/>
      <c r="N197" s="198"/>
      <c r="O197" s="64"/>
      <c r="P197" s="64"/>
      <c r="Q197" s="64"/>
      <c r="R197" s="64"/>
      <c r="S197" s="64"/>
      <c r="T197" s="65"/>
      <c r="U197" s="34"/>
      <c r="V197" s="34"/>
      <c r="W197" s="34"/>
      <c r="X197" s="34"/>
      <c r="Y197" s="34"/>
      <c r="Z197" s="34"/>
      <c r="AA197" s="34"/>
      <c r="AB197" s="34"/>
      <c r="AC197" s="34"/>
      <c r="AD197" s="34"/>
      <c r="AE197" s="34"/>
      <c r="AT197" s="17" t="s">
        <v>121</v>
      </c>
      <c r="AU197" s="17" t="s">
        <v>82</v>
      </c>
    </row>
    <row r="198" spans="1:65" s="2" customFormat="1" ht="16.5" customHeight="1">
      <c r="A198" s="34"/>
      <c r="B198" s="35"/>
      <c r="C198" s="183" t="s">
        <v>314</v>
      </c>
      <c r="D198" s="183" t="s">
        <v>114</v>
      </c>
      <c r="E198" s="184" t="s">
        <v>315</v>
      </c>
      <c r="F198" s="185" t="s">
        <v>316</v>
      </c>
      <c r="G198" s="186" t="s">
        <v>317</v>
      </c>
      <c r="H198" s="188"/>
      <c r="I198" s="188"/>
      <c r="J198" s="187">
        <f>ROUND(I198*H198,2)</f>
        <v>0</v>
      </c>
      <c r="K198" s="185" t="s">
        <v>20</v>
      </c>
      <c r="L198" s="39"/>
      <c r="M198" s="189" t="s">
        <v>20</v>
      </c>
      <c r="N198" s="190" t="s">
        <v>43</v>
      </c>
      <c r="O198" s="64"/>
      <c r="P198" s="191">
        <f>O198*H198</f>
        <v>0</v>
      </c>
      <c r="Q198" s="191">
        <v>0</v>
      </c>
      <c r="R198" s="191">
        <f>Q198*H198</f>
        <v>0</v>
      </c>
      <c r="S198" s="191">
        <v>0</v>
      </c>
      <c r="T198" s="192">
        <f>S198*H198</f>
        <v>0</v>
      </c>
      <c r="U198" s="34"/>
      <c r="V198" s="34"/>
      <c r="W198" s="34"/>
      <c r="X198" s="34"/>
      <c r="Y198" s="34"/>
      <c r="Z198" s="34"/>
      <c r="AA198" s="34"/>
      <c r="AB198" s="34"/>
      <c r="AC198" s="34"/>
      <c r="AD198" s="34"/>
      <c r="AE198" s="34"/>
      <c r="AR198" s="193" t="s">
        <v>307</v>
      </c>
      <c r="AT198" s="193" t="s">
        <v>114</v>
      </c>
      <c r="AU198" s="193" t="s">
        <v>82</v>
      </c>
      <c r="AY198" s="17" t="s">
        <v>112</v>
      </c>
      <c r="BE198" s="194">
        <f>IF(N198="základní",J198,0)</f>
        <v>0</v>
      </c>
      <c r="BF198" s="194">
        <f>IF(N198="snížená",J198,0)</f>
        <v>0</v>
      </c>
      <c r="BG198" s="194">
        <f>IF(N198="zákl. přenesená",J198,0)</f>
        <v>0</v>
      </c>
      <c r="BH198" s="194">
        <f>IF(N198="sníž. přenesená",J198,0)</f>
        <v>0</v>
      </c>
      <c r="BI198" s="194">
        <f>IF(N198="nulová",J198,0)</f>
        <v>0</v>
      </c>
      <c r="BJ198" s="17" t="s">
        <v>80</v>
      </c>
      <c r="BK198" s="194">
        <f>ROUND(I198*H198,2)</f>
        <v>0</v>
      </c>
      <c r="BL198" s="17" t="s">
        <v>307</v>
      </c>
      <c r="BM198" s="193" t="s">
        <v>318</v>
      </c>
    </row>
    <row r="199" spans="1:47" s="2" customFormat="1" ht="11.25">
      <c r="A199" s="34"/>
      <c r="B199" s="35"/>
      <c r="C199" s="36"/>
      <c r="D199" s="195" t="s">
        <v>121</v>
      </c>
      <c r="E199" s="36"/>
      <c r="F199" s="196" t="s">
        <v>316</v>
      </c>
      <c r="G199" s="36"/>
      <c r="H199" s="36"/>
      <c r="I199" s="104"/>
      <c r="J199" s="36"/>
      <c r="K199" s="36"/>
      <c r="L199" s="39"/>
      <c r="M199" s="231"/>
      <c r="N199" s="232"/>
      <c r="O199" s="233"/>
      <c r="P199" s="233"/>
      <c r="Q199" s="233"/>
      <c r="R199" s="233"/>
      <c r="S199" s="233"/>
      <c r="T199" s="234"/>
      <c r="U199" s="34"/>
      <c r="V199" s="34"/>
      <c r="W199" s="34"/>
      <c r="X199" s="34"/>
      <c r="Y199" s="34"/>
      <c r="Z199" s="34"/>
      <c r="AA199" s="34"/>
      <c r="AB199" s="34"/>
      <c r="AC199" s="34"/>
      <c r="AD199" s="34"/>
      <c r="AE199" s="34"/>
      <c r="AT199" s="17" t="s">
        <v>121</v>
      </c>
      <c r="AU199" s="17" t="s">
        <v>82</v>
      </c>
    </row>
    <row r="200" spans="1:31" s="2" customFormat="1" ht="6.95" customHeight="1">
      <c r="A200" s="34"/>
      <c r="B200" s="47"/>
      <c r="C200" s="48"/>
      <c r="D200" s="48"/>
      <c r="E200" s="48"/>
      <c r="F200" s="48"/>
      <c r="G200" s="48"/>
      <c r="H200" s="48"/>
      <c r="I200" s="132"/>
      <c r="J200" s="48"/>
      <c r="K200" s="48"/>
      <c r="L200" s="39"/>
      <c r="M200" s="34"/>
      <c r="O200" s="34"/>
      <c r="P200" s="34"/>
      <c r="Q200" s="34"/>
      <c r="R200" s="34"/>
      <c r="S200" s="34"/>
      <c r="T200" s="34"/>
      <c r="U200" s="34"/>
      <c r="V200" s="34"/>
      <c r="W200" s="34"/>
      <c r="X200" s="34"/>
      <c r="Y200" s="34"/>
      <c r="Z200" s="34"/>
      <c r="AA200" s="34"/>
      <c r="AB200" s="34"/>
      <c r="AC200" s="34"/>
      <c r="AD200" s="34"/>
      <c r="AE200" s="34"/>
    </row>
  </sheetData>
  <sheetProtection algorithmName="SHA-512" hashValue="TcS+fQ10/tawBxVhgyDWe0D0caxY0uCkCe7O6Kc7qLF8j262tq8Q1SkUcS4d/2exnrqVipxnrugUG+26KLLBHg==" saltValue="HZN6LM7cfz0sn+PZlLehvP3Rcj17v+Jn4RwsPGSO5w2JgKeq3f9SNNl1jA63XDH85iTWqcFzV8S4RsH50SOXMw==" spinCount="100000" sheet="1" objects="1" scenarios="1" formatColumns="0" formatRows="0" autoFilter="0"/>
  <autoFilter ref="C85:K199"/>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218"/>
  <sheetViews>
    <sheetView showGridLines="0" zoomScale="110" zoomScaleNormal="110" workbookViewId="0" topLeftCell="A1"/>
  </sheetViews>
  <sheetFormatPr defaultColWidth="9.140625" defaultRowHeight="12"/>
  <cols>
    <col min="1" max="1" width="8.28125" style="235" customWidth="1"/>
    <col min="2" max="2" width="1.7109375" style="235" customWidth="1"/>
    <col min="3" max="4" width="5.00390625" style="235" customWidth="1"/>
    <col min="5" max="5" width="11.7109375" style="235" customWidth="1"/>
    <col min="6" max="6" width="9.140625" style="235" customWidth="1"/>
    <col min="7" max="7" width="5.00390625" style="235" customWidth="1"/>
    <col min="8" max="8" width="77.8515625" style="235" customWidth="1"/>
    <col min="9" max="10" width="20.00390625" style="235" customWidth="1"/>
    <col min="11" max="11" width="1.7109375" style="235" customWidth="1"/>
  </cols>
  <sheetData>
    <row r="1" s="1" customFormat="1" ht="37.5" customHeight="1"/>
    <row r="2" spans="2:11" s="1" customFormat="1" ht="7.5" customHeight="1">
      <c r="B2" s="236"/>
      <c r="C2" s="237"/>
      <c r="D2" s="237"/>
      <c r="E2" s="237"/>
      <c r="F2" s="237"/>
      <c r="G2" s="237"/>
      <c r="H2" s="237"/>
      <c r="I2" s="237"/>
      <c r="J2" s="237"/>
      <c r="K2" s="238"/>
    </row>
    <row r="3" spans="2:11" s="15" customFormat="1" ht="45" customHeight="1">
      <c r="B3" s="239"/>
      <c r="C3" s="364" t="s">
        <v>319</v>
      </c>
      <c r="D3" s="364"/>
      <c r="E3" s="364"/>
      <c r="F3" s="364"/>
      <c r="G3" s="364"/>
      <c r="H3" s="364"/>
      <c r="I3" s="364"/>
      <c r="J3" s="364"/>
      <c r="K3" s="240"/>
    </row>
    <row r="4" spans="2:11" s="1" customFormat="1" ht="25.5" customHeight="1">
      <c r="B4" s="241"/>
      <c r="C4" s="369" t="s">
        <v>320</v>
      </c>
      <c r="D4" s="369"/>
      <c r="E4" s="369"/>
      <c r="F4" s="369"/>
      <c r="G4" s="369"/>
      <c r="H4" s="369"/>
      <c r="I4" s="369"/>
      <c r="J4" s="369"/>
      <c r="K4" s="242"/>
    </row>
    <row r="5" spans="2:11" s="1" customFormat="1" ht="5.25" customHeight="1">
      <c r="B5" s="241"/>
      <c r="C5" s="243"/>
      <c r="D5" s="243"/>
      <c r="E5" s="243"/>
      <c r="F5" s="243"/>
      <c r="G5" s="243"/>
      <c r="H5" s="243"/>
      <c r="I5" s="243"/>
      <c r="J5" s="243"/>
      <c r="K5" s="242"/>
    </row>
    <row r="6" spans="2:11" s="1" customFormat="1" ht="15" customHeight="1">
      <c r="B6" s="241"/>
      <c r="C6" s="368" t="s">
        <v>321</v>
      </c>
      <c r="D6" s="368"/>
      <c r="E6" s="368"/>
      <c r="F6" s="368"/>
      <c r="G6" s="368"/>
      <c r="H6" s="368"/>
      <c r="I6" s="368"/>
      <c r="J6" s="368"/>
      <c r="K6" s="242"/>
    </row>
    <row r="7" spans="2:11" s="1" customFormat="1" ht="15" customHeight="1">
      <c r="B7" s="245"/>
      <c r="C7" s="368" t="s">
        <v>322</v>
      </c>
      <c r="D7" s="368"/>
      <c r="E7" s="368"/>
      <c r="F7" s="368"/>
      <c r="G7" s="368"/>
      <c r="H7" s="368"/>
      <c r="I7" s="368"/>
      <c r="J7" s="368"/>
      <c r="K7" s="242"/>
    </row>
    <row r="8" spans="2:11" s="1" customFormat="1" ht="12.75" customHeight="1">
      <c r="B8" s="245"/>
      <c r="C8" s="244"/>
      <c r="D8" s="244"/>
      <c r="E8" s="244"/>
      <c r="F8" s="244"/>
      <c r="G8" s="244"/>
      <c r="H8" s="244"/>
      <c r="I8" s="244"/>
      <c r="J8" s="244"/>
      <c r="K8" s="242"/>
    </row>
    <row r="9" spans="2:11" s="1" customFormat="1" ht="15" customHeight="1">
      <c r="B9" s="245"/>
      <c r="C9" s="368" t="s">
        <v>323</v>
      </c>
      <c r="D9" s="368"/>
      <c r="E9" s="368"/>
      <c r="F9" s="368"/>
      <c r="G9" s="368"/>
      <c r="H9" s="368"/>
      <c r="I9" s="368"/>
      <c r="J9" s="368"/>
      <c r="K9" s="242"/>
    </row>
    <row r="10" spans="2:11" s="1" customFormat="1" ht="15" customHeight="1">
      <c r="B10" s="245"/>
      <c r="C10" s="244"/>
      <c r="D10" s="368" t="s">
        <v>324</v>
      </c>
      <c r="E10" s="368"/>
      <c r="F10" s="368"/>
      <c r="G10" s="368"/>
      <c r="H10" s="368"/>
      <c r="I10" s="368"/>
      <c r="J10" s="368"/>
      <c r="K10" s="242"/>
    </row>
    <row r="11" spans="2:11" s="1" customFormat="1" ht="15" customHeight="1">
      <c r="B11" s="245"/>
      <c r="C11" s="246"/>
      <c r="D11" s="368" t="s">
        <v>325</v>
      </c>
      <c r="E11" s="368"/>
      <c r="F11" s="368"/>
      <c r="G11" s="368"/>
      <c r="H11" s="368"/>
      <c r="I11" s="368"/>
      <c r="J11" s="368"/>
      <c r="K11" s="242"/>
    </row>
    <row r="12" spans="2:11" s="1" customFormat="1" ht="15" customHeight="1">
      <c r="B12" s="245"/>
      <c r="C12" s="246"/>
      <c r="D12" s="244"/>
      <c r="E12" s="244"/>
      <c r="F12" s="244"/>
      <c r="G12" s="244"/>
      <c r="H12" s="244"/>
      <c r="I12" s="244"/>
      <c r="J12" s="244"/>
      <c r="K12" s="242"/>
    </row>
    <row r="13" spans="2:11" s="1" customFormat="1" ht="15" customHeight="1">
      <c r="B13" s="245"/>
      <c r="C13" s="246"/>
      <c r="D13" s="247" t="s">
        <v>326</v>
      </c>
      <c r="E13" s="244"/>
      <c r="F13" s="244"/>
      <c r="G13" s="244"/>
      <c r="H13" s="244"/>
      <c r="I13" s="244"/>
      <c r="J13" s="244"/>
      <c r="K13" s="242"/>
    </row>
    <row r="14" spans="2:11" s="1" customFormat="1" ht="12.75" customHeight="1">
      <c r="B14" s="245"/>
      <c r="C14" s="246"/>
      <c r="D14" s="246"/>
      <c r="E14" s="246"/>
      <c r="F14" s="246"/>
      <c r="G14" s="246"/>
      <c r="H14" s="246"/>
      <c r="I14" s="246"/>
      <c r="J14" s="246"/>
      <c r="K14" s="242"/>
    </row>
    <row r="15" spans="2:11" s="1" customFormat="1" ht="15" customHeight="1">
      <c r="B15" s="245"/>
      <c r="C15" s="246"/>
      <c r="D15" s="368" t="s">
        <v>327</v>
      </c>
      <c r="E15" s="368"/>
      <c r="F15" s="368"/>
      <c r="G15" s="368"/>
      <c r="H15" s="368"/>
      <c r="I15" s="368"/>
      <c r="J15" s="368"/>
      <c r="K15" s="242"/>
    </row>
    <row r="16" spans="2:11" s="1" customFormat="1" ht="15" customHeight="1">
      <c r="B16" s="245"/>
      <c r="C16" s="246"/>
      <c r="D16" s="368" t="s">
        <v>328</v>
      </c>
      <c r="E16" s="368"/>
      <c r="F16" s="368"/>
      <c r="G16" s="368"/>
      <c r="H16" s="368"/>
      <c r="I16" s="368"/>
      <c r="J16" s="368"/>
      <c r="K16" s="242"/>
    </row>
    <row r="17" spans="2:11" s="1" customFormat="1" ht="15" customHeight="1">
      <c r="B17" s="245"/>
      <c r="C17" s="246"/>
      <c r="D17" s="368" t="s">
        <v>329</v>
      </c>
      <c r="E17" s="368"/>
      <c r="F17" s="368"/>
      <c r="G17" s="368"/>
      <c r="H17" s="368"/>
      <c r="I17" s="368"/>
      <c r="J17" s="368"/>
      <c r="K17" s="242"/>
    </row>
    <row r="18" spans="2:11" s="1" customFormat="1" ht="15" customHeight="1">
      <c r="B18" s="245"/>
      <c r="C18" s="246"/>
      <c r="D18" s="246"/>
      <c r="E18" s="248" t="s">
        <v>79</v>
      </c>
      <c r="F18" s="368" t="s">
        <v>330</v>
      </c>
      <c r="G18" s="368"/>
      <c r="H18" s="368"/>
      <c r="I18" s="368"/>
      <c r="J18" s="368"/>
      <c r="K18" s="242"/>
    </row>
    <row r="19" spans="2:11" s="1" customFormat="1" ht="15" customHeight="1">
      <c r="B19" s="245"/>
      <c r="C19" s="246"/>
      <c r="D19" s="246"/>
      <c r="E19" s="248" t="s">
        <v>331</v>
      </c>
      <c r="F19" s="368" t="s">
        <v>332</v>
      </c>
      <c r="G19" s="368"/>
      <c r="H19" s="368"/>
      <c r="I19" s="368"/>
      <c r="J19" s="368"/>
      <c r="K19" s="242"/>
    </row>
    <row r="20" spans="2:11" s="1" customFormat="1" ht="15" customHeight="1">
      <c r="B20" s="245"/>
      <c r="C20" s="246"/>
      <c r="D20" s="246"/>
      <c r="E20" s="248" t="s">
        <v>333</v>
      </c>
      <c r="F20" s="368" t="s">
        <v>334</v>
      </c>
      <c r="G20" s="368"/>
      <c r="H20" s="368"/>
      <c r="I20" s="368"/>
      <c r="J20" s="368"/>
      <c r="K20" s="242"/>
    </row>
    <row r="21" spans="2:11" s="1" customFormat="1" ht="15" customHeight="1">
      <c r="B21" s="245"/>
      <c r="C21" s="246"/>
      <c r="D21" s="246"/>
      <c r="E21" s="248" t="s">
        <v>335</v>
      </c>
      <c r="F21" s="368" t="s">
        <v>336</v>
      </c>
      <c r="G21" s="368"/>
      <c r="H21" s="368"/>
      <c r="I21" s="368"/>
      <c r="J21" s="368"/>
      <c r="K21" s="242"/>
    </row>
    <row r="22" spans="2:11" s="1" customFormat="1" ht="15" customHeight="1">
      <c r="B22" s="245"/>
      <c r="C22" s="246"/>
      <c r="D22" s="246"/>
      <c r="E22" s="248" t="s">
        <v>337</v>
      </c>
      <c r="F22" s="368" t="s">
        <v>338</v>
      </c>
      <c r="G22" s="368"/>
      <c r="H22" s="368"/>
      <c r="I22" s="368"/>
      <c r="J22" s="368"/>
      <c r="K22" s="242"/>
    </row>
    <row r="23" spans="2:11" s="1" customFormat="1" ht="15" customHeight="1">
      <c r="B23" s="245"/>
      <c r="C23" s="246"/>
      <c r="D23" s="246"/>
      <c r="E23" s="248" t="s">
        <v>339</v>
      </c>
      <c r="F23" s="368" t="s">
        <v>340</v>
      </c>
      <c r="G23" s="368"/>
      <c r="H23" s="368"/>
      <c r="I23" s="368"/>
      <c r="J23" s="368"/>
      <c r="K23" s="242"/>
    </row>
    <row r="24" spans="2:11" s="1" customFormat="1" ht="12.75" customHeight="1">
      <c r="B24" s="245"/>
      <c r="C24" s="246"/>
      <c r="D24" s="246"/>
      <c r="E24" s="246"/>
      <c r="F24" s="246"/>
      <c r="G24" s="246"/>
      <c r="H24" s="246"/>
      <c r="I24" s="246"/>
      <c r="J24" s="246"/>
      <c r="K24" s="242"/>
    </row>
    <row r="25" spans="2:11" s="1" customFormat="1" ht="15" customHeight="1">
      <c r="B25" s="245"/>
      <c r="C25" s="368" t="s">
        <v>341</v>
      </c>
      <c r="D25" s="368"/>
      <c r="E25" s="368"/>
      <c r="F25" s="368"/>
      <c r="G25" s="368"/>
      <c r="H25" s="368"/>
      <c r="I25" s="368"/>
      <c r="J25" s="368"/>
      <c r="K25" s="242"/>
    </row>
    <row r="26" spans="2:11" s="1" customFormat="1" ht="15" customHeight="1">
      <c r="B26" s="245"/>
      <c r="C26" s="368" t="s">
        <v>342</v>
      </c>
      <c r="D26" s="368"/>
      <c r="E26" s="368"/>
      <c r="F26" s="368"/>
      <c r="G26" s="368"/>
      <c r="H26" s="368"/>
      <c r="I26" s="368"/>
      <c r="J26" s="368"/>
      <c r="K26" s="242"/>
    </row>
    <row r="27" spans="2:11" s="1" customFormat="1" ht="15" customHeight="1">
      <c r="B27" s="245"/>
      <c r="C27" s="244"/>
      <c r="D27" s="368" t="s">
        <v>343</v>
      </c>
      <c r="E27" s="368"/>
      <c r="F27" s="368"/>
      <c r="G27" s="368"/>
      <c r="H27" s="368"/>
      <c r="I27" s="368"/>
      <c r="J27" s="368"/>
      <c r="K27" s="242"/>
    </row>
    <row r="28" spans="2:11" s="1" customFormat="1" ht="15" customHeight="1">
      <c r="B28" s="245"/>
      <c r="C28" s="246"/>
      <c r="D28" s="368" t="s">
        <v>344</v>
      </c>
      <c r="E28" s="368"/>
      <c r="F28" s="368"/>
      <c r="G28" s="368"/>
      <c r="H28" s="368"/>
      <c r="I28" s="368"/>
      <c r="J28" s="368"/>
      <c r="K28" s="242"/>
    </row>
    <row r="29" spans="2:11" s="1" customFormat="1" ht="12.75" customHeight="1">
      <c r="B29" s="245"/>
      <c r="C29" s="246"/>
      <c r="D29" s="246"/>
      <c r="E29" s="246"/>
      <c r="F29" s="246"/>
      <c r="G29" s="246"/>
      <c r="H29" s="246"/>
      <c r="I29" s="246"/>
      <c r="J29" s="246"/>
      <c r="K29" s="242"/>
    </row>
    <row r="30" spans="2:11" s="1" customFormat="1" ht="15" customHeight="1">
      <c r="B30" s="245"/>
      <c r="C30" s="246"/>
      <c r="D30" s="368" t="s">
        <v>345</v>
      </c>
      <c r="E30" s="368"/>
      <c r="F30" s="368"/>
      <c r="G30" s="368"/>
      <c r="H30" s="368"/>
      <c r="I30" s="368"/>
      <c r="J30" s="368"/>
      <c r="K30" s="242"/>
    </row>
    <row r="31" spans="2:11" s="1" customFormat="1" ht="15" customHeight="1">
      <c r="B31" s="245"/>
      <c r="C31" s="246"/>
      <c r="D31" s="368" t="s">
        <v>346</v>
      </c>
      <c r="E31" s="368"/>
      <c r="F31" s="368"/>
      <c r="G31" s="368"/>
      <c r="H31" s="368"/>
      <c r="I31" s="368"/>
      <c r="J31" s="368"/>
      <c r="K31" s="242"/>
    </row>
    <row r="32" spans="2:11" s="1" customFormat="1" ht="12.75" customHeight="1">
      <c r="B32" s="245"/>
      <c r="C32" s="246"/>
      <c r="D32" s="246"/>
      <c r="E32" s="246"/>
      <c r="F32" s="246"/>
      <c r="G32" s="246"/>
      <c r="H32" s="246"/>
      <c r="I32" s="246"/>
      <c r="J32" s="246"/>
      <c r="K32" s="242"/>
    </row>
    <row r="33" spans="2:11" s="1" customFormat="1" ht="15" customHeight="1">
      <c r="B33" s="245"/>
      <c r="C33" s="246"/>
      <c r="D33" s="368" t="s">
        <v>347</v>
      </c>
      <c r="E33" s="368"/>
      <c r="F33" s="368"/>
      <c r="G33" s="368"/>
      <c r="H33" s="368"/>
      <c r="I33" s="368"/>
      <c r="J33" s="368"/>
      <c r="K33" s="242"/>
    </row>
    <row r="34" spans="2:11" s="1" customFormat="1" ht="15" customHeight="1">
      <c r="B34" s="245"/>
      <c r="C34" s="246"/>
      <c r="D34" s="368" t="s">
        <v>348</v>
      </c>
      <c r="E34" s="368"/>
      <c r="F34" s="368"/>
      <c r="G34" s="368"/>
      <c r="H34" s="368"/>
      <c r="I34" s="368"/>
      <c r="J34" s="368"/>
      <c r="K34" s="242"/>
    </row>
    <row r="35" spans="2:11" s="1" customFormat="1" ht="15" customHeight="1">
      <c r="B35" s="245"/>
      <c r="C35" s="246"/>
      <c r="D35" s="368" t="s">
        <v>349</v>
      </c>
      <c r="E35" s="368"/>
      <c r="F35" s="368"/>
      <c r="G35" s="368"/>
      <c r="H35" s="368"/>
      <c r="I35" s="368"/>
      <c r="J35" s="368"/>
      <c r="K35" s="242"/>
    </row>
    <row r="36" spans="2:11" s="1" customFormat="1" ht="15" customHeight="1">
      <c r="B36" s="245"/>
      <c r="C36" s="246"/>
      <c r="D36" s="244"/>
      <c r="E36" s="247" t="s">
        <v>98</v>
      </c>
      <c r="F36" s="244"/>
      <c r="G36" s="368" t="s">
        <v>350</v>
      </c>
      <c r="H36" s="368"/>
      <c r="I36" s="368"/>
      <c r="J36" s="368"/>
      <c r="K36" s="242"/>
    </row>
    <row r="37" spans="2:11" s="1" customFormat="1" ht="30.75" customHeight="1">
      <c r="B37" s="245"/>
      <c r="C37" s="246"/>
      <c r="D37" s="244"/>
      <c r="E37" s="247" t="s">
        <v>351</v>
      </c>
      <c r="F37" s="244"/>
      <c r="G37" s="368" t="s">
        <v>352</v>
      </c>
      <c r="H37" s="368"/>
      <c r="I37" s="368"/>
      <c r="J37" s="368"/>
      <c r="K37" s="242"/>
    </row>
    <row r="38" spans="2:11" s="1" customFormat="1" ht="15" customHeight="1">
      <c r="B38" s="245"/>
      <c r="C38" s="246"/>
      <c r="D38" s="244"/>
      <c r="E38" s="247" t="s">
        <v>53</v>
      </c>
      <c r="F38" s="244"/>
      <c r="G38" s="368" t="s">
        <v>353</v>
      </c>
      <c r="H38" s="368"/>
      <c r="I38" s="368"/>
      <c r="J38" s="368"/>
      <c r="K38" s="242"/>
    </row>
    <row r="39" spans="2:11" s="1" customFormat="1" ht="15" customHeight="1">
      <c r="B39" s="245"/>
      <c r="C39" s="246"/>
      <c r="D39" s="244"/>
      <c r="E39" s="247" t="s">
        <v>54</v>
      </c>
      <c r="F39" s="244"/>
      <c r="G39" s="368" t="s">
        <v>354</v>
      </c>
      <c r="H39" s="368"/>
      <c r="I39" s="368"/>
      <c r="J39" s="368"/>
      <c r="K39" s="242"/>
    </row>
    <row r="40" spans="2:11" s="1" customFormat="1" ht="15" customHeight="1">
      <c r="B40" s="245"/>
      <c r="C40" s="246"/>
      <c r="D40" s="244"/>
      <c r="E40" s="247" t="s">
        <v>99</v>
      </c>
      <c r="F40" s="244"/>
      <c r="G40" s="368" t="s">
        <v>355</v>
      </c>
      <c r="H40" s="368"/>
      <c r="I40" s="368"/>
      <c r="J40" s="368"/>
      <c r="K40" s="242"/>
    </row>
    <row r="41" spans="2:11" s="1" customFormat="1" ht="15" customHeight="1">
      <c r="B41" s="245"/>
      <c r="C41" s="246"/>
      <c r="D41" s="244"/>
      <c r="E41" s="247" t="s">
        <v>100</v>
      </c>
      <c r="F41" s="244"/>
      <c r="G41" s="368" t="s">
        <v>356</v>
      </c>
      <c r="H41" s="368"/>
      <c r="I41" s="368"/>
      <c r="J41" s="368"/>
      <c r="K41" s="242"/>
    </row>
    <row r="42" spans="2:11" s="1" customFormat="1" ht="15" customHeight="1">
      <c r="B42" s="245"/>
      <c r="C42" s="246"/>
      <c r="D42" s="244"/>
      <c r="E42" s="247" t="s">
        <v>357</v>
      </c>
      <c r="F42" s="244"/>
      <c r="G42" s="368" t="s">
        <v>358</v>
      </c>
      <c r="H42" s="368"/>
      <c r="I42" s="368"/>
      <c r="J42" s="368"/>
      <c r="K42" s="242"/>
    </row>
    <row r="43" spans="2:11" s="1" customFormat="1" ht="15" customHeight="1">
      <c r="B43" s="245"/>
      <c r="C43" s="246"/>
      <c r="D43" s="244"/>
      <c r="E43" s="247"/>
      <c r="F43" s="244"/>
      <c r="G43" s="368" t="s">
        <v>359</v>
      </c>
      <c r="H43" s="368"/>
      <c r="I43" s="368"/>
      <c r="J43" s="368"/>
      <c r="K43" s="242"/>
    </row>
    <row r="44" spans="2:11" s="1" customFormat="1" ht="15" customHeight="1">
      <c r="B44" s="245"/>
      <c r="C44" s="246"/>
      <c r="D44" s="244"/>
      <c r="E44" s="247" t="s">
        <v>360</v>
      </c>
      <c r="F44" s="244"/>
      <c r="G44" s="368" t="s">
        <v>361</v>
      </c>
      <c r="H44" s="368"/>
      <c r="I44" s="368"/>
      <c r="J44" s="368"/>
      <c r="K44" s="242"/>
    </row>
    <row r="45" spans="2:11" s="1" customFormat="1" ht="15" customHeight="1">
      <c r="B45" s="245"/>
      <c r="C45" s="246"/>
      <c r="D45" s="244"/>
      <c r="E45" s="247" t="s">
        <v>102</v>
      </c>
      <c r="F45" s="244"/>
      <c r="G45" s="368" t="s">
        <v>362</v>
      </c>
      <c r="H45" s="368"/>
      <c r="I45" s="368"/>
      <c r="J45" s="368"/>
      <c r="K45" s="242"/>
    </row>
    <row r="46" spans="2:11" s="1" customFormat="1" ht="12.75" customHeight="1">
      <c r="B46" s="245"/>
      <c r="C46" s="246"/>
      <c r="D46" s="244"/>
      <c r="E46" s="244"/>
      <c r="F46" s="244"/>
      <c r="G46" s="244"/>
      <c r="H46" s="244"/>
      <c r="I46" s="244"/>
      <c r="J46" s="244"/>
      <c r="K46" s="242"/>
    </row>
    <row r="47" spans="2:11" s="1" customFormat="1" ht="15" customHeight="1">
      <c r="B47" s="245"/>
      <c r="C47" s="246"/>
      <c r="D47" s="368" t="s">
        <v>363</v>
      </c>
      <c r="E47" s="368"/>
      <c r="F47" s="368"/>
      <c r="G47" s="368"/>
      <c r="H47" s="368"/>
      <c r="I47" s="368"/>
      <c r="J47" s="368"/>
      <c r="K47" s="242"/>
    </row>
    <row r="48" spans="2:11" s="1" customFormat="1" ht="15" customHeight="1">
      <c r="B48" s="245"/>
      <c r="C48" s="246"/>
      <c r="D48" s="246"/>
      <c r="E48" s="368" t="s">
        <v>364</v>
      </c>
      <c r="F48" s="368"/>
      <c r="G48" s="368"/>
      <c r="H48" s="368"/>
      <c r="I48" s="368"/>
      <c r="J48" s="368"/>
      <c r="K48" s="242"/>
    </row>
    <row r="49" spans="2:11" s="1" customFormat="1" ht="15" customHeight="1">
      <c r="B49" s="245"/>
      <c r="C49" s="246"/>
      <c r="D49" s="246"/>
      <c r="E49" s="368" t="s">
        <v>365</v>
      </c>
      <c r="F49" s="368"/>
      <c r="G49" s="368"/>
      <c r="H49" s="368"/>
      <c r="I49" s="368"/>
      <c r="J49" s="368"/>
      <c r="K49" s="242"/>
    </row>
    <row r="50" spans="2:11" s="1" customFormat="1" ht="15" customHeight="1">
      <c r="B50" s="245"/>
      <c r="C50" s="246"/>
      <c r="D50" s="246"/>
      <c r="E50" s="368" t="s">
        <v>366</v>
      </c>
      <c r="F50" s="368"/>
      <c r="G50" s="368"/>
      <c r="H50" s="368"/>
      <c r="I50" s="368"/>
      <c r="J50" s="368"/>
      <c r="K50" s="242"/>
    </row>
    <row r="51" spans="2:11" s="1" customFormat="1" ht="15" customHeight="1">
      <c r="B51" s="245"/>
      <c r="C51" s="246"/>
      <c r="D51" s="368" t="s">
        <v>367</v>
      </c>
      <c r="E51" s="368"/>
      <c r="F51" s="368"/>
      <c r="G51" s="368"/>
      <c r="H51" s="368"/>
      <c r="I51" s="368"/>
      <c r="J51" s="368"/>
      <c r="K51" s="242"/>
    </row>
    <row r="52" spans="2:11" s="1" customFormat="1" ht="25.5" customHeight="1">
      <c r="B52" s="241"/>
      <c r="C52" s="369" t="s">
        <v>368</v>
      </c>
      <c r="D52" s="369"/>
      <c r="E52" s="369"/>
      <c r="F52" s="369"/>
      <c r="G52" s="369"/>
      <c r="H52" s="369"/>
      <c r="I52" s="369"/>
      <c r="J52" s="369"/>
      <c r="K52" s="242"/>
    </row>
    <row r="53" spans="2:11" s="1" customFormat="1" ht="5.25" customHeight="1">
      <c r="B53" s="241"/>
      <c r="C53" s="243"/>
      <c r="D53" s="243"/>
      <c r="E53" s="243"/>
      <c r="F53" s="243"/>
      <c r="G53" s="243"/>
      <c r="H53" s="243"/>
      <c r="I53" s="243"/>
      <c r="J53" s="243"/>
      <c r="K53" s="242"/>
    </row>
    <row r="54" spans="2:11" s="1" customFormat="1" ht="15" customHeight="1">
      <c r="B54" s="241"/>
      <c r="C54" s="368" t="s">
        <v>369</v>
      </c>
      <c r="D54" s="368"/>
      <c r="E54" s="368"/>
      <c r="F54" s="368"/>
      <c r="G54" s="368"/>
      <c r="H54" s="368"/>
      <c r="I54" s="368"/>
      <c r="J54" s="368"/>
      <c r="K54" s="242"/>
    </row>
    <row r="55" spans="2:11" s="1" customFormat="1" ht="15" customHeight="1">
      <c r="B55" s="241"/>
      <c r="C55" s="368" t="s">
        <v>370</v>
      </c>
      <c r="D55" s="368"/>
      <c r="E55" s="368"/>
      <c r="F55" s="368"/>
      <c r="G55" s="368"/>
      <c r="H55" s="368"/>
      <c r="I55" s="368"/>
      <c r="J55" s="368"/>
      <c r="K55" s="242"/>
    </row>
    <row r="56" spans="2:11" s="1" customFormat="1" ht="12.75" customHeight="1">
      <c r="B56" s="241"/>
      <c r="C56" s="244"/>
      <c r="D56" s="244"/>
      <c r="E56" s="244"/>
      <c r="F56" s="244"/>
      <c r="G56" s="244"/>
      <c r="H56" s="244"/>
      <c r="I56" s="244"/>
      <c r="J56" s="244"/>
      <c r="K56" s="242"/>
    </row>
    <row r="57" spans="2:11" s="1" customFormat="1" ht="15" customHeight="1">
      <c r="B57" s="241"/>
      <c r="C57" s="368" t="s">
        <v>371</v>
      </c>
      <c r="D57" s="368"/>
      <c r="E57" s="368"/>
      <c r="F57" s="368"/>
      <c r="G57" s="368"/>
      <c r="H57" s="368"/>
      <c r="I57" s="368"/>
      <c r="J57" s="368"/>
      <c r="K57" s="242"/>
    </row>
    <row r="58" spans="2:11" s="1" customFormat="1" ht="15" customHeight="1">
      <c r="B58" s="241"/>
      <c r="C58" s="246"/>
      <c r="D58" s="368" t="s">
        <v>372</v>
      </c>
      <c r="E58" s="368"/>
      <c r="F58" s="368"/>
      <c r="G58" s="368"/>
      <c r="H58" s="368"/>
      <c r="I58" s="368"/>
      <c r="J58" s="368"/>
      <c r="K58" s="242"/>
    </row>
    <row r="59" spans="2:11" s="1" customFormat="1" ht="15" customHeight="1">
      <c r="B59" s="241"/>
      <c r="C59" s="246"/>
      <c r="D59" s="368" t="s">
        <v>373</v>
      </c>
      <c r="E59" s="368"/>
      <c r="F59" s="368"/>
      <c r="G59" s="368"/>
      <c r="H59" s="368"/>
      <c r="I59" s="368"/>
      <c r="J59" s="368"/>
      <c r="K59" s="242"/>
    </row>
    <row r="60" spans="2:11" s="1" customFormat="1" ht="15" customHeight="1">
      <c r="B60" s="241"/>
      <c r="C60" s="246"/>
      <c r="D60" s="368" t="s">
        <v>374</v>
      </c>
      <c r="E60" s="368"/>
      <c r="F60" s="368"/>
      <c r="G60" s="368"/>
      <c r="H60" s="368"/>
      <c r="I60" s="368"/>
      <c r="J60" s="368"/>
      <c r="K60" s="242"/>
    </row>
    <row r="61" spans="2:11" s="1" customFormat="1" ht="15" customHeight="1">
      <c r="B61" s="241"/>
      <c r="C61" s="246"/>
      <c r="D61" s="368" t="s">
        <v>375</v>
      </c>
      <c r="E61" s="368"/>
      <c r="F61" s="368"/>
      <c r="G61" s="368"/>
      <c r="H61" s="368"/>
      <c r="I61" s="368"/>
      <c r="J61" s="368"/>
      <c r="K61" s="242"/>
    </row>
    <row r="62" spans="2:11" s="1" customFormat="1" ht="15" customHeight="1">
      <c r="B62" s="241"/>
      <c r="C62" s="246"/>
      <c r="D62" s="370" t="s">
        <v>376</v>
      </c>
      <c r="E62" s="370"/>
      <c r="F62" s="370"/>
      <c r="G62" s="370"/>
      <c r="H62" s="370"/>
      <c r="I62" s="370"/>
      <c r="J62" s="370"/>
      <c r="K62" s="242"/>
    </row>
    <row r="63" spans="2:11" s="1" customFormat="1" ht="15" customHeight="1">
      <c r="B63" s="241"/>
      <c r="C63" s="246"/>
      <c r="D63" s="368" t="s">
        <v>377</v>
      </c>
      <c r="E63" s="368"/>
      <c r="F63" s="368"/>
      <c r="G63" s="368"/>
      <c r="H63" s="368"/>
      <c r="I63" s="368"/>
      <c r="J63" s="368"/>
      <c r="K63" s="242"/>
    </row>
    <row r="64" spans="2:11" s="1" customFormat="1" ht="12.75" customHeight="1">
      <c r="B64" s="241"/>
      <c r="C64" s="246"/>
      <c r="D64" s="246"/>
      <c r="E64" s="249"/>
      <c r="F64" s="246"/>
      <c r="G64" s="246"/>
      <c r="H64" s="246"/>
      <c r="I64" s="246"/>
      <c r="J64" s="246"/>
      <c r="K64" s="242"/>
    </row>
    <row r="65" spans="2:11" s="1" customFormat="1" ht="15" customHeight="1">
      <c r="B65" s="241"/>
      <c r="C65" s="246"/>
      <c r="D65" s="368" t="s">
        <v>378</v>
      </c>
      <c r="E65" s="368"/>
      <c r="F65" s="368"/>
      <c r="G65" s="368"/>
      <c r="H65" s="368"/>
      <c r="I65" s="368"/>
      <c r="J65" s="368"/>
      <c r="K65" s="242"/>
    </row>
    <row r="66" spans="2:11" s="1" customFormat="1" ht="15" customHeight="1">
      <c r="B66" s="241"/>
      <c r="C66" s="246"/>
      <c r="D66" s="370" t="s">
        <v>379</v>
      </c>
      <c r="E66" s="370"/>
      <c r="F66" s="370"/>
      <c r="G66" s="370"/>
      <c r="H66" s="370"/>
      <c r="I66" s="370"/>
      <c r="J66" s="370"/>
      <c r="K66" s="242"/>
    </row>
    <row r="67" spans="2:11" s="1" customFormat="1" ht="15" customHeight="1">
      <c r="B67" s="241"/>
      <c r="C67" s="246"/>
      <c r="D67" s="368" t="s">
        <v>380</v>
      </c>
      <c r="E67" s="368"/>
      <c r="F67" s="368"/>
      <c r="G67" s="368"/>
      <c r="H67" s="368"/>
      <c r="I67" s="368"/>
      <c r="J67" s="368"/>
      <c r="K67" s="242"/>
    </row>
    <row r="68" spans="2:11" s="1" customFormat="1" ht="15" customHeight="1">
      <c r="B68" s="241"/>
      <c r="C68" s="246"/>
      <c r="D68" s="368" t="s">
        <v>381</v>
      </c>
      <c r="E68" s="368"/>
      <c r="F68" s="368"/>
      <c r="G68" s="368"/>
      <c r="H68" s="368"/>
      <c r="I68" s="368"/>
      <c r="J68" s="368"/>
      <c r="K68" s="242"/>
    </row>
    <row r="69" spans="2:11" s="1" customFormat="1" ht="15" customHeight="1">
      <c r="B69" s="241"/>
      <c r="C69" s="246"/>
      <c r="D69" s="368" t="s">
        <v>382</v>
      </c>
      <c r="E69" s="368"/>
      <c r="F69" s="368"/>
      <c r="G69" s="368"/>
      <c r="H69" s="368"/>
      <c r="I69" s="368"/>
      <c r="J69" s="368"/>
      <c r="K69" s="242"/>
    </row>
    <row r="70" spans="2:11" s="1" customFormat="1" ht="15" customHeight="1">
      <c r="B70" s="241"/>
      <c r="C70" s="246"/>
      <c r="D70" s="368" t="s">
        <v>383</v>
      </c>
      <c r="E70" s="368"/>
      <c r="F70" s="368"/>
      <c r="G70" s="368"/>
      <c r="H70" s="368"/>
      <c r="I70" s="368"/>
      <c r="J70" s="368"/>
      <c r="K70" s="242"/>
    </row>
    <row r="71" spans="2:11" s="1" customFormat="1" ht="12.75" customHeight="1">
      <c r="B71" s="250"/>
      <c r="C71" s="251"/>
      <c r="D71" s="251"/>
      <c r="E71" s="251"/>
      <c r="F71" s="251"/>
      <c r="G71" s="251"/>
      <c r="H71" s="251"/>
      <c r="I71" s="251"/>
      <c r="J71" s="251"/>
      <c r="K71" s="252"/>
    </row>
    <row r="72" spans="2:11" s="1" customFormat="1" ht="18.75" customHeight="1">
      <c r="B72" s="253"/>
      <c r="C72" s="253"/>
      <c r="D72" s="253"/>
      <c r="E72" s="253"/>
      <c r="F72" s="253"/>
      <c r="G72" s="253"/>
      <c r="H72" s="253"/>
      <c r="I72" s="253"/>
      <c r="J72" s="253"/>
      <c r="K72" s="254"/>
    </row>
    <row r="73" spans="2:11" s="1" customFormat="1" ht="18.75" customHeight="1">
      <c r="B73" s="254"/>
      <c r="C73" s="254"/>
      <c r="D73" s="254"/>
      <c r="E73" s="254"/>
      <c r="F73" s="254"/>
      <c r="G73" s="254"/>
      <c r="H73" s="254"/>
      <c r="I73" s="254"/>
      <c r="J73" s="254"/>
      <c r="K73" s="254"/>
    </row>
    <row r="74" spans="2:11" s="1" customFormat="1" ht="7.5" customHeight="1">
      <c r="B74" s="255"/>
      <c r="C74" s="256"/>
      <c r="D74" s="256"/>
      <c r="E74" s="256"/>
      <c r="F74" s="256"/>
      <c r="G74" s="256"/>
      <c r="H74" s="256"/>
      <c r="I74" s="256"/>
      <c r="J74" s="256"/>
      <c r="K74" s="257"/>
    </row>
    <row r="75" spans="2:11" s="1" customFormat="1" ht="45" customHeight="1">
      <c r="B75" s="258"/>
      <c r="C75" s="363" t="s">
        <v>384</v>
      </c>
      <c r="D75" s="363"/>
      <c r="E75" s="363"/>
      <c r="F75" s="363"/>
      <c r="G75" s="363"/>
      <c r="H75" s="363"/>
      <c r="I75" s="363"/>
      <c r="J75" s="363"/>
      <c r="K75" s="259"/>
    </row>
    <row r="76" spans="2:11" s="1" customFormat="1" ht="17.25" customHeight="1">
      <c r="B76" s="258"/>
      <c r="C76" s="260" t="s">
        <v>385</v>
      </c>
      <c r="D76" s="260"/>
      <c r="E76" s="260"/>
      <c r="F76" s="260" t="s">
        <v>386</v>
      </c>
      <c r="G76" s="261"/>
      <c r="H76" s="260" t="s">
        <v>54</v>
      </c>
      <c r="I76" s="260" t="s">
        <v>57</v>
      </c>
      <c r="J76" s="260" t="s">
        <v>387</v>
      </c>
      <c r="K76" s="259"/>
    </row>
    <row r="77" spans="2:11" s="1" customFormat="1" ht="17.25" customHeight="1">
      <c r="B77" s="258"/>
      <c r="C77" s="262" t="s">
        <v>388</v>
      </c>
      <c r="D77" s="262"/>
      <c r="E77" s="262"/>
      <c r="F77" s="263" t="s">
        <v>389</v>
      </c>
      <c r="G77" s="264"/>
      <c r="H77" s="262"/>
      <c r="I77" s="262"/>
      <c r="J77" s="262" t="s">
        <v>390</v>
      </c>
      <c r="K77" s="259"/>
    </row>
    <row r="78" spans="2:11" s="1" customFormat="1" ht="5.25" customHeight="1">
      <c r="B78" s="258"/>
      <c r="C78" s="265"/>
      <c r="D78" s="265"/>
      <c r="E78" s="265"/>
      <c r="F78" s="265"/>
      <c r="G78" s="266"/>
      <c r="H78" s="265"/>
      <c r="I78" s="265"/>
      <c r="J78" s="265"/>
      <c r="K78" s="259"/>
    </row>
    <row r="79" spans="2:11" s="1" customFormat="1" ht="15" customHeight="1">
      <c r="B79" s="258"/>
      <c r="C79" s="247" t="s">
        <v>53</v>
      </c>
      <c r="D79" s="265"/>
      <c r="E79" s="265"/>
      <c r="F79" s="267" t="s">
        <v>391</v>
      </c>
      <c r="G79" s="266"/>
      <c r="H79" s="247" t="s">
        <v>392</v>
      </c>
      <c r="I79" s="247" t="s">
        <v>393</v>
      </c>
      <c r="J79" s="247">
        <v>20</v>
      </c>
      <c r="K79" s="259"/>
    </row>
    <row r="80" spans="2:11" s="1" customFormat="1" ht="15" customHeight="1">
      <c r="B80" s="258"/>
      <c r="C80" s="247" t="s">
        <v>394</v>
      </c>
      <c r="D80" s="247"/>
      <c r="E80" s="247"/>
      <c r="F80" s="267" t="s">
        <v>391</v>
      </c>
      <c r="G80" s="266"/>
      <c r="H80" s="247" t="s">
        <v>395</v>
      </c>
      <c r="I80" s="247" t="s">
        <v>393</v>
      </c>
      <c r="J80" s="247">
        <v>120</v>
      </c>
      <c r="K80" s="259"/>
    </row>
    <row r="81" spans="2:11" s="1" customFormat="1" ht="15" customHeight="1">
      <c r="B81" s="268"/>
      <c r="C81" s="247" t="s">
        <v>396</v>
      </c>
      <c r="D81" s="247"/>
      <c r="E81" s="247"/>
      <c r="F81" s="267" t="s">
        <v>397</v>
      </c>
      <c r="G81" s="266"/>
      <c r="H81" s="247" t="s">
        <v>398</v>
      </c>
      <c r="I81" s="247" t="s">
        <v>393</v>
      </c>
      <c r="J81" s="247">
        <v>50</v>
      </c>
      <c r="K81" s="259"/>
    </row>
    <row r="82" spans="2:11" s="1" customFormat="1" ht="15" customHeight="1">
      <c r="B82" s="268"/>
      <c r="C82" s="247" t="s">
        <v>399</v>
      </c>
      <c r="D82" s="247"/>
      <c r="E82" s="247"/>
      <c r="F82" s="267" t="s">
        <v>391</v>
      </c>
      <c r="G82" s="266"/>
      <c r="H82" s="247" t="s">
        <v>400</v>
      </c>
      <c r="I82" s="247" t="s">
        <v>401</v>
      </c>
      <c r="J82" s="247"/>
      <c r="K82" s="259"/>
    </row>
    <row r="83" spans="2:11" s="1" customFormat="1" ht="15" customHeight="1">
      <c r="B83" s="268"/>
      <c r="C83" s="269" t="s">
        <v>402</v>
      </c>
      <c r="D83" s="269"/>
      <c r="E83" s="269"/>
      <c r="F83" s="270" t="s">
        <v>397</v>
      </c>
      <c r="G83" s="269"/>
      <c r="H83" s="269" t="s">
        <v>403</v>
      </c>
      <c r="I83" s="269" t="s">
        <v>393</v>
      </c>
      <c r="J83" s="269">
        <v>15</v>
      </c>
      <c r="K83" s="259"/>
    </row>
    <row r="84" spans="2:11" s="1" customFormat="1" ht="15" customHeight="1">
      <c r="B84" s="268"/>
      <c r="C84" s="269" t="s">
        <v>404</v>
      </c>
      <c r="D84" s="269"/>
      <c r="E84" s="269"/>
      <c r="F84" s="270" t="s">
        <v>397</v>
      </c>
      <c r="G84" s="269"/>
      <c r="H84" s="269" t="s">
        <v>405</v>
      </c>
      <c r="I84" s="269" t="s">
        <v>393</v>
      </c>
      <c r="J84" s="269">
        <v>15</v>
      </c>
      <c r="K84" s="259"/>
    </row>
    <row r="85" spans="2:11" s="1" customFormat="1" ht="15" customHeight="1">
      <c r="B85" s="268"/>
      <c r="C85" s="269" t="s">
        <v>406</v>
      </c>
      <c r="D85" s="269"/>
      <c r="E85" s="269"/>
      <c r="F85" s="270" t="s">
        <v>397</v>
      </c>
      <c r="G85" s="269"/>
      <c r="H85" s="269" t="s">
        <v>407</v>
      </c>
      <c r="I85" s="269" t="s">
        <v>393</v>
      </c>
      <c r="J85" s="269">
        <v>20</v>
      </c>
      <c r="K85" s="259"/>
    </row>
    <row r="86" spans="2:11" s="1" customFormat="1" ht="15" customHeight="1">
      <c r="B86" s="268"/>
      <c r="C86" s="269" t="s">
        <v>408</v>
      </c>
      <c r="D86" s="269"/>
      <c r="E86" s="269"/>
      <c r="F86" s="270" t="s">
        <v>397</v>
      </c>
      <c r="G86" s="269"/>
      <c r="H86" s="269" t="s">
        <v>409</v>
      </c>
      <c r="I86" s="269" t="s">
        <v>393</v>
      </c>
      <c r="J86" s="269">
        <v>20</v>
      </c>
      <c r="K86" s="259"/>
    </row>
    <row r="87" spans="2:11" s="1" customFormat="1" ht="15" customHeight="1">
      <c r="B87" s="268"/>
      <c r="C87" s="247" t="s">
        <v>410</v>
      </c>
      <c r="D87" s="247"/>
      <c r="E87" s="247"/>
      <c r="F87" s="267" t="s">
        <v>397</v>
      </c>
      <c r="G87" s="266"/>
      <c r="H87" s="247" t="s">
        <v>411</v>
      </c>
      <c r="I87" s="247" t="s">
        <v>393</v>
      </c>
      <c r="J87" s="247">
        <v>50</v>
      </c>
      <c r="K87" s="259"/>
    </row>
    <row r="88" spans="2:11" s="1" customFormat="1" ht="15" customHeight="1">
      <c r="B88" s="268"/>
      <c r="C88" s="247" t="s">
        <v>412</v>
      </c>
      <c r="D88" s="247"/>
      <c r="E88" s="247"/>
      <c r="F88" s="267" t="s">
        <v>397</v>
      </c>
      <c r="G88" s="266"/>
      <c r="H88" s="247" t="s">
        <v>413</v>
      </c>
      <c r="I88" s="247" t="s">
        <v>393</v>
      </c>
      <c r="J88" s="247">
        <v>20</v>
      </c>
      <c r="K88" s="259"/>
    </row>
    <row r="89" spans="2:11" s="1" customFormat="1" ht="15" customHeight="1">
      <c r="B89" s="268"/>
      <c r="C89" s="247" t="s">
        <v>414</v>
      </c>
      <c r="D89" s="247"/>
      <c r="E89" s="247"/>
      <c r="F89" s="267" t="s">
        <v>397</v>
      </c>
      <c r="G89" s="266"/>
      <c r="H89" s="247" t="s">
        <v>415</v>
      </c>
      <c r="I89" s="247" t="s">
        <v>393</v>
      </c>
      <c r="J89" s="247">
        <v>20</v>
      </c>
      <c r="K89" s="259"/>
    </row>
    <row r="90" spans="2:11" s="1" customFormat="1" ht="15" customHeight="1">
      <c r="B90" s="268"/>
      <c r="C90" s="247" t="s">
        <v>416</v>
      </c>
      <c r="D90" s="247"/>
      <c r="E90" s="247"/>
      <c r="F90" s="267" t="s">
        <v>397</v>
      </c>
      <c r="G90" s="266"/>
      <c r="H90" s="247" t="s">
        <v>417</v>
      </c>
      <c r="I90" s="247" t="s">
        <v>393</v>
      </c>
      <c r="J90" s="247">
        <v>50</v>
      </c>
      <c r="K90" s="259"/>
    </row>
    <row r="91" spans="2:11" s="1" customFormat="1" ht="15" customHeight="1">
      <c r="B91" s="268"/>
      <c r="C91" s="247" t="s">
        <v>418</v>
      </c>
      <c r="D91" s="247"/>
      <c r="E91" s="247"/>
      <c r="F91" s="267" t="s">
        <v>397</v>
      </c>
      <c r="G91" s="266"/>
      <c r="H91" s="247" t="s">
        <v>418</v>
      </c>
      <c r="I91" s="247" t="s">
        <v>393</v>
      </c>
      <c r="J91" s="247">
        <v>50</v>
      </c>
      <c r="K91" s="259"/>
    </row>
    <row r="92" spans="2:11" s="1" customFormat="1" ht="15" customHeight="1">
      <c r="B92" s="268"/>
      <c r="C92" s="247" t="s">
        <v>419</v>
      </c>
      <c r="D92" s="247"/>
      <c r="E92" s="247"/>
      <c r="F92" s="267" t="s">
        <v>397</v>
      </c>
      <c r="G92" s="266"/>
      <c r="H92" s="247" t="s">
        <v>420</v>
      </c>
      <c r="I92" s="247" t="s">
        <v>393</v>
      </c>
      <c r="J92" s="247">
        <v>255</v>
      </c>
      <c r="K92" s="259"/>
    </row>
    <row r="93" spans="2:11" s="1" customFormat="1" ht="15" customHeight="1">
      <c r="B93" s="268"/>
      <c r="C93" s="247" t="s">
        <v>421</v>
      </c>
      <c r="D93" s="247"/>
      <c r="E93" s="247"/>
      <c r="F93" s="267" t="s">
        <v>391</v>
      </c>
      <c r="G93" s="266"/>
      <c r="H93" s="247" t="s">
        <v>422</v>
      </c>
      <c r="I93" s="247" t="s">
        <v>423</v>
      </c>
      <c r="J93" s="247"/>
      <c r="K93" s="259"/>
    </row>
    <row r="94" spans="2:11" s="1" customFormat="1" ht="15" customHeight="1">
      <c r="B94" s="268"/>
      <c r="C94" s="247" t="s">
        <v>424</v>
      </c>
      <c r="D94" s="247"/>
      <c r="E94" s="247"/>
      <c r="F94" s="267" t="s">
        <v>391</v>
      </c>
      <c r="G94" s="266"/>
      <c r="H94" s="247" t="s">
        <v>425</v>
      </c>
      <c r="I94" s="247" t="s">
        <v>426</v>
      </c>
      <c r="J94" s="247"/>
      <c r="K94" s="259"/>
    </row>
    <row r="95" spans="2:11" s="1" customFormat="1" ht="15" customHeight="1">
      <c r="B95" s="268"/>
      <c r="C95" s="247" t="s">
        <v>427</v>
      </c>
      <c r="D95" s="247"/>
      <c r="E95" s="247"/>
      <c r="F95" s="267" t="s">
        <v>391</v>
      </c>
      <c r="G95" s="266"/>
      <c r="H95" s="247" t="s">
        <v>427</v>
      </c>
      <c r="I95" s="247" t="s">
        <v>426</v>
      </c>
      <c r="J95" s="247"/>
      <c r="K95" s="259"/>
    </row>
    <row r="96" spans="2:11" s="1" customFormat="1" ht="15" customHeight="1">
      <c r="B96" s="268"/>
      <c r="C96" s="247" t="s">
        <v>38</v>
      </c>
      <c r="D96" s="247"/>
      <c r="E96" s="247"/>
      <c r="F96" s="267" t="s">
        <v>391</v>
      </c>
      <c r="G96" s="266"/>
      <c r="H96" s="247" t="s">
        <v>428</v>
      </c>
      <c r="I96" s="247" t="s">
        <v>426</v>
      </c>
      <c r="J96" s="247"/>
      <c r="K96" s="259"/>
    </row>
    <row r="97" spans="2:11" s="1" customFormat="1" ht="15" customHeight="1">
      <c r="B97" s="268"/>
      <c r="C97" s="247" t="s">
        <v>48</v>
      </c>
      <c r="D97" s="247"/>
      <c r="E97" s="247"/>
      <c r="F97" s="267" t="s">
        <v>391</v>
      </c>
      <c r="G97" s="266"/>
      <c r="H97" s="247" t="s">
        <v>429</v>
      </c>
      <c r="I97" s="247" t="s">
        <v>426</v>
      </c>
      <c r="J97" s="247"/>
      <c r="K97" s="259"/>
    </row>
    <row r="98" spans="2:11" s="1" customFormat="1" ht="15" customHeight="1">
      <c r="B98" s="271"/>
      <c r="C98" s="272"/>
      <c r="D98" s="272"/>
      <c r="E98" s="272"/>
      <c r="F98" s="272"/>
      <c r="G98" s="272"/>
      <c r="H98" s="272"/>
      <c r="I98" s="272"/>
      <c r="J98" s="272"/>
      <c r="K98" s="273"/>
    </row>
    <row r="99" spans="2:11" s="1" customFormat="1" ht="18.75" customHeight="1">
      <c r="B99" s="274"/>
      <c r="C99" s="275"/>
      <c r="D99" s="275"/>
      <c r="E99" s="275"/>
      <c r="F99" s="275"/>
      <c r="G99" s="275"/>
      <c r="H99" s="275"/>
      <c r="I99" s="275"/>
      <c r="J99" s="275"/>
      <c r="K99" s="274"/>
    </row>
    <row r="100" spans="2:11" s="1" customFormat="1" ht="18.75" customHeight="1">
      <c r="B100" s="254"/>
      <c r="C100" s="254"/>
      <c r="D100" s="254"/>
      <c r="E100" s="254"/>
      <c r="F100" s="254"/>
      <c r="G100" s="254"/>
      <c r="H100" s="254"/>
      <c r="I100" s="254"/>
      <c r="J100" s="254"/>
      <c r="K100" s="254"/>
    </row>
    <row r="101" spans="2:11" s="1" customFormat="1" ht="7.5" customHeight="1">
      <c r="B101" s="255"/>
      <c r="C101" s="256"/>
      <c r="D101" s="256"/>
      <c r="E101" s="256"/>
      <c r="F101" s="256"/>
      <c r="G101" s="256"/>
      <c r="H101" s="256"/>
      <c r="I101" s="256"/>
      <c r="J101" s="256"/>
      <c r="K101" s="257"/>
    </row>
    <row r="102" spans="2:11" s="1" customFormat="1" ht="45" customHeight="1">
      <c r="B102" s="258"/>
      <c r="C102" s="363" t="s">
        <v>430</v>
      </c>
      <c r="D102" s="363"/>
      <c r="E102" s="363"/>
      <c r="F102" s="363"/>
      <c r="G102" s="363"/>
      <c r="H102" s="363"/>
      <c r="I102" s="363"/>
      <c r="J102" s="363"/>
      <c r="K102" s="259"/>
    </row>
    <row r="103" spans="2:11" s="1" customFormat="1" ht="17.25" customHeight="1">
      <c r="B103" s="258"/>
      <c r="C103" s="260" t="s">
        <v>385</v>
      </c>
      <c r="D103" s="260"/>
      <c r="E103" s="260"/>
      <c r="F103" s="260" t="s">
        <v>386</v>
      </c>
      <c r="G103" s="261"/>
      <c r="H103" s="260" t="s">
        <v>54</v>
      </c>
      <c r="I103" s="260" t="s">
        <v>57</v>
      </c>
      <c r="J103" s="260" t="s">
        <v>387</v>
      </c>
      <c r="K103" s="259"/>
    </row>
    <row r="104" spans="2:11" s="1" customFormat="1" ht="17.25" customHeight="1">
      <c r="B104" s="258"/>
      <c r="C104" s="262" t="s">
        <v>388</v>
      </c>
      <c r="D104" s="262"/>
      <c r="E104" s="262"/>
      <c r="F104" s="263" t="s">
        <v>389</v>
      </c>
      <c r="G104" s="264"/>
      <c r="H104" s="262"/>
      <c r="I104" s="262"/>
      <c r="J104" s="262" t="s">
        <v>390</v>
      </c>
      <c r="K104" s="259"/>
    </row>
    <row r="105" spans="2:11" s="1" customFormat="1" ht="5.25" customHeight="1">
      <c r="B105" s="258"/>
      <c r="C105" s="260"/>
      <c r="D105" s="260"/>
      <c r="E105" s="260"/>
      <c r="F105" s="260"/>
      <c r="G105" s="276"/>
      <c r="H105" s="260"/>
      <c r="I105" s="260"/>
      <c r="J105" s="260"/>
      <c r="K105" s="259"/>
    </row>
    <row r="106" spans="2:11" s="1" customFormat="1" ht="15" customHeight="1">
      <c r="B106" s="258"/>
      <c r="C106" s="247" t="s">
        <v>53</v>
      </c>
      <c r="D106" s="265"/>
      <c r="E106" s="265"/>
      <c r="F106" s="267" t="s">
        <v>391</v>
      </c>
      <c r="G106" s="276"/>
      <c r="H106" s="247" t="s">
        <v>431</v>
      </c>
      <c r="I106" s="247" t="s">
        <v>393</v>
      </c>
      <c r="J106" s="247">
        <v>20</v>
      </c>
      <c r="K106" s="259"/>
    </row>
    <row r="107" spans="2:11" s="1" customFormat="1" ht="15" customHeight="1">
      <c r="B107" s="258"/>
      <c r="C107" s="247" t="s">
        <v>394</v>
      </c>
      <c r="D107" s="247"/>
      <c r="E107" s="247"/>
      <c r="F107" s="267" t="s">
        <v>391</v>
      </c>
      <c r="G107" s="247"/>
      <c r="H107" s="247" t="s">
        <v>431</v>
      </c>
      <c r="I107" s="247" t="s">
        <v>393</v>
      </c>
      <c r="J107" s="247">
        <v>120</v>
      </c>
      <c r="K107" s="259"/>
    </row>
    <row r="108" spans="2:11" s="1" customFormat="1" ht="15" customHeight="1">
      <c r="B108" s="268"/>
      <c r="C108" s="247" t="s">
        <v>396</v>
      </c>
      <c r="D108" s="247"/>
      <c r="E108" s="247"/>
      <c r="F108" s="267" t="s">
        <v>397</v>
      </c>
      <c r="G108" s="247"/>
      <c r="H108" s="247" t="s">
        <v>431</v>
      </c>
      <c r="I108" s="247" t="s">
        <v>393</v>
      </c>
      <c r="J108" s="247">
        <v>50</v>
      </c>
      <c r="K108" s="259"/>
    </row>
    <row r="109" spans="2:11" s="1" customFormat="1" ht="15" customHeight="1">
      <c r="B109" s="268"/>
      <c r="C109" s="247" t="s">
        <v>399</v>
      </c>
      <c r="D109" s="247"/>
      <c r="E109" s="247"/>
      <c r="F109" s="267" t="s">
        <v>391</v>
      </c>
      <c r="G109" s="247"/>
      <c r="H109" s="247" t="s">
        <v>431</v>
      </c>
      <c r="I109" s="247" t="s">
        <v>401</v>
      </c>
      <c r="J109" s="247"/>
      <c r="K109" s="259"/>
    </row>
    <row r="110" spans="2:11" s="1" customFormat="1" ht="15" customHeight="1">
      <c r="B110" s="268"/>
      <c r="C110" s="247" t="s">
        <v>410</v>
      </c>
      <c r="D110" s="247"/>
      <c r="E110" s="247"/>
      <c r="F110" s="267" t="s">
        <v>397</v>
      </c>
      <c r="G110" s="247"/>
      <c r="H110" s="247" t="s">
        <v>431</v>
      </c>
      <c r="I110" s="247" t="s">
        <v>393</v>
      </c>
      <c r="J110" s="247">
        <v>50</v>
      </c>
      <c r="K110" s="259"/>
    </row>
    <row r="111" spans="2:11" s="1" customFormat="1" ht="15" customHeight="1">
      <c r="B111" s="268"/>
      <c r="C111" s="247" t="s">
        <v>418</v>
      </c>
      <c r="D111" s="247"/>
      <c r="E111" s="247"/>
      <c r="F111" s="267" t="s">
        <v>397</v>
      </c>
      <c r="G111" s="247"/>
      <c r="H111" s="247" t="s">
        <v>431</v>
      </c>
      <c r="I111" s="247" t="s">
        <v>393</v>
      </c>
      <c r="J111" s="247">
        <v>50</v>
      </c>
      <c r="K111" s="259"/>
    </row>
    <row r="112" spans="2:11" s="1" customFormat="1" ht="15" customHeight="1">
      <c r="B112" s="268"/>
      <c r="C112" s="247" t="s">
        <v>416</v>
      </c>
      <c r="D112" s="247"/>
      <c r="E112" s="247"/>
      <c r="F112" s="267" t="s">
        <v>397</v>
      </c>
      <c r="G112" s="247"/>
      <c r="H112" s="247" t="s">
        <v>431</v>
      </c>
      <c r="I112" s="247" t="s">
        <v>393</v>
      </c>
      <c r="J112" s="247">
        <v>50</v>
      </c>
      <c r="K112" s="259"/>
    </row>
    <row r="113" spans="2:11" s="1" customFormat="1" ht="15" customHeight="1">
      <c r="B113" s="268"/>
      <c r="C113" s="247" t="s">
        <v>53</v>
      </c>
      <c r="D113" s="247"/>
      <c r="E113" s="247"/>
      <c r="F113" s="267" t="s">
        <v>391</v>
      </c>
      <c r="G113" s="247"/>
      <c r="H113" s="247" t="s">
        <v>432</v>
      </c>
      <c r="I113" s="247" t="s">
        <v>393</v>
      </c>
      <c r="J113" s="247">
        <v>20</v>
      </c>
      <c r="K113" s="259"/>
    </row>
    <row r="114" spans="2:11" s="1" customFormat="1" ht="15" customHeight="1">
      <c r="B114" s="268"/>
      <c r="C114" s="247" t="s">
        <v>433</v>
      </c>
      <c r="D114" s="247"/>
      <c r="E114" s="247"/>
      <c r="F114" s="267" t="s">
        <v>391</v>
      </c>
      <c r="G114" s="247"/>
      <c r="H114" s="247" t="s">
        <v>434</v>
      </c>
      <c r="I114" s="247" t="s">
        <v>393</v>
      </c>
      <c r="J114" s="247">
        <v>120</v>
      </c>
      <c r="K114" s="259"/>
    </row>
    <row r="115" spans="2:11" s="1" customFormat="1" ht="15" customHeight="1">
      <c r="B115" s="268"/>
      <c r="C115" s="247" t="s">
        <v>38</v>
      </c>
      <c r="D115" s="247"/>
      <c r="E115" s="247"/>
      <c r="F115" s="267" t="s">
        <v>391</v>
      </c>
      <c r="G115" s="247"/>
      <c r="H115" s="247" t="s">
        <v>435</v>
      </c>
      <c r="I115" s="247" t="s">
        <v>426</v>
      </c>
      <c r="J115" s="247"/>
      <c r="K115" s="259"/>
    </row>
    <row r="116" spans="2:11" s="1" customFormat="1" ht="15" customHeight="1">
      <c r="B116" s="268"/>
      <c r="C116" s="247" t="s">
        <v>48</v>
      </c>
      <c r="D116" s="247"/>
      <c r="E116" s="247"/>
      <c r="F116" s="267" t="s">
        <v>391</v>
      </c>
      <c r="G116" s="247"/>
      <c r="H116" s="247" t="s">
        <v>436</v>
      </c>
      <c r="I116" s="247" t="s">
        <v>426</v>
      </c>
      <c r="J116" s="247"/>
      <c r="K116" s="259"/>
    </row>
    <row r="117" spans="2:11" s="1" customFormat="1" ht="15" customHeight="1">
      <c r="B117" s="268"/>
      <c r="C117" s="247" t="s">
        <v>57</v>
      </c>
      <c r="D117" s="247"/>
      <c r="E117" s="247"/>
      <c r="F117" s="267" t="s">
        <v>391</v>
      </c>
      <c r="G117" s="247"/>
      <c r="H117" s="247" t="s">
        <v>437</v>
      </c>
      <c r="I117" s="247" t="s">
        <v>438</v>
      </c>
      <c r="J117" s="247"/>
      <c r="K117" s="259"/>
    </row>
    <row r="118" spans="2:11" s="1" customFormat="1" ht="15" customHeight="1">
      <c r="B118" s="271"/>
      <c r="C118" s="277"/>
      <c r="D118" s="277"/>
      <c r="E118" s="277"/>
      <c r="F118" s="277"/>
      <c r="G118" s="277"/>
      <c r="H118" s="277"/>
      <c r="I118" s="277"/>
      <c r="J118" s="277"/>
      <c r="K118" s="273"/>
    </row>
    <row r="119" spans="2:11" s="1" customFormat="1" ht="18.75" customHeight="1">
      <c r="B119" s="278"/>
      <c r="C119" s="244"/>
      <c r="D119" s="244"/>
      <c r="E119" s="244"/>
      <c r="F119" s="279"/>
      <c r="G119" s="244"/>
      <c r="H119" s="244"/>
      <c r="I119" s="244"/>
      <c r="J119" s="244"/>
      <c r="K119" s="278"/>
    </row>
    <row r="120" spans="2:11" s="1" customFormat="1" ht="18.75" customHeight="1">
      <c r="B120" s="254"/>
      <c r="C120" s="254"/>
      <c r="D120" s="254"/>
      <c r="E120" s="254"/>
      <c r="F120" s="254"/>
      <c r="G120" s="254"/>
      <c r="H120" s="254"/>
      <c r="I120" s="254"/>
      <c r="J120" s="254"/>
      <c r="K120" s="254"/>
    </row>
    <row r="121" spans="2:11" s="1" customFormat="1" ht="7.5" customHeight="1">
      <c r="B121" s="280"/>
      <c r="C121" s="281"/>
      <c r="D121" s="281"/>
      <c r="E121" s="281"/>
      <c r="F121" s="281"/>
      <c r="G121" s="281"/>
      <c r="H121" s="281"/>
      <c r="I121" s="281"/>
      <c r="J121" s="281"/>
      <c r="K121" s="282"/>
    </row>
    <row r="122" spans="2:11" s="1" customFormat="1" ht="45" customHeight="1">
      <c r="B122" s="283"/>
      <c r="C122" s="364" t="s">
        <v>439</v>
      </c>
      <c r="D122" s="364"/>
      <c r="E122" s="364"/>
      <c r="F122" s="364"/>
      <c r="G122" s="364"/>
      <c r="H122" s="364"/>
      <c r="I122" s="364"/>
      <c r="J122" s="364"/>
      <c r="K122" s="284"/>
    </row>
    <row r="123" spans="2:11" s="1" customFormat="1" ht="17.25" customHeight="1">
      <c r="B123" s="285"/>
      <c r="C123" s="260" t="s">
        <v>385</v>
      </c>
      <c r="D123" s="260"/>
      <c r="E123" s="260"/>
      <c r="F123" s="260" t="s">
        <v>386</v>
      </c>
      <c r="G123" s="261"/>
      <c r="H123" s="260" t="s">
        <v>54</v>
      </c>
      <c r="I123" s="260" t="s">
        <v>57</v>
      </c>
      <c r="J123" s="260" t="s">
        <v>387</v>
      </c>
      <c r="K123" s="286"/>
    </row>
    <row r="124" spans="2:11" s="1" customFormat="1" ht="17.25" customHeight="1">
      <c r="B124" s="285"/>
      <c r="C124" s="262" t="s">
        <v>388</v>
      </c>
      <c r="D124" s="262"/>
      <c r="E124" s="262"/>
      <c r="F124" s="263" t="s">
        <v>389</v>
      </c>
      <c r="G124" s="264"/>
      <c r="H124" s="262"/>
      <c r="I124" s="262"/>
      <c r="J124" s="262" t="s">
        <v>390</v>
      </c>
      <c r="K124" s="286"/>
    </row>
    <row r="125" spans="2:11" s="1" customFormat="1" ht="5.25" customHeight="1">
      <c r="B125" s="287"/>
      <c r="C125" s="265"/>
      <c r="D125" s="265"/>
      <c r="E125" s="265"/>
      <c r="F125" s="265"/>
      <c r="G125" s="247"/>
      <c r="H125" s="265"/>
      <c r="I125" s="265"/>
      <c r="J125" s="265"/>
      <c r="K125" s="288"/>
    </row>
    <row r="126" spans="2:11" s="1" customFormat="1" ht="15" customHeight="1">
      <c r="B126" s="287"/>
      <c r="C126" s="247" t="s">
        <v>394</v>
      </c>
      <c r="D126" s="265"/>
      <c r="E126" s="265"/>
      <c r="F126" s="267" t="s">
        <v>391</v>
      </c>
      <c r="G126" s="247"/>
      <c r="H126" s="247" t="s">
        <v>431</v>
      </c>
      <c r="I126" s="247" t="s">
        <v>393</v>
      </c>
      <c r="J126" s="247">
        <v>120</v>
      </c>
      <c r="K126" s="289"/>
    </row>
    <row r="127" spans="2:11" s="1" customFormat="1" ht="15" customHeight="1">
      <c r="B127" s="287"/>
      <c r="C127" s="247" t="s">
        <v>440</v>
      </c>
      <c r="D127" s="247"/>
      <c r="E127" s="247"/>
      <c r="F127" s="267" t="s">
        <v>391</v>
      </c>
      <c r="G127" s="247"/>
      <c r="H127" s="247" t="s">
        <v>441</v>
      </c>
      <c r="I127" s="247" t="s">
        <v>393</v>
      </c>
      <c r="J127" s="247" t="s">
        <v>442</v>
      </c>
      <c r="K127" s="289"/>
    </row>
    <row r="128" spans="2:11" s="1" customFormat="1" ht="15" customHeight="1">
      <c r="B128" s="287"/>
      <c r="C128" s="247" t="s">
        <v>339</v>
      </c>
      <c r="D128" s="247"/>
      <c r="E128" s="247"/>
      <c r="F128" s="267" t="s">
        <v>391</v>
      </c>
      <c r="G128" s="247"/>
      <c r="H128" s="247" t="s">
        <v>443</v>
      </c>
      <c r="I128" s="247" t="s">
        <v>393</v>
      </c>
      <c r="J128" s="247" t="s">
        <v>442</v>
      </c>
      <c r="K128" s="289"/>
    </row>
    <row r="129" spans="2:11" s="1" customFormat="1" ht="15" customHeight="1">
      <c r="B129" s="287"/>
      <c r="C129" s="247" t="s">
        <v>402</v>
      </c>
      <c r="D129" s="247"/>
      <c r="E129" s="247"/>
      <c r="F129" s="267" t="s">
        <v>397</v>
      </c>
      <c r="G129" s="247"/>
      <c r="H129" s="247" t="s">
        <v>403</v>
      </c>
      <c r="I129" s="247" t="s">
        <v>393</v>
      </c>
      <c r="J129" s="247">
        <v>15</v>
      </c>
      <c r="K129" s="289"/>
    </row>
    <row r="130" spans="2:11" s="1" customFormat="1" ht="15" customHeight="1">
      <c r="B130" s="287"/>
      <c r="C130" s="269" t="s">
        <v>404</v>
      </c>
      <c r="D130" s="269"/>
      <c r="E130" s="269"/>
      <c r="F130" s="270" t="s">
        <v>397</v>
      </c>
      <c r="G130" s="269"/>
      <c r="H130" s="269" t="s">
        <v>405</v>
      </c>
      <c r="I130" s="269" t="s">
        <v>393</v>
      </c>
      <c r="J130" s="269">
        <v>15</v>
      </c>
      <c r="K130" s="289"/>
    </row>
    <row r="131" spans="2:11" s="1" customFormat="1" ht="15" customHeight="1">
      <c r="B131" s="287"/>
      <c r="C131" s="269" t="s">
        <v>406</v>
      </c>
      <c r="D131" s="269"/>
      <c r="E131" s="269"/>
      <c r="F131" s="270" t="s">
        <v>397</v>
      </c>
      <c r="G131" s="269"/>
      <c r="H131" s="269" t="s">
        <v>407</v>
      </c>
      <c r="I131" s="269" t="s">
        <v>393</v>
      </c>
      <c r="J131" s="269">
        <v>20</v>
      </c>
      <c r="K131" s="289"/>
    </row>
    <row r="132" spans="2:11" s="1" customFormat="1" ht="15" customHeight="1">
      <c r="B132" s="287"/>
      <c r="C132" s="269" t="s">
        <v>408</v>
      </c>
      <c r="D132" s="269"/>
      <c r="E132" s="269"/>
      <c r="F132" s="270" t="s">
        <v>397</v>
      </c>
      <c r="G132" s="269"/>
      <c r="H132" s="269" t="s">
        <v>409</v>
      </c>
      <c r="I132" s="269" t="s">
        <v>393</v>
      </c>
      <c r="J132" s="269">
        <v>20</v>
      </c>
      <c r="K132" s="289"/>
    </row>
    <row r="133" spans="2:11" s="1" customFormat="1" ht="15" customHeight="1">
      <c r="B133" s="287"/>
      <c r="C133" s="247" t="s">
        <v>396</v>
      </c>
      <c r="D133" s="247"/>
      <c r="E133" s="247"/>
      <c r="F133" s="267" t="s">
        <v>397</v>
      </c>
      <c r="G133" s="247"/>
      <c r="H133" s="247" t="s">
        <v>431</v>
      </c>
      <c r="I133" s="247" t="s">
        <v>393</v>
      </c>
      <c r="J133" s="247">
        <v>50</v>
      </c>
      <c r="K133" s="289"/>
    </row>
    <row r="134" spans="2:11" s="1" customFormat="1" ht="15" customHeight="1">
      <c r="B134" s="287"/>
      <c r="C134" s="247" t="s">
        <v>410</v>
      </c>
      <c r="D134" s="247"/>
      <c r="E134" s="247"/>
      <c r="F134" s="267" t="s">
        <v>397</v>
      </c>
      <c r="G134" s="247"/>
      <c r="H134" s="247" t="s">
        <v>431</v>
      </c>
      <c r="I134" s="247" t="s">
        <v>393</v>
      </c>
      <c r="J134" s="247">
        <v>50</v>
      </c>
      <c r="K134" s="289"/>
    </row>
    <row r="135" spans="2:11" s="1" customFormat="1" ht="15" customHeight="1">
      <c r="B135" s="287"/>
      <c r="C135" s="247" t="s">
        <v>416</v>
      </c>
      <c r="D135" s="247"/>
      <c r="E135" s="247"/>
      <c r="F135" s="267" t="s">
        <v>397</v>
      </c>
      <c r="G135" s="247"/>
      <c r="H135" s="247" t="s">
        <v>431</v>
      </c>
      <c r="I135" s="247" t="s">
        <v>393</v>
      </c>
      <c r="J135" s="247">
        <v>50</v>
      </c>
      <c r="K135" s="289"/>
    </row>
    <row r="136" spans="2:11" s="1" customFormat="1" ht="15" customHeight="1">
      <c r="B136" s="287"/>
      <c r="C136" s="247" t="s">
        <v>418</v>
      </c>
      <c r="D136" s="247"/>
      <c r="E136" s="247"/>
      <c r="F136" s="267" t="s">
        <v>397</v>
      </c>
      <c r="G136" s="247"/>
      <c r="H136" s="247" t="s">
        <v>431</v>
      </c>
      <c r="I136" s="247" t="s">
        <v>393</v>
      </c>
      <c r="J136" s="247">
        <v>50</v>
      </c>
      <c r="K136" s="289"/>
    </row>
    <row r="137" spans="2:11" s="1" customFormat="1" ht="15" customHeight="1">
      <c r="B137" s="287"/>
      <c r="C137" s="247" t="s">
        <v>419</v>
      </c>
      <c r="D137" s="247"/>
      <c r="E137" s="247"/>
      <c r="F137" s="267" t="s">
        <v>397</v>
      </c>
      <c r="G137" s="247"/>
      <c r="H137" s="247" t="s">
        <v>444</v>
      </c>
      <c r="I137" s="247" t="s">
        <v>393</v>
      </c>
      <c r="J137" s="247">
        <v>255</v>
      </c>
      <c r="K137" s="289"/>
    </row>
    <row r="138" spans="2:11" s="1" customFormat="1" ht="15" customHeight="1">
      <c r="B138" s="287"/>
      <c r="C138" s="247" t="s">
        <v>421</v>
      </c>
      <c r="D138" s="247"/>
      <c r="E138" s="247"/>
      <c r="F138" s="267" t="s">
        <v>391</v>
      </c>
      <c r="G138" s="247"/>
      <c r="H138" s="247" t="s">
        <v>445</v>
      </c>
      <c r="I138" s="247" t="s">
        <v>423</v>
      </c>
      <c r="J138" s="247"/>
      <c r="K138" s="289"/>
    </row>
    <row r="139" spans="2:11" s="1" customFormat="1" ht="15" customHeight="1">
      <c r="B139" s="287"/>
      <c r="C139" s="247" t="s">
        <v>424</v>
      </c>
      <c r="D139" s="247"/>
      <c r="E139" s="247"/>
      <c r="F139" s="267" t="s">
        <v>391</v>
      </c>
      <c r="G139" s="247"/>
      <c r="H139" s="247" t="s">
        <v>446</v>
      </c>
      <c r="I139" s="247" t="s">
        <v>426</v>
      </c>
      <c r="J139" s="247"/>
      <c r="K139" s="289"/>
    </row>
    <row r="140" spans="2:11" s="1" customFormat="1" ht="15" customHeight="1">
      <c r="B140" s="287"/>
      <c r="C140" s="247" t="s">
        <v>427</v>
      </c>
      <c r="D140" s="247"/>
      <c r="E140" s="247"/>
      <c r="F140" s="267" t="s">
        <v>391</v>
      </c>
      <c r="G140" s="247"/>
      <c r="H140" s="247" t="s">
        <v>427</v>
      </c>
      <c r="I140" s="247" t="s">
        <v>426</v>
      </c>
      <c r="J140" s="247"/>
      <c r="K140" s="289"/>
    </row>
    <row r="141" spans="2:11" s="1" customFormat="1" ht="15" customHeight="1">
      <c r="B141" s="287"/>
      <c r="C141" s="247" t="s">
        <v>38</v>
      </c>
      <c r="D141" s="247"/>
      <c r="E141" s="247"/>
      <c r="F141" s="267" t="s">
        <v>391</v>
      </c>
      <c r="G141" s="247"/>
      <c r="H141" s="247" t="s">
        <v>447</v>
      </c>
      <c r="I141" s="247" t="s">
        <v>426</v>
      </c>
      <c r="J141" s="247"/>
      <c r="K141" s="289"/>
    </row>
    <row r="142" spans="2:11" s="1" customFormat="1" ht="15" customHeight="1">
      <c r="B142" s="287"/>
      <c r="C142" s="247" t="s">
        <v>448</v>
      </c>
      <c r="D142" s="247"/>
      <c r="E142" s="247"/>
      <c r="F142" s="267" t="s">
        <v>391</v>
      </c>
      <c r="G142" s="247"/>
      <c r="H142" s="247" t="s">
        <v>449</v>
      </c>
      <c r="I142" s="247" t="s">
        <v>426</v>
      </c>
      <c r="J142" s="247"/>
      <c r="K142" s="289"/>
    </row>
    <row r="143" spans="2:11" s="1" customFormat="1" ht="15" customHeight="1">
      <c r="B143" s="290"/>
      <c r="C143" s="291"/>
      <c r="D143" s="291"/>
      <c r="E143" s="291"/>
      <c r="F143" s="291"/>
      <c r="G143" s="291"/>
      <c r="H143" s="291"/>
      <c r="I143" s="291"/>
      <c r="J143" s="291"/>
      <c r="K143" s="292"/>
    </row>
    <row r="144" spans="2:11" s="1" customFormat="1" ht="18.75" customHeight="1">
      <c r="B144" s="244"/>
      <c r="C144" s="244"/>
      <c r="D144" s="244"/>
      <c r="E144" s="244"/>
      <c r="F144" s="279"/>
      <c r="G144" s="244"/>
      <c r="H144" s="244"/>
      <c r="I144" s="244"/>
      <c r="J144" s="244"/>
      <c r="K144" s="244"/>
    </row>
    <row r="145" spans="2:11" s="1" customFormat="1" ht="18.75" customHeight="1">
      <c r="B145" s="254"/>
      <c r="C145" s="254"/>
      <c r="D145" s="254"/>
      <c r="E145" s="254"/>
      <c r="F145" s="254"/>
      <c r="G145" s="254"/>
      <c r="H145" s="254"/>
      <c r="I145" s="254"/>
      <c r="J145" s="254"/>
      <c r="K145" s="254"/>
    </row>
    <row r="146" spans="2:11" s="1" customFormat="1" ht="7.5" customHeight="1">
      <c r="B146" s="255"/>
      <c r="C146" s="256"/>
      <c r="D146" s="256"/>
      <c r="E146" s="256"/>
      <c r="F146" s="256"/>
      <c r="G146" s="256"/>
      <c r="H146" s="256"/>
      <c r="I146" s="256"/>
      <c r="J146" s="256"/>
      <c r="K146" s="257"/>
    </row>
    <row r="147" spans="2:11" s="1" customFormat="1" ht="45" customHeight="1">
      <c r="B147" s="258"/>
      <c r="C147" s="363" t="s">
        <v>450</v>
      </c>
      <c r="D147" s="363"/>
      <c r="E147" s="363"/>
      <c r="F147" s="363"/>
      <c r="G147" s="363"/>
      <c r="H147" s="363"/>
      <c r="I147" s="363"/>
      <c r="J147" s="363"/>
      <c r="K147" s="259"/>
    </row>
    <row r="148" spans="2:11" s="1" customFormat="1" ht="17.25" customHeight="1">
      <c r="B148" s="258"/>
      <c r="C148" s="260" t="s">
        <v>385</v>
      </c>
      <c r="D148" s="260"/>
      <c r="E148" s="260"/>
      <c r="F148" s="260" t="s">
        <v>386</v>
      </c>
      <c r="G148" s="261"/>
      <c r="H148" s="260" t="s">
        <v>54</v>
      </c>
      <c r="I148" s="260" t="s">
        <v>57</v>
      </c>
      <c r="J148" s="260" t="s">
        <v>387</v>
      </c>
      <c r="K148" s="259"/>
    </row>
    <row r="149" spans="2:11" s="1" customFormat="1" ht="17.25" customHeight="1">
      <c r="B149" s="258"/>
      <c r="C149" s="262" t="s">
        <v>388</v>
      </c>
      <c r="D149" s="262"/>
      <c r="E149" s="262"/>
      <c r="F149" s="263" t="s">
        <v>389</v>
      </c>
      <c r="G149" s="264"/>
      <c r="H149" s="262"/>
      <c r="I149" s="262"/>
      <c r="J149" s="262" t="s">
        <v>390</v>
      </c>
      <c r="K149" s="259"/>
    </row>
    <row r="150" spans="2:11" s="1" customFormat="1" ht="5.25" customHeight="1">
      <c r="B150" s="268"/>
      <c r="C150" s="265"/>
      <c r="D150" s="265"/>
      <c r="E150" s="265"/>
      <c r="F150" s="265"/>
      <c r="G150" s="266"/>
      <c r="H150" s="265"/>
      <c r="I150" s="265"/>
      <c r="J150" s="265"/>
      <c r="K150" s="289"/>
    </row>
    <row r="151" spans="2:11" s="1" customFormat="1" ht="15" customHeight="1">
      <c r="B151" s="268"/>
      <c r="C151" s="293" t="s">
        <v>394</v>
      </c>
      <c r="D151" s="247"/>
      <c r="E151" s="247"/>
      <c r="F151" s="294" t="s">
        <v>391</v>
      </c>
      <c r="G151" s="247"/>
      <c r="H151" s="293" t="s">
        <v>431</v>
      </c>
      <c r="I151" s="293" t="s">
        <v>393</v>
      </c>
      <c r="J151" s="293">
        <v>120</v>
      </c>
      <c r="K151" s="289"/>
    </row>
    <row r="152" spans="2:11" s="1" customFormat="1" ht="15" customHeight="1">
      <c r="B152" s="268"/>
      <c r="C152" s="293" t="s">
        <v>440</v>
      </c>
      <c r="D152" s="247"/>
      <c r="E152" s="247"/>
      <c r="F152" s="294" t="s">
        <v>391</v>
      </c>
      <c r="G152" s="247"/>
      <c r="H152" s="293" t="s">
        <v>451</v>
      </c>
      <c r="I152" s="293" t="s">
        <v>393</v>
      </c>
      <c r="J152" s="293" t="s">
        <v>442</v>
      </c>
      <c r="K152" s="289"/>
    </row>
    <row r="153" spans="2:11" s="1" customFormat="1" ht="15" customHeight="1">
      <c r="B153" s="268"/>
      <c r="C153" s="293" t="s">
        <v>339</v>
      </c>
      <c r="D153" s="247"/>
      <c r="E153" s="247"/>
      <c r="F153" s="294" t="s">
        <v>391</v>
      </c>
      <c r="G153" s="247"/>
      <c r="H153" s="293" t="s">
        <v>452</v>
      </c>
      <c r="I153" s="293" t="s">
        <v>393</v>
      </c>
      <c r="J153" s="293" t="s">
        <v>442</v>
      </c>
      <c r="K153" s="289"/>
    </row>
    <row r="154" spans="2:11" s="1" customFormat="1" ht="15" customHeight="1">
      <c r="B154" s="268"/>
      <c r="C154" s="293" t="s">
        <v>396</v>
      </c>
      <c r="D154" s="247"/>
      <c r="E154" s="247"/>
      <c r="F154" s="294" t="s">
        <v>397</v>
      </c>
      <c r="G154" s="247"/>
      <c r="H154" s="293" t="s">
        <v>431</v>
      </c>
      <c r="I154" s="293" t="s">
        <v>393</v>
      </c>
      <c r="J154" s="293">
        <v>50</v>
      </c>
      <c r="K154" s="289"/>
    </row>
    <row r="155" spans="2:11" s="1" customFormat="1" ht="15" customHeight="1">
      <c r="B155" s="268"/>
      <c r="C155" s="293" t="s">
        <v>399</v>
      </c>
      <c r="D155" s="247"/>
      <c r="E155" s="247"/>
      <c r="F155" s="294" t="s">
        <v>391</v>
      </c>
      <c r="G155" s="247"/>
      <c r="H155" s="293" t="s">
        <v>431</v>
      </c>
      <c r="I155" s="293" t="s">
        <v>401</v>
      </c>
      <c r="J155" s="293"/>
      <c r="K155" s="289"/>
    </row>
    <row r="156" spans="2:11" s="1" customFormat="1" ht="15" customHeight="1">
      <c r="B156" s="268"/>
      <c r="C156" s="293" t="s">
        <v>410</v>
      </c>
      <c r="D156" s="247"/>
      <c r="E156" s="247"/>
      <c r="F156" s="294" t="s">
        <v>397</v>
      </c>
      <c r="G156" s="247"/>
      <c r="H156" s="293" t="s">
        <v>431</v>
      </c>
      <c r="I156" s="293" t="s">
        <v>393</v>
      </c>
      <c r="J156" s="293">
        <v>50</v>
      </c>
      <c r="K156" s="289"/>
    </row>
    <row r="157" spans="2:11" s="1" customFormat="1" ht="15" customHeight="1">
      <c r="B157" s="268"/>
      <c r="C157" s="293" t="s">
        <v>418</v>
      </c>
      <c r="D157" s="247"/>
      <c r="E157" s="247"/>
      <c r="F157" s="294" t="s">
        <v>397</v>
      </c>
      <c r="G157" s="247"/>
      <c r="H157" s="293" t="s">
        <v>431</v>
      </c>
      <c r="I157" s="293" t="s">
        <v>393</v>
      </c>
      <c r="J157" s="293">
        <v>50</v>
      </c>
      <c r="K157" s="289"/>
    </row>
    <row r="158" spans="2:11" s="1" customFormat="1" ht="15" customHeight="1">
      <c r="B158" s="268"/>
      <c r="C158" s="293" t="s">
        <v>416</v>
      </c>
      <c r="D158" s="247"/>
      <c r="E158" s="247"/>
      <c r="F158" s="294" t="s">
        <v>397</v>
      </c>
      <c r="G158" s="247"/>
      <c r="H158" s="293" t="s">
        <v>431</v>
      </c>
      <c r="I158" s="293" t="s">
        <v>393</v>
      </c>
      <c r="J158" s="293">
        <v>50</v>
      </c>
      <c r="K158" s="289"/>
    </row>
    <row r="159" spans="2:11" s="1" customFormat="1" ht="15" customHeight="1">
      <c r="B159" s="268"/>
      <c r="C159" s="293" t="s">
        <v>87</v>
      </c>
      <c r="D159" s="247"/>
      <c r="E159" s="247"/>
      <c r="F159" s="294" t="s">
        <v>391</v>
      </c>
      <c r="G159" s="247"/>
      <c r="H159" s="293" t="s">
        <v>453</v>
      </c>
      <c r="I159" s="293" t="s">
        <v>393</v>
      </c>
      <c r="J159" s="293" t="s">
        <v>454</v>
      </c>
      <c r="K159" s="289"/>
    </row>
    <row r="160" spans="2:11" s="1" customFormat="1" ht="15" customHeight="1">
      <c r="B160" s="268"/>
      <c r="C160" s="293" t="s">
        <v>455</v>
      </c>
      <c r="D160" s="247"/>
      <c r="E160" s="247"/>
      <c r="F160" s="294" t="s">
        <v>391</v>
      </c>
      <c r="G160" s="247"/>
      <c r="H160" s="293" t="s">
        <v>456</v>
      </c>
      <c r="I160" s="293" t="s">
        <v>426</v>
      </c>
      <c r="J160" s="293"/>
      <c r="K160" s="289"/>
    </row>
    <row r="161" spans="2:11" s="1" customFormat="1" ht="15" customHeight="1">
      <c r="B161" s="295"/>
      <c r="C161" s="277"/>
      <c r="D161" s="277"/>
      <c r="E161" s="277"/>
      <c r="F161" s="277"/>
      <c r="G161" s="277"/>
      <c r="H161" s="277"/>
      <c r="I161" s="277"/>
      <c r="J161" s="277"/>
      <c r="K161" s="296"/>
    </row>
    <row r="162" spans="2:11" s="1" customFormat="1" ht="18.75" customHeight="1">
      <c r="B162" s="244"/>
      <c r="C162" s="247"/>
      <c r="D162" s="247"/>
      <c r="E162" s="247"/>
      <c r="F162" s="267"/>
      <c r="G162" s="247"/>
      <c r="H162" s="247"/>
      <c r="I162" s="247"/>
      <c r="J162" s="247"/>
      <c r="K162" s="244"/>
    </row>
    <row r="163" spans="2:11" s="1" customFormat="1" ht="18.75" customHeight="1">
      <c r="B163" s="254"/>
      <c r="C163" s="254"/>
      <c r="D163" s="254"/>
      <c r="E163" s="254"/>
      <c r="F163" s="254"/>
      <c r="G163" s="254"/>
      <c r="H163" s="254"/>
      <c r="I163" s="254"/>
      <c r="J163" s="254"/>
      <c r="K163" s="254"/>
    </row>
    <row r="164" spans="2:11" s="1" customFormat="1" ht="7.5" customHeight="1">
      <c r="B164" s="236"/>
      <c r="C164" s="237"/>
      <c r="D164" s="237"/>
      <c r="E164" s="237"/>
      <c r="F164" s="237"/>
      <c r="G164" s="237"/>
      <c r="H164" s="237"/>
      <c r="I164" s="237"/>
      <c r="J164" s="237"/>
      <c r="K164" s="238"/>
    </row>
    <row r="165" spans="2:11" s="1" customFormat="1" ht="45" customHeight="1">
      <c r="B165" s="239"/>
      <c r="C165" s="364" t="s">
        <v>457</v>
      </c>
      <c r="D165" s="364"/>
      <c r="E165" s="364"/>
      <c r="F165" s="364"/>
      <c r="G165" s="364"/>
      <c r="H165" s="364"/>
      <c r="I165" s="364"/>
      <c r="J165" s="364"/>
      <c r="K165" s="240"/>
    </row>
    <row r="166" spans="2:11" s="1" customFormat="1" ht="17.25" customHeight="1">
      <c r="B166" s="239"/>
      <c r="C166" s="260" t="s">
        <v>385</v>
      </c>
      <c r="D166" s="260"/>
      <c r="E166" s="260"/>
      <c r="F166" s="260" t="s">
        <v>386</v>
      </c>
      <c r="G166" s="297"/>
      <c r="H166" s="298" t="s">
        <v>54</v>
      </c>
      <c r="I166" s="298" t="s">
        <v>57</v>
      </c>
      <c r="J166" s="260" t="s">
        <v>387</v>
      </c>
      <c r="K166" s="240"/>
    </row>
    <row r="167" spans="2:11" s="1" customFormat="1" ht="17.25" customHeight="1">
      <c r="B167" s="241"/>
      <c r="C167" s="262" t="s">
        <v>388</v>
      </c>
      <c r="D167" s="262"/>
      <c r="E167" s="262"/>
      <c r="F167" s="263" t="s">
        <v>389</v>
      </c>
      <c r="G167" s="299"/>
      <c r="H167" s="300"/>
      <c r="I167" s="300"/>
      <c r="J167" s="262" t="s">
        <v>390</v>
      </c>
      <c r="K167" s="242"/>
    </row>
    <row r="168" spans="2:11" s="1" customFormat="1" ht="5.25" customHeight="1">
      <c r="B168" s="268"/>
      <c r="C168" s="265"/>
      <c r="D168" s="265"/>
      <c r="E168" s="265"/>
      <c r="F168" s="265"/>
      <c r="G168" s="266"/>
      <c r="H168" s="265"/>
      <c r="I168" s="265"/>
      <c r="J168" s="265"/>
      <c r="K168" s="289"/>
    </row>
    <row r="169" spans="2:11" s="1" customFormat="1" ht="15" customHeight="1">
      <c r="B169" s="268"/>
      <c r="C169" s="247" t="s">
        <v>394</v>
      </c>
      <c r="D169" s="247"/>
      <c r="E169" s="247"/>
      <c r="F169" s="267" t="s">
        <v>391</v>
      </c>
      <c r="G169" s="247"/>
      <c r="H169" s="247" t="s">
        <v>431</v>
      </c>
      <c r="I169" s="247" t="s">
        <v>393</v>
      </c>
      <c r="J169" s="247">
        <v>120</v>
      </c>
      <c r="K169" s="289"/>
    </row>
    <row r="170" spans="2:11" s="1" customFormat="1" ht="15" customHeight="1">
      <c r="B170" s="268"/>
      <c r="C170" s="247" t="s">
        <v>440</v>
      </c>
      <c r="D170" s="247"/>
      <c r="E170" s="247"/>
      <c r="F170" s="267" t="s">
        <v>391</v>
      </c>
      <c r="G170" s="247"/>
      <c r="H170" s="247" t="s">
        <v>441</v>
      </c>
      <c r="I170" s="247" t="s">
        <v>393</v>
      </c>
      <c r="J170" s="247" t="s">
        <v>442</v>
      </c>
      <c r="K170" s="289"/>
    </row>
    <row r="171" spans="2:11" s="1" customFormat="1" ht="15" customHeight="1">
      <c r="B171" s="268"/>
      <c r="C171" s="247" t="s">
        <v>339</v>
      </c>
      <c r="D171" s="247"/>
      <c r="E171" s="247"/>
      <c r="F171" s="267" t="s">
        <v>391</v>
      </c>
      <c r="G171" s="247"/>
      <c r="H171" s="247" t="s">
        <v>458</v>
      </c>
      <c r="I171" s="247" t="s">
        <v>393</v>
      </c>
      <c r="J171" s="247" t="s">
        <v>442</v>
      </c>
      <c r="K171" s="289"/>
    </row>
    <row r="172" spans="2:11" s="1" customFormat="1" ht="15" customHeight="1">
      <c r="B172" s="268"/>
      <c r="C172" s="247" t="s">
        <v>396</v>
      </c>
      <c r="D172" s="247"/>
      <c r="E172" s="247"/>
      <c r="F172" s="267" t="s">
        <v>397</v>
      </c>
      <c r="G172" s="247"/>
      <c r="H172" s="247" t="s">
        <v>458</v>
      </c>
      <c r="I172" s="247" t="s">
        <v>393</v>
      </c>
      <c r="J172" s="247">
        <v>50</v>
      </c>
      <c r="K172" s="289"/>
    </row>
    <row r="173" spans="2:11" s="1" customFormat="1" ht="15" customHeight="1">
      <c r="B173" s="268"/>
      <c r="C173" s="247" t="s">
        <v>399</v>
      </c>
      <c r="D173" s="247"/>
      <c r="E173" s="247"/>
      <c r="F173" s="267" t="s">
        <v>391</v>
      </c>
      <c r="G173" s="247"/>
      <c r="H173" s="247" t="s">
        <v>458</v>
      </c>
      <c r="I173" s="247" t="s">
        <v>401</v>
      </c>
      <c r="J173" s="247"/>
      <c r="K173" s="289"/>
    </row>
    <row r="174" spans="2:11" s="1" customFormat="1" ht="15" customHeight="1">
      <c r="B174" s="268"/>
      <c r="C174" s="247" t="s">
        <v>410</v>
      </c>
      <c r="D174" s="247"/>
      <c r="E174" s="247"/>
      <c r="F174" s="267" t="s">
        <v>397</v>
      </c>
      <c r="G174" s="247"/>
      <c r="H174" s="247" t="s">
        <v>458</v>
      </c>
      <c r="I174" s="247" t="s">
        <v>393</v>
      </c>
      <c r="J174" s="247">
        <v>50</v>
      </c>
      <c r="K174" s="289"/>
    </row>
    <row r="175" spans="2:11" s="1" customFormat="1" ht="15" customHeight="1">
      <c r="B175" s="268"/>
      <c r="C175" s="247" t="s">
        <v>418</v>
      </c>
      <c r="D175" s="247"/>
      <c r="E175" s="247"/>
      <c r="F175" s="267" t="s">
        <v>397</v>
      </c>
      <c r="G175" s="247"/>
      <c r="H175" s="247" t="s">
        <v>458</v>
      </c>
      <c r="I175" s="247" t="s">
        <v>393</v>
      </c>
      <c r="J175" s="247">
        <v>50</v>
      </c>
      <c r="K175" s="289"/>
    </row>
    <row r="176" spans="2:11" s="1" customFormat="1" ht="15" customHeight="1">
      <c r="B176" s="268"/>
      <c r="C176" s="247" t="s">
        <v>416</v>
      </c>
      <c r="D176" s="247"/>
      <c r="E176" s="247"/>
      <c r="F176" s="267" t="s">
        <v>397</v>
      </c>
      <c r="G176" s="247"/>
      <c r="H176" s="247" t="s">
        <v>458</v>
      </c>
      <c r="I176" s="247" t="s">
        <v>393</v>
      </c>
      <c r="J176" s="247">
        <v>50</v>
      </c>
      <c r="K176" s="289"/>
    </row>
    <row r="177" spans="2:11" s="1" customFormat="1" ht="15" customHeight="1">
      <c r="B177" s="268"/>
      <c r="C177" s="247" t="s">
        <v>98</v>
      </c>
      <c r="D177" s="247"/>
      <c r="E177" s="247"/>
      <c r="F177" s="267" t="s">
        <v>391</v>
      </c>
      <c r="G177" s="247"/>
      <c r="H177" s="247" t="s">
        <v>459</v>
      </c>
      <c r="I177" s="247" t="s">
        <v>460</v>
      </c>
      <c r="J177" s="247"/>
      <c r="K177" s="289"/>
    </row>
    <row r="178" spans="2:11" s="1" customFormat="1" ht="15" customHeight="1">
      <c r="B178" s="268"/>
      <c r="C178" s="247" t="s">
        <v>57</v>
      </c>
      <c r="D178" s="247"/>
      <c r="E178" s="247"/>
      <c r="F178" s="267" t="s">
        <v>391</v>
      </c>
      <c r="G178" s="247"/>
      <c r="H178" s="247" t="s">
        <v>461</v>
      </c>
      <c r="I178" s="247" t="s">
        <v>462</v>
      </c>
      <c r="J178" s="247">
        <v>1</v>
      </c>
      <c r="K178" s="289"/>
    </row>
    <row r="179" spans="2:11" s="1" customFormat="1" ht="15" customHeight="1">
      <c r="B179" s="268"/>
      <c r="C179" s="247" t="s">
        <v>53</v>
      </c>
      <c r="D179" s="247"/>
      <c r="E179" s="247"/>
      <c r="F179" s="267" t="s">
        <v>391</v>
      </c>
      <c r="G179" s="247"/>
      <c r="H179" s="247" t="s">
        <v>463</v>
      </c>
      <c r="I179" s="247" t="s">
        <v>393</v>
      </c>
      <c r="J179" s="247">
        <v>20</v>
      </c>
      <c r="K179" s="289"/>
    </row>
    <row r="180" spans="2:11" s="1" customFormat="1" ht="15" customHeight="1">
      <c r="B180" s="268"/>
      <c r="C180" s="247" t="s">
        <v>54</v>
      </c>
      <c r="D180" s="247"/>
      <c r="E180" s="247"/>
      <c r="F180" s="267" t="s">
        <v>391</v>
      </c>
      <c r="G180" s="247"/>
      <c r="H180" s="247" t="s">
        <v>464</v>
      </c>
      <c r="I180" s="247" t="s">
        <v>393</v>
      </c>
      <c r="J180" s="247">
        <v>255</v>
      </c>
      <c r="K180" s="289"/>
    </row>
    <row r="181" spans="2:11" s="1" customFormat="1" ht="15" customHeight="1">
      <c r="B181" s="268"/>
      <c r="C181" s="247" t="s">
        <v>99</v>
      </c>
      <c r="D181" s="247"/>
      <c r="E181" s="247"/>
      <c r="F181" s="267" t="s">
        <v>391</v>
      </c>
      <c r="G181" s="247"/>
      <c r="H181" s="247" t="s">
        <v>355</v>
      </c>
      <c r="I181" s="247" t="s">
        <v>393</v>
      </c>
      <c r="J181" s="247">
        <v>10</v>
      </c>
      <c r="K181" s="289"/>
    </row>
    <row r="182" spans="2:11" s="1" customFormat="1" ht="15" customHeight="1">
      <c r="B182" s="268"/>
      <c r="C182" s="247" t="s">
        <v>100</v>
      </c>
      <c r="D182" s="247"/>
      <c r="E182" s="247"/>
      <c r="F182" s="267" t="s">
        <v>391</v>
      </c>
      <c r="G182" s="247"/>
      <c r="H182" s="247" t="s">
        <v>465</v>
      </c>
      <c r="I182" s="247" t="s">
        <v>426</v>
      </c>
      <c r="J182" s="247"/>
      <c r="K182" s="289"/>
    </row>
    <row r="183" spans="2:11" s="1" customFormat="1" ht="15" customHeight="1">
      <c r="B183" s="268"/>
      <c r="C183" s="247" t="s">
        <v>466</v>
      </c>
      <c r="D183" s="247"/>
      <c r="E183" s="247"/>
      <c r="F183" s="267" t="s">
        <v>391</v>
      </c>
      <c r="G183" s="247"/>
      <c r="H183" s="247" t="s">
        <v>467</v>
      </c>
      <c r="I183" s="247" t="s">
        <v>426</v>
      </c>
      <c r="J183" s="247"/>
      <c r="K183" s="289"/>
    </row>
    <row r="184" spans="2:11" s="1" customFormat="1" ht="15" customHeight="1">
      <c r="B184" s="268"/>
      <c r="C184" s="247" t="s">
        <v>455</v>
      </c>
      <c r="D184" s="247"/>
      <c r="E184" s="247"/>
      <c r="F184" s="267" t="s">
        <v>391</v>
      </c>
      <c r="G184" s="247"/>
      <c r="H184" s="247" t="s">
        <v>468</v>
      </c>
      <c r="I184" s="247" t="s">
        <v>426</v>
      </c>
      <c r="J184" s="247"/>
      <c r="K184" s="289"/>
    </row>
    <row r="185" spans="2:11" s="1" customFormat="1" ht="15" customHeight="1">
      <c r="B185" s="268"/>
      <c r="C185" s="247" t="s">
        <v>102</v>
      </c>
      <c r="D185" s="247"/>
      <c r="E185" s="247"/>
      <c r="F185" s="267" t="s">
        <v>397</v>
      </c>
      <c r="G185" s="247"/>
      <c r="H185" s="247" t="s">
        <v>469</v>
      </c>
      <c r="I185" s="247" t="s">
        <v>393</v>
      </c>
      <c r="J185" s="247">
        <v>50</v>
      </c>
      <c r="K185" s="289"/>
    </row>
    <row r="186" spans="2:11" s="1" customFormat="1" ht="15" customHeight="1">
      <c r="B186" s="268"/>
      <c r="C186" s="247" t="s">
        <v>470</v>
      </c>
      <c r="D186" s="247"/>
      <c r="E186" s="247"/>
      <c r="F186" s="267" t="s">
        <v>397</v>
      </c>
      <c r="G186" s="247"/>
      <c r="H186" s="247" t="s">
        <v>471</v>
      </c>
      <c r="I186" s="247" t="s">
        <v>472</v>
      </c>
      <c r="J186" s="247"/>
      <c r="K186" s="289"/>
    </row>
    <row r="187" spans="2:11" s="1" customFormat="1" ht="15" customHeight="1">
      <c r="B187" s="268"/>
      <c r="C187" s="247" t="s">
        <v>473</v>
      </c>
      <c r="D187" s="247"/>
      <c r="E187" s="247"/>
      <c r="F187" s="267" t="s">
        <v>397</v>
      </c>
      <c r="G187" s="247"/>
      <c r="H187" s="247" t="s">
        <v>474</v>
      </c>
      <c r="I187" s="247" t="s">
        <v>472</v>
      </c>
      <c r="J187" s="247"/>
      <c r="K187" s="289"/>
    </row>
    <row r="188" spans="2:11" s="1" customFormat="1" ht="15" customHeight="1">
      <c r="B188" s="268"/>
      <c r="C188" s="247" t="s">
        <v>475</v>
      </c>
      <c r="D188" s="247"/>
      <c r="E188" s="247"/>
      <c r="F188" s="267" t="s">
        <v>397</v>
      </c>
      <c r="G188" s="247"/>
      <c r="H188" s="247" t="s">
        <v>476</v>
      </c>
      <c r="I188" s="247" t="s">
        <v>472</v>
      </c>
      <c r="J188" s="247"/>
      <c r="K188" s="289"/>
    </row>
    <row r="189" spans="2:11" s="1" customFormat="1" ht="15" customHeight="1">
      <c r="B189" s="268"/>
      <c r="C189" s="301" t="s">
        <v>477</v>
      </c>
      <c r="D189" s="247"/>
      <c r="E189" s="247"/>
      <c r="F189" s="267" t="s">
        <v>397</v>
      </c>
      <c r="G189" s="247"/>
      <c r="H189" s="247" t="s">
        <v>478</v>
      </c>
      <c r="I189" s="247" t="s">
        <v>479</v>
      </c>
      <c r="J189" s="302" t="s">
        <v>480</v>
      </c>
      <c r="K189" s="289"/>
    </row>
    <row r="190" spans="2:11" s="1" customFormat="1" ht="15" customHeight="1">
      <c r="B190" s="268"/>
      <c r="C190" s="253" t="s">
        <v>42</v>
      </c>
      <c r="D190" s="247"/>
      <c r="E190" s="247"/>
      <c r="F190" s="267" t="s">
        <v>391</v>
      </c>
      <c r="G190" s="247"/>
      <c r="H190" s="244" t="s">
        <v>481</v>
      </c>
      <c r="I190" s="247" t="s">
        <v>482</v>
      </c>
      <c r="J190" s="247"/>
      <c r="K190" s="289"/>
    </row>
    <row r="191" spans="2:11" s="1" customFormat="1" ht="15" customHeight="1">
      <c r="B191" s="268"/>
      <c r="C191" s="253" t="s">
        <v>483</v>
      </c>
      <c r="D191" s="247"/>
      <c r="E191" s="247"/>
      <c r="F191" s="267" t="s">
        <v>391</v>
      </c>
      <c r="G191" s="247"/>
      <c r="H191" s="247" t="s">
        <v>484</v>
      </c>
      <c r="I191" s="247" t="s">
        <v>426</v>
      </c>
      <c r="J191" s="247"/>
      <c r="K191" s="289"/>
    </row>
    <row r="192" spans="2:11" s="1" customFormat="1" ht="15" customHeight="1">
      <c r="B192" s="268"/>
      <c r="C192" s="253" t="s">
        <v>485</v>
      </c>
      <c r="D192" s="247"/>
      <c r="E192" s="247"/>
      <c r="F192" s="267" t="s">
        <v>391</v>
      </c>
      <c r="G192" s="247"/>
      <c r="H192" s="247" t="s">
        <v>486</v>
      </c>
      <c r="I192" s="247" t="s">
        <v>426</v>
      </c>
      <c r="J192" s="247"/>
      <c r="K192" s="289"/>
    </row>
    <row r="193" spans="2:11" s="1" customFormat="1" ht="15" customHeight="1">
      <c r="B193" s="268"/>
      <c r="C193" s="253" t="s">
        <v>487</v>
      </c>
      <c r="D193" s="247"/>
      <c r="E193" s="247"/>
      <c r="F193" s="267" t="s">
        <v>397</v>
      </c>
      <c r="G193" s="247"/>
      <c r="H193" s="247" t="s">
        <v>488</v>
      </c>
      <c r="I193" s="247" t="s">
        <v>426</v>
      </c>
      <c r="J193" s="247"/>
      <c r="K193" s="289"/>
    </row>
    <row r="194" spans="2:11" s="1" customFormat="1" ht="15" customHeight="1">
      <c r="B194" s="295"/>
      <c r="C194" s="303"/>
      <c r="D194" s="277"/>
      <c r="E194" s="277"/>
      <c r="F194" s="277"/>
      <c r="G194" s="277"/>
      <c r="H194" s="277"/>
      <c r="I194" s="277"/>
      <c r="J194" s="277"/>
      <c r="K194" s="296"/>
    </row>
    <row r="195" spans="2:11" s="1" customFormat="1" ht="18.75" customHeight="1">
      <c r="B195" s="244"/>
      <c r="C195" s="247"/>
      <c r="D195" s="247"/>
      <c r="E195" s="247"/>
      <c r="F195" s="267"/>
      <c r="G195" s="247"/>
      <c r="H195" s="247"/>
      <c r="I195" s="247"/>
      <c r="J195" s="247"/>
      <c r="K195" s="244"/>
    </row>
    <row r="196" spans="2:11" s="1" customFormat="1" ht="18.75" customHeight="1">
      <c r="B196" s="244"/>
      <c r="C196" s="247"/>
      <c r="D196" s="247"/>
      <c r="E196" s="247"/>
      <c r="F196" s="267"/>
      <c r="G196" s="247"/>
      <c r="H196" s="247"/>
      <c r="I196" s="247"/>
      <c r="J196" s="247"/>
      <c r="K196" s="244"/>
    </row>
    <row r="197" spans="2:11" s="1" customFormat="1" ht="18.75" customHeight="1">
      <c r="B197" s="254"/>
      <c r="C197" s="254"/>
      <c r="D197" s="254"/>
      <c r="E197" s="254"/>
      <c r="F197" s="254"/>
      <c r="G197" s="254"/>
      <c r="H197" s="254"/>
      <c r="I197" s="254"/>
      <c r="J197" s="254"/>
      <c r="K197" s="254"/>
    </row>
    <row r="198" spans="2:11" s="1" customFormat="1" ht="13.5">
      <c r="B198" s="236"/>
      <c r="C198" s="237"/>
      <c r="D198" s="237"/>
      <c r="E198" s="237"/>
      <c r="F198" s="237"/>
      <c r="G198" s="237"/>
      <c r="H198" s="237"/>
      <c r="I198" s="237"/>
      <c r="J198" s="237"/>
      <c r="K198" s="238"/>
    </row>
    <row r="199" spans="2:11" s="1" customFormat="1" ht="21">
      <c r="B199" s="239"/>
      <c r="C199" s="364" t="s">
        <v>489</v>
      </c>
      <c r="D199" s="364"/>
      <c r="E199" s="364"/>
      <c r="F199" s="364"/>
      <c r="G199" s="364"/>
      <c r="H199" s="364"/>
      <c r="I199" s="364"/>
      <c r="J199" s="364"/>
      <c r="K199" s="240"/>
    </row>
    <row r="200" spans="2:11" s="1" customFormat="1" ht="25.5" customHeight="1">
      <c r="B200" s="239"/>
      <c r="C200" s="304" t="s">
        <v>490</v>
      </c>
      <c r="D200" s="304"/>
      <c r="E200" s="304"/>
      <c r="F200" s="304" t="s">
        <v>491</v>
      </c>
      <c r="G200" s="305"/>
      <c r="H200" s="365" t="s">
        <v>492</v>
      </c>
      <c r="I200" s="365"/>
      <c r="J200" s="365"/>
      <c r="K200" s="240"/>
    </row>
    <row r="201" spans="2:11" s="1" customFormat="1" ht="5.25" customHeight="1">
      <c r="B201" s="268"/>
      <c r="C201" s="265"/>
      <c r="D201" s="265"/>
      <c r="E201" s="265"/>
      <c r="F201" s="265"/>
      <c r="G201" s="247"/>
      <c r="H201" s="265"/>
      <c r="I201" s="265"/>
      <c r="J201" s="265"/>
      <c r="K201" s="289"/>
    </row>
    <row r="202" spans="2:11" s="1" customFormat="1" ht="15" customHeight="1">
      <c r="B202" s="268"/>
      <c r="C202" s="247" t="s">
        <v>482</v>
      </c>
      <c r="D202" s="247"/>
      <c r="E202" s="247"/>
      <c r="F202" s="267" t="s">
        <v>43</v>
      </c>
      <c r="G202" s="247"/>
      <c r="H202" s="366" t="s">
        <v>493</v>
      </c>
      <c r="I202" s="366"/>
      <c r="J202" s="366"/>
      <c r="K202" s="289"/>
    </row>
    <row r="203" spans="2:11" s="1" customFormat="1" ht="15" customHeight="1">
      <c r="B203" s="268"/>
      <c r="C203" s="274"/>
      <c r="D203" s="247"/>
      <c r="E203" s="247"/>
      <c r="F203" s="267" t="s">
        <v>44</v>
      </c>
      <c r="G203" s="247"/>
      <c r="H203" s="366" t="s">
        <v>494</v>
      </c>
      <c r="I203" s="366"/>
      <c r="J203" s="366"/>
      <c r="K203" s="289"/>
    </row>
    <row r="204" spans="2:11" s="1" customFormat="1" ht="15" customHeight="1">
      <c r="B204" s="268"/>
      <c r="C204" s="274"/>
      <c r="D204" s="247"/>
      <c r="E204" s="247"/>
      <c r="F204" s="267" t="s">
        <v>47</v>
      </c>
      <c r="G204" s="247"/>
      <c r="H204" s="366" t="s">
        <v>495</v>
      </c>
      <c r="I204" s="366"/>
      <c r="J204" s="366"/>
      <c r="K204" s="289"/>
    </row>
    <row r="205" spans="2:11" s="1" customFormat="1" ht="15" customHeight="1">
      <c r="B205" s="268"/>
      <c r="C205" s="247"/>
      <c r="D205" s="247"/>
      <c r="E205" s="247"/>
      <c r="F205" s="267" t="s">
        <v>45</v>
      </c>
      <c r="G205" s="247"/>
      <c r="H205" s="366" t="s">
        <v>496</v>
      </c>
      <c r="I205" s="366"/>
      <c r="J205" s="366"/>
      <c r="K205" s="289"/>
    </row>
    <row r="206" spans="2:11" s="1" customFormat="1" ht="15" customHeight="1">
      <c r="B206" s="268"/>
      <c r="C206" s="247"/>
      <c r="D206" s="247"/>
      <c r="E206" s="247"/>
      <c r="F206" s="267" t="s">
        <v>46</v>
      </c>
      <c r="G206" s="247"/>
      <c r="H206" s="366" t="s">
        <v>497</v>
      </c>
      <c r="I206" s="366"/>
      <c r="J206" s="366"/>
      <c r="K206" s="289"/>
    </row>
    <row r="207" spans="2:11" s="1" customFormat="1" ht="15" customHeight="1">
      <c r="B207" s="268"/>
      <c r="C207" s="247"/>
      <c r="D207" s="247"/>
      <c r="E207" s="247"/>
      <c r="F207" s="267"/>
      <c r="G207" s="247"/>
      <c r="H207" s="247"/>
      <c r="I207" s="247"/>
      <c r="J207" s="247"/>
      <c r="K207" s="289"/>
    </row>
    <row r="208" spans="2:11" s="1" customFormat="1" ht="15" customHeight="1">
      <c r="B208" s="268"/>
      <c r="C208" s="247" t="s">
        <v>438</v>
      </c>
      <c r="D208" s="247"/>
      <c r="E208" s="247"/>
      <c r="F208" s="267" t="s">
        <v>79</v>
      </c>
      <c r="G208" s="247"/>
      <c r="H208" s="366" t="s">
        <v>498</v>
      </c>
      <c r="I208" s="366"/>
      <c r="J208" s="366"/>
      <c r="K208" s="289"/>
    </row>
    <row r="209" spans="2:11" s="1" customFormat="1" ht="15" customHeight="1">
      <c r="B209" s="268"/>
      <c r="C209" s="274"/>
      <c r="D209" s="247"/>
      <c r="E209" s="247"/>
      <c r="F209" s="267" t="s">
        <v>333</v>
      </c>
      <c r="G209" s="247"/>
      <c r="H209" s="366" t="s">
        <v>334</v>
      </c>
      <c r="I209" s="366"/>
      <c r="J209" s="366"/>
      <c r="K209" s="289"/>
    </row>
    <row r="210" spans="2:11" s="1" customFormat="1" ht="15" customHeight="1">
      <c r="B210" s="268"/>
      <c r="C210" s="247"/>
      <c r="D210" s="247"/>
      <c r="E210" s="247"/>
      <c r="F210" s="267" t="s">
        <v>331</v>
      </c>
      <c r="G210" s="247"/>
      <c r="H210" s="366" t="s">
        <v>499</v>
      </c>
      <c r="I210" s="366"/>
      <c r="J210" s="366"/>
      <c r="K210" s="289"/>
    </row>
    <row r="211" spans="2:11" s="1" customFormat="1" ht="15" customHeight="1">
      <c r="B211" s="306"/>
      <c r="C211" s="274"/>
      <c r="D211" s="274"/>
      <c r="E211" s="274"/>
      <c r="F211" s="267" t="s">
        <v>335</v>
      </c>
      <c r="G211" s="253"/>
      <c r="H211" s="367" t="s">
        <v>336</v>
      </c>
      <c r="I211" s="367"/>
      <c r="J211" s="367"/>
      <c r="K211" s="307"/>
    </row>
    <row r="212" spans="2:11" s="1" customFormat="1" ht="15" customHeight="1">
      <c r="B212" s="306"/>
      <c r="C212" s="274"/>
      <c r="D212" s="274"/>
      <c r="E212" s="274"/>
      <c r="F212" s="267" t="s">
        <v>337</v>
      </c>
      <c r="G212" s="253"/>
      <c r="H212" s="367" t="s">
        <v>500</v>
      </c>
      <c r="I212" s="367"/>
      <c r="J212" s="367"/>
      <c r="K212" s="307"/>
    </row>
    <row r="213" spans="2:11" s="1" customFormat="1" ht="15" customHeight="1">
      <c r="B213" s="306"/>
      <c r="C213" s="274"/>
      <c r="D213" s="274"/>
      <c r="E213" s="274"/>
      <c r="F213" s="308"/>
      <c r="G213" s="253"/>
      <c r="H213" s="309"/>
      <c r="I213" s="309"/>
      <c r="J213" s="309"/>
      <c r="K213" s="307"/>
    </row>
    <row r="214" spans="2:11" s="1" customFormat="1" ht="15" customHeight="1">
      <c r="B214" s="306"/>
      <c r="C214" s="247" t="s">
        <v>462</v>
      </c>
      <c r="D214" s="274"/>
      <c r="E214" s="274"/>
      <c r="F214" s="267">
        <v>1</v>
      </c>
      <c r="G214" s="253"/>
      <c r="H214" s="367" t="s">
        <v>501</v>
      </c>
      <c r="I214" s="367"/>
      <c r="J214" s="367"/>
      <c r="K214" s="307"/>
    </row>
    <row r="215" spans="2:11" s="1" customFormat="1" ht="15" customHeight="1">
      <c r="B215" s="306"/>
      <c r="C215" s="274"/>
      <c r="D215" s="274"/>
      <c r="E215" s="274"/>
      <c r="F215" s="267">
        <v>2</v>
      </c>
      <c r="G215" s="253"/>
      <c r="H215" s="367" t="s">
        <v>502</v>
      </c>
      <c r="I215" s="367"/>
      <c r="J215" s="367"/>
      <c r="K215" s="307"/>
    </row>
    <row r="216" spans="2:11" s="1" customFormat="1" ht="15" customHeight="1">
      <c r="B216" s="306"/>
      <c r="C216" s="274"/>
      <c r="D216" s="274"/>
      <c r="E216" s="274"/>
      <c r="F216" s="267">
        <v>3</v>
      </c>
      <c r="G216" s="253"/>
      <c r="H216" s="367" t="s">
        <v>503</v>
      </c>
      <c r="I216" s="367"/>
      <c r="J216" s="367"/>
      <c r="K216" s="307"/>
    </row>
    <row r="217" spans="2:11" s="1" customFormat="1" ht="15" customHeight="1">
      <c r="B217" s="306"/>
      <c r="C217" s="274"/>
      <c r="D217" s="274"/>
      <c r="E217" s="274"/>
      <c r="F217" s="267">
        <v>4</v>
      </c>
      <c r="G217" s="253"/>
      <c r="H217" s="367" t="s">
        <v>504</v>
      </c>
      <c r="I217" s="367"/>
      <c r="J217" s="367"/>
      <c r="K217" s="307"/>
    </row>
    <row r="218" spans="2:11" s="1" customFormat="1" ht="12.75" customHeight="1">
      <c r="B218" s="310"/>
      <c r="C218" s="311"/>
      <c r="D218" s="311"/>
      <c r="E218" s="311"/>
      <c r="F218" s="311"/>
      <c r="G218" s="311"/>
      <c r="H218" s="311"/>
      <c r="I218" s="311"/>
      <c r="J218" s="311"/>
      <c r="K218" s="312"/>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WKS2\Ruzicka</dc:creator>
  <cp:keywords/>
  <dc:description/>
  <cp:lastModifiedBy>Kamila Filípková</cp:lastModifiedBy>
  <dcterms:created xsi:type="dcterms:W3CDTF">2020-02-19T12:23:27Z</dcterms:created>
  <dcterms:modified xsi:type="dcterms:W3CDTF">2021-05-27T03:34:01Z</dcterms:modified>
  <cp:category/>
  <cp:version/>
  <cp:contentType/>
  <cp:contentStatus/>
</cp:coreProperties>
</file>