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NKL staveb\PDF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0210204 - Litomyšl - O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'20210204 - Litomyšl - Opr...'!$C$124:$K$355</definedName>
    <definedName name="_xlnm.Print_Area" localSheetId="1">'20210204 - Litomyšl - Opr...'!$C$4:$J$76,'20210204 - Litomyšl - Opr...'!$C$82:$J$108,'20210204 - Litomyšl - Opr...'!$C$114:$J$355</definedName>
    <definedName name="_xlnm.Print_Titles" localSheetId="1">'20210204 - Litomyšl - Opr...'!$124:$124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55"/>
  <c r="BH355"/>
  <c r="BG355"/>
  <c r="BF355"/>
  <c r="T355"/>
  <c r="R355"/>
  <c r="P355"/>
  <c r="BI354"/>
  <c r="BH354"/>
  <c r="BG354"/>
  <c r="BF354"/>
  <c r="T354"/>
  <c r="R354"/>
  <c r="P354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T335"/>
  <c r="R336"/>
  <c r="R335"/>
  <c r="P336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T158"/>
  <c r="R159"/>
  <c r="R158"/>
  <c r="P159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J122"/>
  <c r="J121"/>
  <c r="F121"/>
  <c r="F119"/>
  <c r="E117"/>
  <c r="J90"/>
  <c r="J89"/>
  <c r="F89"/>
  <c r="F87"/>
  <c r="E85"/>
  <c r="J16"/>
  <c r="E16"/>
  <c r="F90"/>
  <c r="J15"/>
  <c r="J10"/>
  <c r="J119"/>
  <c i="1" r="L90"/>
  <c r="AM90"/>
  <c r="AM89"/>
  <c r="L89"/>
  <c r="AM87"/>
  <c r="L87"/>
  <c r="L85"/>
  <c r="L84"/>
  <c i="2" r="J351"/>
  <c r="BK350"/>
  <c r="BK348"/>
  <c r="J347"/>
  <c r="BK345"/>
  <c r="BK342"/>
  <c r="BK341"/>
  <c r="J339"/>
  <c r="J336"/>
  <c r="J328"/>
  <c r="J326"/>
  <c r="BK321"/>
  <c r="J320"/>
  <c r="BK313"/>
  <c r="J312"/>
  <c r="BK310"/>
  <c r="BK309"/>
  <c r="J308"/>
  <c r="J305"/>
  <c r="BK302"/>
  <c r="J297"/>
  <c r="J295"/>
  <c r="J293"/>
  <c r="BK292"/>
  <c r="J290"/>
  <c r="BK289"/>
  <c r="BK286"/>
  <c r="J285"/>
  <c r="BK277"/>
  <c r="BK272"/>
  <c r="J270"/>
  <c r="BK269"/>
  <c r="J269"/>
  <c r="BK267"/>
  <c r="BK266"/>
  <c r="BK262"/>
  <c r="J261"/>
  <c r="BK260"/>
  <c r="BK259"/>
  <c r="J257"/>
  <c r="J247"/>
  <c r="BK246"/>
  <c r="J245"/>
  <c r="J244"/>
  <c r="BK243"/>
  <c r="BK238"/>
  <c r="J234"/>
  <c r="J233"/>
  <c r="J230"/>
  <c r="J228"/>
  <c r="BK227"/>
  <c r="BK225"/>
  <c r="BK224"/>
  <c r="J216"/>
  <c r="BK215"/>
  <c r="BK207"/>
  <c r="J201"/>
  <c r="J195"/>
  <c r="J189"/>
  <c r="BK185"/>
  <c r="BK184"/>
  <c r="BK179"/>
  <c r="J175"/>
  <c r="BK174"/>
  <c r="BK173"/>
  <c r="BK172"/>
  <c r="J169"/>
  <c r="BK168"/>
  <c r="BK167"/>
  <c r="BK165"/>
  <c r="J161"/>
  <c r="J146"/>
  <c r="J140"/>
  <c r="BK138"/>
  <c r="J137"/>
  <c r="J132"/>
  <c r="BK130"/>
  <c r="BK129"/>
  <c r="J352"/>
  <c r="J350"/>
  <c r="J349"/>
  <c r="BK347"/>
  <c r="J346"/>
  <c r="J345"/>
  <c r="J334"/>
  <c r="BK331"/>
  <c r="BK330"/>
  <c r="BK328"/>
  <c r="BK326"/>
  <c r="BK322"/>
  <c r="BK320"/>
  <c r="J319"/>
  <c r="BK312"/>
  <c r="BK304"/>
  <c r="J298"/>
  <c r="BK297"/>
  <c r="J294"/>
  <c r="J289"/>
  <c r="BK288"/>
  <c r="J282"/>
  <c r="J281"/>
  <c r="J275"/>
  <c r="BK268"/>
  <c r="J267"/>
  <c r="J266"/>
  <c r="J264"/>
  <c r="J263"/>
  <c r="J262"/>
  <c r="BK261"/>
  <c r="J260"/>
  <c r="BK258"/>
  <c r="BK257"/>
  <c r="BK255"/>
  <c r="BK253"/>
  <c r="J251"/>
  <c r="BK247"/>
  <c r="BK241"/>
  <c r="BK236"/>
  <c r="BK234"/>
  <c r="BK231"/>
  <c r="BK228"/>
  <c r="J222"/>
  <c r="J221"/>
  <c r="J219"/>
  <c r="J217"/>
  <c r="J215"/>
  <c r="J214"/>
  <c r="J207"/>
  <c r="BK206"/>
  <c r="BK205"/>
  <c r="BK201"/>
  <c r="J197"/>
  <c r="J192"/>
  <c r="J191"/>
  <c r="BK189"/>
  <c r="J188"/>
  <c r="BK186"/>
  <c r="J184"/>
  <c r="J181"/>
  <c r="J178"/>
  <c r="J166"/>
  <c r="BK156"/>
  <c r="BK153"/>
  <c r="BK151"/>
  <c r="J150"/>
  <c r="J147"/>
  <c r="J144"/>
  <c r="BK142"/>
  <c r="J141"/>
  <c r="BK139"/>
  <c r="J138"/>
  <c r="BK136"/>
  <c r="BK133"/>
  <c r="J130"/>
  <c r="BK128"/>
  <c i="1" r="AS94"/>
  <c i="2" r="BK355"/>
  <c r="J355"/>
  <c r="BK354"/>
  <c r="J354"/>
  <c r="BK352"/>
  <c r="BK351"/>
  <c r="BK349"/>
  <c r="J348"/>
  <c r="BK346"/>
  <c r="J342"/>
  <c r="J341"/>
  <c r="BK340"/>
  <c r="BK339"/>
  <c r="BK336"/>
  <c r="BK334"/>
  <c r="BK333"/>
  <c r="BK332"/>
  <c r="J330"/>
  <c r="BK327"/>
  <c r="J324"/>
  <c r="J321"/>
  <c r="J318"/>
  <c r="BK317"/>
  <c r="J316"/>
  <c r="BK315"/>
  <c r="J313"/>
  <c r="BK307"/>
  <c r="J301"/>
  <c r="BK300"/>
  <c r="J300"/>
  <c r="BK299"/>
  <c r="BK293"/>
  <c r="BK290"/>
  <c r="J287"/>
  <c r="J286"/>
  <c r="BK285"/>
  <c r="J284"/>
  <c r="J283"/>
  <c r="BK282"/>
  <c r="BK281"/>
  <c r="J280"/>
  <c r="J277"/>
  <c r="J276"/>
  <c r="BK273"/>
  <c r="J256"/>
  <c r="J255"/>
  <c r="BK254"/>
  <c r="BK252"/>
  <c r="BK250"/>
  <c r="BK248"/>
  <c r="BK245"/>
  <c r="J243"/>
  <c r="J241"/>
  <c r="J239"/>
  <c r="BK235"/>
  <c r="J232"/>
  <c r="J231"/>
  <c r="BK230"/>
  <c r="J229"/>
  <c r="J225"/>
  <c r="BK220"/>
  <c r="BK218"/>
  <c r="BK212"/>
  <c r="J209"/>
  <c r="J206"/>
  <c r="J203"/>
  <c r="J198"/>
  <c r="BK197"/>
  <c r="BK194"/>
  <c r="BK192"/>
  <c r="BK190"/>
  <c r="BK187"/>
  <c r="BK183"/>
  <c r="J180"/>
  <c r="J179"/>
  <c r="BK176"/>
  <c r="J173"/>
  <c r="BK170"/>
  <c r="J162"/>
  <c r="J159"/>
  <c r="J157"/>
  <c r="J156"/>
  <c r="J151"/>
  <c r="BK148"/>
  <c r="J143"/>
  <c r="BK140"/>
  <c r="J139"/>
  <c r="BK134"/>
  <c r="J133"/>
  <c r="BK132"/>
  <c r="J340"/>
  <c r="J333"/>
  <c r="J332"/>
  <c r="J331"/>
  <c r="J325"/>
  <c r="J322"/>
  <c r="BK318"/>
  <c r="BK316"/>
  <c r="J314"/>
  <c r="BK311"/>
  <c r="J309"/>
  <c r="J307"/>
  <c r="BK306"/>
  <c r="J303"/>
  <c r="J299"/>
  <c r="BK296"/>
  <c r="BK295"/>
  <c r="BK294"/>
  <c r="BK284"/>
  <c r="J279"/>
  <c r="J278"/>
  <c r="J274"/>
  <c r="J271"/>
  <c r="J265"/>
  <c r="BK264"/>
  <c r="J259"/>
  <c r="J253"/>
  <c r="BK244"/>
  <c r="BK242"/>
  <c r="J240"/>
  <c r="J238"/>
  <c r="J235"/>
  <c r="BK233"/>
  <c r="J223"/>
  <c r="BK221"/>
  <c r="J220"/>
  <c r="BK219"/>
  <c r="BK214"/>
  <c r="J211"/>
  <c r="BK210"/>
  <c r="J208"/>
  <c r="J205"/>
  <c r="BK204"/>
  <c r="BK203"/>
  <c r="J199"/>
  <c r="BK196"/>
  <c r="J193"/>
  <c r="BK191"/>
  <c r="BK182"/>
  <c r="BK180"/>
  <c r="BK178"/>
  <c r="J170"/>
  <c r="BK169"/>
  <c r="J168"/>
  <c r="BK166"/>
  <c r="BK163"/>
  <c r="BK157"/>
  <c r="J154"/>
  <c r="BK152"/>
  <c r="J148"/>
  <c r="BK146"/>
  <c r="BK144"/>
  <c r="BK143"/>
  <c r="BK135"/>
  <c r="J131"/>
  <c r="J327"/>
  <c r="BK325"/>
  <c r="BK324"/>
  <c r="BK319"/>
  <c r="J317"/>
  <c r="BK314"/>
  <c r="J310"/>
  <c r="BK305"/>
  <c r="J304"/>
  <c r="BK301"/>
  <c r="J292"/>
  <c r="J291"/>
  <c r="BK287"/>
  <c r="BK280"/>
  <c r="BK278"/>
  <c r="BK274"/>
  <c r="BK270"/>
  <c r="J268"/>
  <c r="BK265"/>
  <c r="BK263"/>
  <c r="J254"/>
  <c r="BK251"/>
  <c r="J249"/>
  <c r="J246"/>
  <c r="J242"/>
  <c r="BK240"/>
  <c r="BK237"/>
  <c r="J236"/>
  <c r="BK232"/>
  <c r="BK226"/>
  <c r="BK223"/>
  <c r="J218"/>
  <c r="BK213"/>
  <c r="BK211"/>
  <c r="J210"/>
  <c r="BK208"/>
  <c r="J202"/>
  <c r="J200"/>
  <c r="BK198"/>
  <c r="J196"/>
  <c r="J194"/>
  <c r="J190"/>
  <c r="BK188"/>
  <c r="J187"/>
  <c r="J183"/>
  <c r="J182"/>
  <c r="BK177"/>
  <c r="J176"/>
  <c r="BK175"/>
  <c r="J172"/>
  <c r="J164"/>
  <c r="BK162"/>
  <c r="BK159"/>
  <c r="J155"/>
  <c r="J153"/>
  <c r="BK149"/>
  <c r="BK147"/>
  <c r="BK145"/>
  <c r="BK141"/>
  <c r="BK137"/>
  <c r="J135"/>
  <c r="J134"/>
  <c r="BK131"/>
  <c r="J128"/>
  <c r="J315"/>
  <c r="J311"/>
  <c r="BK308"/>
  <c r="J306"/>
  <c r="BK303"/>
  <c r="J302"/>
  <c r="BK298"/>
  <c r="J296"/>
  <c r="BK291"/>
  <c r="J288"/>
  <c r="BK283"/>
  <c r="BK279"/>
  <c r="BK276"/>
  <c r="BK275"/>
  <c r="J273"/>
  <c r="J272"/>
  <c r="BK271"/>
  <c r="J258"/>
  <c r="BK256"/>
  <c r="J252"/>
  <c r="J250"/>
  <c r="BK249"/>
  <c r="J248"/>
  <c r="BK239"/>
  <c r="J237"/>
  <c r="BK229"/>
  <c r="J227"/>
  <c r="J226"/>
  <c r="J224"/>
  <c r="BK222"/>
  <c r="BK217"/>
  <c r="BK216"/>
  <c r="J213"/>
  <c r="J212"/>
  <c r="BK209"/>
  <c r="J204"/>
  <c r="BK202"/>
  <c r="BK200"/>
  <c r="BK199"/>
  <c r="BK195"/>
  <c r="BK193"/>
  <c r="J186"/>
  <c r="J185"/>
  <c r="BK181"/>
  <c r="J177"/>
  <c r="J174"/>
  <c r="J167"/>
  <c r="J165"/>
  <c r="BK164"/>
  <c r="J163"/>
  <c r="BK161"/>
  <c r="BK155"/>
  <c r="BK154"/>
  <c r="J152"/>
  <c r="BK150"/>
  <c r="J149"/>
  <c r="J145"/>
  <c r="J142"/>
  <c r="J136"/>
  <c r="J129"/>
  <c l="1" r="BK171"/>
  <c r="J171"/>
  <c r="J99"/>
  <c r="BK127"/>
  <c r="R127"/>
  <c r="BK160"/>
  <c r="J160"/>
  <c r="J98"/>
  <c r="P160"/>
  <c r="R160"/>
  <c r="T160"/>
  <c r="R338"/>
  <c r="R337"/>
  <c r="P127"/>
  <c r="T127"/>
  <c r="P171"/>
  <c r="R171"/>
  <c r="T171"/>
  <c r="BK323"/>
  <c r="J323"/>
  <c r="J100"/>
  <c r="P323"/>
  <c r="R323"/>
  <c r="T323"/>
  <c r="BK329"/>
  <c r="J329"/>
  <c r="J101"/>
  <c r="P329"/>
  <c r="R329"/>
  <c r="T329"/>
  <c r="BK338"/>
  <c r="J338"/>
  <c r="J104"/>
  <c r="P338"/>
  <c r="P337"/>
  <c r="T338"/>
  <c r="T337"/>
  <c r="BK344"/>
  <c r="J344"/>
  <c r="J106"/>
  <c r="P344"/>
  <c r="P343"/>
  <c r="R344"/>
  <c r="R343"/>
  <c r="T344"/>
  <c r="T343"/>
  <c r="BK353"/>
  <c r="J353"/>
  <c r="J107"/>
  <c r="P353"/>
  <c r="R353"/>
  <c r="T353"/>
  <c r="F122"/>
  <c r="BE128"/>
  <c r="BE139"/>
  <c r="BE144"/>
  <c r="BE157"/>
  <c r="BE168"/>
  <c r="BE169"/>
  <c r="BE176"/>
  <c r="BE183"/>
  <c r="BE184"/>
  <c r="BE190"/>
  <c r="BE191"/>
  <c r="BE192"/>
  <c r="BE194"/>
  <c r="BE201"/>
  <c r="BE205"/>
  <c r="BE208"/>
  <c r="BE210"/>
  <c r="BE214"/>
  <c r="BE215"/>
  <c r="BE219"/>
  <c r="BE220"/>
  <c r="BE221"/>
  <c r="BE299"/>
  <c r="BE300"/>
  <c r="BE301"/>
  <c r="BE305"/>
  <c r="BE307"/>
  <c r="BE310"/>
  <c r="J87"/>
  <c r="BE129"/>
  <c r="BE132"/>
  <c r="BE136"/>
  <c r="BE140"/>
  <c r="BE146"/>
  <c r="BE148"/>
  <c r="BE174"/>
  <c r="BE180"/>
  <c r="BE185"/>
  <c r="BE186"/>
  <c r="BE189"/>
  <c r="BE195"/>
  <c r="BE197"/>
  <c r="BE199"/>
  <c r="BE206"/>
  <c r="BE207"/>
  <c r="BE212"/>
  <c r="BE222"/>
  <c r="BE225"/>
  <c r="BE231"/>
  <c r="BE233"/>
  <c r="BE235"/>
  <c r="BE245"/>
  <c r="BE247"/>
  <c r="BE248"/>
  <c r="BE266"/>
  <c r="BE273"/>
  <c r="BE276"/>
  <c r="BE281"/>
  <c r="BE282"/>
  <c r="BE286"/>
  <c r="BE288"/>
  <c r="BE289"/>
  <c r="BE290"/>
  <c r="BE309"/>
  <c r="BE313"/>
  <c r="BE316"/>
  <c r="BE326"/>
  <c r="BE328"/>
  <c r="BE336"/>
  <c r="BE133"/>
  <c r="BE141"/>
  <c r="BE142"/>
  <c r="BE143"/>
  <c r="BE147"/>
  <c r="BE151"/>
  <c r="BE155"/>
  <c r="BE167"/>
  <c r="BE172"/>
  <c r="BE173"/>
  <c r="BE179"/>
  <c r="BE198"/>
  <c r="BE209"/>
  <c r="BE217"/>
  <c r="BE218"/>
  <c r="BE224"/>
  <c r="BE230"/>
  <c r="BE239"/>
  <c r="BE252"/>
  <c r="BE254"/>
  <c r="BE255"/>
  <c r="BE257"/>
  <c r="BE258"/>
  <c r="BE267"/>
  <c r="BE268"/>
  <c r="BE277"/>
  <c r="BE280"/>
  <c r="BE302"/>
  <c r="BE304"/>
  <c r="BE315"/>
  <c r="BE317"/>
  <c r="BE320"/>
  <c r="BE321"/>
  <c r="BE334"/>
  <c r="BE342"/>
  <c r="BE130"/>
  <c r="BE137"/>
  <c r="BE138"/>
  <c r="BE150"/>
  <c r="BE161"/>
  <c r="BE165"/>
  <c r="BE175"/>
  <c r="BE181"/>
  <c r="BE182"/>
  <c r="BE188"/>
  <c r="BE193"/>
  <c r="BE202"/>
  <c r="BE211"/>
  <c r="BE227"/>
  <c r="BE228"/>
  <c r="BE234"/>
  <c r="BE244"/>
  <c r="BE251"/>
  <c r="BE253"/>
  <c r="BE260"/>
  <c r="BE261"/>
  <c r="BE262"/>
  <c r="BE270"/>
  <c r="BE272"/>
  <c r="BE275"/>
  <c r="BE291"/>
  <c r="BE297"/>
  <c r="BE298"/>
  <c r="BE306"/>
  <c r="BE312"/>
  <c r="BE314"/>
  <c r="BE322"/>
  <c r="BE331"/>
  <c r="BE347"/>
  <c r="BE348"/>
  <c r="BE352"/>
  <c r="BE354"/>
  <c r="BE355"/>
  <c r="BE134"/>
  <c r="BE135"/>
  <c r="BE149"/>
  <c r="BE152"/>
  <c r="BE187"/>
  <c r="BE196"/>
  <c r="BE200"/>
  <c r="BE204"/>
  <c r="BE213"/>
  <c r="BE216"/>
  <c r="BE223"/>
  <c r="BE238"/>
  <c r="BE240"/>
  <c r="BE243"/>
  <c r="BE246"/>
  <c r="BE249"/>
  <c r="BE250"/>
  <c r="BE259"/>
  <c r="BE265"/>
  <c r="BE274"/>
  <c r="BE279"/>
  <c r="BE285"/>
  <c r="BE287"/>
  <c r="BE292"/>
  <c r="BE293"/>
  <c r="BE295"/>
  <c r="BE296"/>
  <c r="BE303"/>
  <c r="BE308"/>
  <c r="BE318"/>
  <c r="BE332"/>
  <c r="BE333"/>
  <c r="BE340"/>
  <c r="BE341"/>
  <c r="BE345"/>
  <c r="BE346"/>
  <c r="BE350"/>
  <c r="BE351"/>
  <c r="BE131"/>
  <c r="BE145"/>
  <c r="BE153"/>
  <c r="BE154"/>
  <c r="BE156"/>
  <c r="BE159"/>
  <c r="BE162"/>
  <c r="BE163"/>
  <c r="BE164"/>
  <c r="BE166"/>
  <c r="BE170"/>
  <c r="BE177"/>
  <c r="BE178"/>
  <c r="BE203"/>
  <c r="BE226"/>
  <c r="BE229"/>
  <c r="BE232"/>
  <c r="BE236"/>
  <c r="BE237"/>
  <c r="BE241"/>
  <c r="BE242"/>
  <c r="BE256"/>
  <c r="BE263"/>
  <c r="BE264"/>
  <c r="BE269"/>
  <c r="BE271"/>
  <c r="BE278"/>
  <c r="BE283"/>
  <c r="BE284"/>
  <c r="BE294"/>
  <c r="BE311"/>
  <c r="BE319"/>
  <c r="BE324"/>
  <c r="BE325"/>
  <c r="BE327"/>
  <c r="BE330"/>
  <c r="BE339"/>
  <c r="BE349"/>
  <c r="BK158"/>
  <c r="J158"/>
  <c r="J97"/>
  <c r="BK335"/>
  <c r="J335"/>
  <c r="J102"/>
  <c r="J32"/>
  <c i="1" r="AW95"/>
  <c i="2" r="F32"/>
  <c i="1" r="BA95"/>
  <c r="BA94"/>
  <c r="W30"/>
  <c i="2" r="F33"/>
  <c i="1" r="BB95"/>
  <c r="BB94"/>
  <c r="W31"/>
  <c i="2" r="F34"/>
  <c i="1" r="BC95"/>
  <c r="BC94"/>
  <c r="W32"/>
  <c i="2" r="F35"/>
  <c i="1" r="BD95"/>
  <c r="BD94"/>
  <c r="W33"/>
  <c i="2" l="1" r="R126"/>
  <c r="R125"/>
  <c r="BK126"/>
  <c r="P126"/>
  <c r="P125"/>
  <c i="1" r="AU95"/>
  <c i="2" r="T126"/>
  <c r="T125"/>
  <c r="J127"/>
  <c r="J96"/>
  <c r="BK337"/>
  <c r="J337"/>
  <c r="J103"/>
  <c r="BK343"/>
  <c r="J343"/>
  <c r="J105"/>
  <c i="1" r="AU94"/>
  <c r="AX94"/>
  <c r="AW94"/>
  <c r="AK30"/>
  <c r="AY94"/>
  <c i="2" r="F31"/>
  <c i="1" r="AZ95"/>
  <c r="AZ94"/>
  <c r="W29"/>
  <c i="2" r="J31"/>
  <c i="1" r="AV95"/>
  <c r="AT95"/>
  <c i="2" l="1" r="BK125"/>
  <c r="J125"/>
  <c r="J126"/>
  <c r="J95"/>
  <c r="J28"/>
  <c i="1" r="AG95"/>
  <c r="AN95"/>
  <c r="AV94"/>
  <c r="AK29"/>
  <c i="2" l="1" r="J37"/>
  <c r="J94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<sst xmlns="http://schemas.openxmlformats.org/spreadsheetml/2006/main">
  <si>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</si>
  <si>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</si>
  <si>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</si>
  <si>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</si>
  <si>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</si>
  <si>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{c3024c01-c853-4c96-835b-e16f3f3217c7}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</si>
  <si>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</si>
  <si>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</si>
  <si>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</si>
  <si>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</si>
  <si>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</si>
  <si>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</si>
  <si>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</si>
  <si>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</si>
  <si>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20210204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</si>
  <si>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</si>
  <si>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</si>
  <si>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Litomyšl - Oprava vodovodu ul. Havlíčkova a Zahájská</t>
  </si>
  <si>
    <t>KSO:</t>
  </si>
  <si>
    <t>CC-CZ:</t>
  </si>
  <si>
    <t>Místo:</t>
  </si>
  <si>
    <t xml:space="preserve">Litomyšl </t>
  </si>
  <si>
    <t>Datum:</t>
  </si>
  <si>
    <t>4. 2. 2021</t>
  </si>
  <si>
    <t>Zadavatel:</t>
  </si>
  <si>
    <t>IČ:</t>
  </si>
  <si>
    <t>Město Litomyšl</t>
  </si>
  <si>
    <t>DIČ:</t>
  </si>
  <si>
    <t>Uchazeč:</t>
  </si>
  <si>
    <t>Vyplň údaj</t>
  </si>
  <si>
    <t>Projektant:</t>
  </si>
  <si>
    <t>Jiří Coufal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</si>
  <si>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</si>
  <si>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</si>
  <si>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</si>
  <si>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Výměry jsou digirálně odměřeny z výkresů.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</si>
  <si>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</si>
  <si>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</si>
  <si>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</si>
  <si>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</si>
  <si>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</si>
  <si>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</si>
  <si>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</si>
  <si>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</si>
  <si>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</si>
  <si>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</si>
  <si>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</si>
  <si>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</si>
  <si>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</si>
  <si>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</si>
  <si>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</si>
  <si>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</si>
  <si>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</si>
  <si>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</si>
  <si>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</si>
  <si>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</si>
  <si>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</si>
  <si>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</si>
  <si>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</si>
  <si>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</si>
  <si>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</si>
  <si>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</si>
  <si>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</si>
  <si>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</si>
  <si>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</si>
  <si>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</si>
  <si>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</si>
  <si>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</si>
  <si>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</si>
  <si>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</si>
  <si>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</si>
  <si>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</si>
  <si>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</si>
  <si>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</si>
  <si>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</si>
  <si>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</si>
  <si>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</si>
  <si>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</si>
  <si>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</si>
  <si>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</si>
  <si>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</si>
  <si>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</si>
  <si>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</si>
  <si>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</si>
  <si>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</si>
  <si>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Výměry jsou digirálně odměřeny z výkresů.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</si>
  <si>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</si>
  <si>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</si>
  <si>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</si>
  <si>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</si>
  <si>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</si>
  <si>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</si>
  <si>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</si>
  <si>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</si>
  <si>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</si>
  <si>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</si>
  <si>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</si>
  <si>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</si>
  <si>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</si>
  <si>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</si>
  <si>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</si>
  <si>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VRN - Vedlejší rozpočtové náklady</t>
  </si>
  <si>
    <t xml:space="preserve">    O02 - Ostatní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</si>
  <si>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</si>
  <si>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</si>
  <si>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</si>
  <si>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</si>
  <si>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</si>
  <si>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</si>
  <si>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</si>
  <si>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</si>
  <si>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</si>
  <si>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</si>
  <si>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</si>
  <si>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</si>
  <si>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</si>
  <si>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</si>
  <si>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</si>
  <si>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</si>
  <si>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</si>
  <si>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</si>
  <si>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</si>
  <si>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</si>
  <si>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</si>
  <si>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</si>
  <si>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4</t>
  </si>
  <si>
    <t>593410687</t>
  </si>
  <si>
    <t>113107222</t>
  </si>
  <si>
    <t>Odstranění podkladu z kameniva drceného tl 200 mm strojně pl přes 200 m2</t>
  </si>
  <si>
    <t>-707097500</t>
  </si>
  <si>
    <t>3</t>
  </si>
  <si>
    <t>113107223</t>
  </si>
  <si>
    <t>Odstranění podkladu z kameniva drceného tl 300 mm strojně pl přes 200 m2</t>
  </si>
  <si>
    <t>260900810</t>
  </si>
  <si>
    <t>113107231</t>
  </si>
  <si>
    <t>Odstranění podkladu z betonu prostého tl 150 mm strojně pl přes 200 m2</t>
  </si>
  <si>
    <t>936980432</t>
  </si>
  <si>
    <t>5</t>
  </si>
  <si>
    <t>113154322</t>
  </si>
  <si>
    <t>Frézování živičného krytu tl 40 mm pruh š 1 m pl do 10000 m2 bez překážek v trase</t>
  </si>
  <si>
    <t>1104261523</t>
  </si>
  <si>
    <t>6</t>
  </si>
  <si>
    <t>113154324</t>
  </si>
  <si>
    <t>Frézování živičného krytu tl 100 mm pruh š 1 m pl do 10000 m2 bez překážek v trase</t>
  </si>
  <si>
    <t>1137199337</t>
  </si>
  <si>
    <t>7</t>
  </si>
  <si>
    <t>113201112</t>
  </si>
  <si>
    <t xml:space="preserve">Vytrhání obrub silničních </t>
  </si>
  <si>
    <t>m</t>
  </si>
  <si>
    <t>2013012389</t>
  </si>
  <si>
    <t>8</t>
  </si>
  <si>
    <t>115101201</t>
  </si>
  <si>
    <t>Čerpání vody na dopravní výšku do 10 m průměrný přítok do 500 l/min</t>
  </si>
  <si>
    <t>hod</t>
  </si>
  <si>
    <t>1864779292</t>
  </si>
  <si>
    <t>9</t>
  </si>
  <si>
    <t>115101241</t>
  </si>
  <si>
    <t>Čerpání vody na dopravní výšku do 50 m průměrný přítok do 500 l/min</t>
  </si>
  <si>
    <t>-1420675778</t>
  </si>
  <si>
    <t>10</t>
  </si>
  <si>
    <t>119003217</t>
  </si>
  <si>
    <t>Mobilní plotová zábrana vyplněná dráty výšky do 1,5 m pro zabezpečení výkopu zřízení</t>
  </si>
  <si>
    <t>-1920174367</t>
  </si>
  <si>
    <t>11</t>
  </si>
  <si>
    <t>119003218</t>
  </si>
  <si>
    <t>Mobilní plotová zábrana vyplněná dráty výšky do 1,5 m pro zabezpečení výkopu odstranění</t>
  </si>
  <si>
    <t>-1366856891</t>
  </si>
  <si>
    <t>12</t>
  </si>
  <si>
    <t>119003227</t>
  </si>
  <si>
    <t>Mobilní plotová zábrana vyplněná dráty výšky do 2,2 m pro zabezpečení výkopu zřízení</t>
  </si>
  <si>
    <t>-1949033158</t>
  </si>
  <si>
    <t>13</t>
  </si>
  <si>
    <t>119003228</t>
  </si>
  <si>
    <t>Mobilní plotová zábrana vyplněná dráty výšky do 2,2 m pro zabezpečení výkopu odstranění</t>
  </si>
  <si>
    <t>1099403643</t>
  </si>
  <si>
    <t>14</t>
  </si>
  <si>
    <t>121151103</t>
  </si>
  <si>
    <t>Sejmutí ornice plochy do 100 m2 tl vrstvy do 200 mm strojně</t>
  </si>
  <si>
    <t>1733551411</t>
  </si>
  <si>
    <t>132154205</t>
  </si>
  <si>
    <t>Hloubení zapažených rýh š do 2000 mm v hornině třídy těžitelnosti I, skupiny 1 a 2 objem do 1000 m3</t>
  </si>
  <si>
    <t>m3</t>
  </si>
  <si>
    <t>256389319</t>
  </si>
  <si>
    <t>16</t>
  </si>
  <si>
    <t>132254205</t>
  </si>
  <si>
    <t>Hloubení zapažených rýh š do 2000 mm v hornině třídy těžitelnosti I, skupiny 3 objem do 1000 m3</t>
  </si>
  <si>
    <t>-106160156</t>
  </si>
  <si>
    <t>17</t>
  </si>
  <si>
    <t>132354205</t>
  </si>
  <si>
    <t>Hloubení zapažených rýh š do 2000 mm v hornině třídy těžitelnosti II, skupiny 4 objem do 1000 m3</t>
  </si>
  <si>
    <t>783477195</t>
  </si>
  <si>
    <t>18</t>
  </si>
  <si>
    <t>139001101</t>
  </si>
  <si>
    <t>Příplatek za ztížení vykopávky v blízkosti podzemního vedení</t>
  </si>
  <si>
    <t>-254707255</t>
  </si>
  <si>
    <t>19</t>
  </si>
  <si>
    <t>151101101</t>
  </si>
  <si>
    <t>Zřízení příložného pažení a rozepření stěn rýh hl do 2 m</t>
  </si>
  <si>
    <t>-413380193</t>
  </si>
  <si>
    <t>20</t>
  </si>
  <si>
    <t>151101111</t>
  </si>
  <si>
    <t>Odstranění příložného pažení a rozepření stěn rýh hl do 2 m</t>
  </si>
  <si>
    <t>-1510155161</t>
  </si>
  <si>
    <t>162751117</t>
  </si>
  <si>
    <t>Vodorovné přemístění do 10000 m výkopku/sypaniny z horniny třídy těžitelnosti I, skupiny 1 až 3</t>
  </si>
  <si>
    <t>1171239454</t>
  </si>
  <si>
    <t>22</t>
  </si>
  <si>
    <t>171201221</t>
  </si>
  <si>
    <t>Poplatek za uložení na skládce (skládkovné) zeminy a kamení kód odpadu 17 05 04</t>
  </si>
  <si>
    <t>t</t>
  </si>
  <si>
    <t>-75623895</t>
  </si>
  <si>
    <t>23</t>
  </si>
  <si>
    <t>171251201</t>
  </si>
  <si>
    <t>Uložení sypaniny na skládky nebo meziskládky</t>
  </si>
  <si>
    <t>-2109781042</t>
  </si>
  <si>
    <t>24</t>
  </si>
  <si>
    <t>174151101</t>
  </si>
  <si>
    <t>Zásyp jam, šachet rýh nebo kolem objektů sypaninou se zhutněním</t>
  </si>
  <si>
    <t>-673479000</t>
  </si>
  <si>
    <t>25</t>
  </si>
  <si>
    <t>M</t>
  </si>
  <si>
    <t>58331200</t>
  </si>
  <si>
    <t>štěrkopísek netříděný zásypový</t>
  </si>
  <si>
    <t>787959683</t>
  </si>
  <si>
    <t>26</t>
  </si>
  <si>
    <t>175151101</t>
  </si>
  <si>
    <t>Obsypání potrubí strojně sypaninou bez prohození, uloženou do 3 m</t>
  </si>
  <si>
    <t>-833892447</t>
  </si>
  <si>
    <t>27</t>
  </si>
  <si>
    <t>58337302</t>
  </si>
  <si>
    <t>štěrkopísek frakce 0/16</t>
  </si>
  <si>
    <t>-1852255122</t>
  </si>
  <si>
    <t>28</t>
  </si>
  <si>
    <t>181311103</t>
  </si>
  <si>
    <t>Rozprostření ornice tl vrstvy do 200 mm v rovině nebo ve svahu do 1:5 ručně</t>
  </si>
  <si>
    <t>1872528376</t>
  </si>
  <si>
    <t>29</t>
  </si>
  <si>
    <t>181411131</t>
  </si>
  <si>
    <t>Založení parkového trávníku výsevem plochy do 1000 m2 v rovině a ve svahu do 1:5</t>
  </si>
  <si>
    <t>-2107095981</t>
  </si>
  <si>
    <t>30</t>
  </si>
  <si>
    <t>00572410</t>
  </si>
  <si>
    <t>osivo směs travní parková</t>
  </si>
  <si>
    <t>kg</t>
  </si>
  <si>
    <t>1611721343</t>
  </si>
  <si>
    <t>Vodorovné konstrukce</t>
  </si>
  <si>
    <t>31</t>
  </si>
  <si>
    <t>451573111</t>
  </si>
  <si>
    <t>Lože pod potrubí otevřený výkop ze štěrkopísku</t>
  </si>
  <si>
    <t>-295739891</t>
  </si>
  <si>
    <t>Komunikace pozemní</t>
  </si>
  <si>
    <t>32</t>
  </si>
  <si>
    <t>564861111</t>
  </si>
  <si>
    <t>Podklad ze štěrkodrtě ŠD tl 200 mm</t>
  </si>
  <si>
    <t>-379487516</t>
  </si>
  <si>
    <t>33</t>
  </si>
  <si>
    <t>564861113</t>
  </si>
  <si>
    <t>Podklad ze štěrkodrtě ŠD tl 220 mm</t>
  </si>
  <si>
    <t>-1788047943</t>
  </si>
  <si>
    <t>34</t>
  </si>
  <si>
    <t>565135101</t>
  </si>
  <si>
    <t>Asfaltový beton vrstva podkladní ACP 16 (obalované kamenivo OKS) tl 50 mm š do 1,5 m</t>
  </si>
  <si>
    <t>-1060290300</t>
  </si>
  <si>
    <t>35</t>
  </si>
  <si>
    <t>567122112</t>
  </si>
  <si>
    <t>Podklad ze směsi stmelené cementem SC C 8/10 (KSC I) tl 130 mm</t>
  </si>
  <si>
    <t>-600473079</t>
  </si>
  <si>
    <t>36</t>
  </si>
  <si>
    <t>573111112</t>
  </si>
  <si>
    <t>Postřik živičný infiltrační s posypem z asfaltu množství 1 kg/m2</t>
  </si>
  <si>
    <t>723193440</t>
  </si>
  <si>
    <t>37</t>
  </si>
  <si>
    <t>573211109</t>
  </si>
  <si>
    <t>Postřik živičný spojovací z asfaltu v množství 0,50 kg/m2</t>
  </si>
  <si>
    <t>1888132922</t>
  </si>
  <si>
    <t>38</t>
  </si>
  <si>
    <t>577134111</t>
  </si>
  <si>
    <t>Asfaltový beton vrstva obrusná ACO 11 (ABS) tř. I tl 40 mm š do 3 m z nemodifikovaného asfaltu</t>
  </si>
  <si>
    <t>1043875202</t>
  </si>
  <si>
    <t>39</t>
  </si>
  <si>
    <t>577155112</t>
  </si>
  <si>
    <t>Asfaltový beton vrstva ložní ACL 16 (ABH) tl 60 mm š do 3 m z nemodifikovaného asfaltu</t>
  </si>
  <si>
    <t>1004100446</t>
  </si>
  <si>
    <t>40</t>
  </si>
  <si>
    <t>596211110</t>
  </si>
  <si>
    <t>Kladení zámkové dlažby komunikací pro pěší tl 60 mm skupiny A pl do 50 m2</t>
  </si>
  <si>
    <t>395230598</t>
  </si>
  <si>
    <t>41</t>
  </si>
  <si>
    <t>59245018</t>
  </si>
  <si>
    <t>dlažba betonová 200x100x60mm přírodní</t>
  </si>
  <si>
    <t>-1999664168</t>
  </si>
  <si>
    <t>Trubní vedení</t>
  </si>
  <si>
    <t>42</t>
  </si>
  <si>
    <t>852241122</t>
  </si>
  <si>
    <t>Montáž potrubí z trub litinových tlakových přírubových normálních délek otevřený výkop DN 80</t>
  </si>
  <si>
    <t>kus</t>
  </si>
  <si>
    <t>-1814956554</t>
  </si>
  <si>
    <t>43</t>
  </si>
  <si>
    <t>55253241</t>
  </si>
  <si>
    <t xml:space="preserve">trouba přírubová litinová vodovodní  PN10/16 DN 80 dl 500mm</t>
  </si>
  <si>
    <t>-876435276</t>
  </si>
  <si>
    <t>44</t>
  </si>
  <si>
    <t>857242122</t>
  </si>
  <si>
    <t>Montáž litinových tvarovek jednoosých přírubových otevřený výkop DN 80</t>
  </si>
  <si>
    <t>-1976865852</t>
  </si>
  <si>
    <t>45</t>
  </si>
  <si>
    <t>55250642</t>
  </si>
  <si>
    <t>koleno přírubové s patkou PP litinové DN 80</t>
  </si>
  <si>
    <t>-1431850554</t>
  </si>
  <si>
    <t>46</t>
  </si>
  <si>
    <t>-899018532</t>
  </si>
  <si>
    <t>47</t>
  </si>
  <si>
    <t>HWL.760408009016</t>
  </si>
  <si>
    <t xml:space="preserve">PŘÍRUBA  - TAH - PVC 80/90</t>
  </si>
  <si>
    <t>1983159534</t>
  </si>
  <si>
    <t>48</t>
  </si>
  <si>
    <t>HWL.760208009816</t>
  </si>
  <si>
    <t>PŘÍRUBA - TAH - LITINA 80/98</t>
  </si>
  <si>
    <t>-1625692655</t>
  </si>
  <si>
    <t>49</t>
  </si>
  <si>
    <t>857262122</t>
  </si>
  <si>
    <t>Montáž litinových tvarovek jednoosých přírubových otevřený výkop DN 100</t>
  </si>
  <si>
    <t>-743363515</t>
  </si>
  <si>
    <t>50</t>
  </si>
  <si>
    <t>HWL.760210011816</t>
  </si>
  <si>
    <t>PŘÍRUBA - TAH - LITINA 100/118</t>
  </si>
  <si>
    <t>-582816977</t>
  </si>
  <si>
    <t>51</t>
  </si>
  <si>
    <t>HWL.760412514016</t>
  </si>
  <si>
    <t xml:space="preserve">PŘÍRUBA  - TAH - PVC 125/140</t>
  </si>
  <si>
    <t>1221379125</t>
  </si>
  <si>
    <t>52</t>
  </si>
  <si>
    <t>857362122</t>
  </si>
  <si>
    <t>Montáž litinových tvarovek jednoosých přírubových otevřený výkop DN 250</t>
  </si>
  <si>
    <t>-1489707862</t>
  </si>
  <si>
    <t>53</t>
  </si>
  <si>
    <t>HWL.760225027410</t>
  </si>
  <si>
    <t>PŘÍRUBA - TAH - LITINA 250/274</t>
  </si>
  <si>
    <t>-114351972</t>
  </si>
  <si>
    <t>54</t>
  </si>
  <si>
    <t>857372122</t>
  </si>
  <si>
    <t>Montáž litinových tvarovek jednoosých přírubových otevřený výkop DN 300</t>
  </si>
  <si>
    <t>73335400</t>
  </si>
  <si>
    <t>55</t>
  </si>
  <si>
    <t>HWL.760230032610</t>
  </si>
  <si>
    <t>PŘÍRUBA - TAH - LITINA 300/324-6</t>
  </si>
  <si>
    <t>-2139241564</t>
  </si>
  <si>
    <t>56</t>
  </si>
  <si>
    <t>871161141</t>
  </si>
  <si>
    <t>Montáž potrubí z PE100 SDR 11 otevřený výkop svařovaných na tupo D 32 x 3,0 mm</t>
  </si>
  <si>
    <t>624601872</t>
  </si>
  <si>
    <t>57</t>
  </si>
  <si>
    <t>28613110</t>
  </si>
  <si>
    <t>potrubí vodovodní PE100 PN 16 SDR11 6m 100m 32x3,0mm</t>
  </si>
  <si>
    <t>-719622137</t>
  </si>
  <si>
    <t>58</t>
  </si>
  <si>
    <t>871211141</t>
  </si>
  <si>
    <t>Montáž potrubí z PE100 SDR 11 otevřený výkop svařovaných na tupo D 63 x 5,8 mm</t>
  </si>
  <si>
    <t>-726022832</t>
  </si>
  <si>
    <t>59</t>
  </si>
  <si>
    <t>28613113</t>
  </si>
  <si>
    <t>potrubí vodovodní PE100 PN 16 SDR11 6m 100m 63x5,8mm</t>
  </si>
  <si>
    <t>814355175</t>
  </si>
  <si>
    <t>60</t>
  </si>
  <si>
    <t>871241221</t>
  </si>
  <si>
    <t>Montáž potrubí z PE100 SDR 17 otevřený výkop svařovaných elektrotvarovkou D 90 x 5,4 mm</t>
  </si>
  <si>
    <t>567517242</t>
  </si>
  <si>
    <t>61</t>
  </si>
  <si>
    <t>28613129</t>
  </si>
  <si>
    <t>potrubí vodovodní PE100 PN 10 SDR17 6m 12m 100m 90x5,4mm</t>
  </si>
  <si>
    <t>-1267042480</t>
  </si>
  <si>
    <t>62</t>
  </si>
  <si>
    <t>871251221</t>
  </si>
  <si>
    <t>Montáž potrubí z PE100 SDR 17 otevřený výkop svařovaných elektrotvarovkou D 110 x 6,6 mm</t>
  </si>
  <si>
    <t>1392373245</t>
  </si>
  <si>
    <t>63</t>
  </si>
  <si>
    <t>28613130</t>
  </si>
  <si>
    <t>potrubí vodovodní PE100 PN 10 SDR17 6m 12m 100m 110x6,6mm</t>
  </si>
  <si>
    <t>629774898</t>
  </si>
  <si>
    <t>64</t>
  </si>
  <si>
    <t>871321221</t>
  </si>
  <si>
    <t>Montáž potrubí z PE100 SDR 17 otevřený výkop svařovaných elektrotvarovkou D 160 x 9,5 mm</t>
  </si>
  <si>
    <t>1009657514</t>
  </si>
  <si>
    <t>65</t>
  </si>
  <si>
    <t>28613132</t>
  </si>
  <si>
    <t>potrubí vodovodní PE100 PN 10 SDR17 6m 12m 160x9,5mm</t>
  </si>
  <si>
    <t>-1215916290</t>
  </si>
  <si>
    <t>66</t>
  </si>
  <si>
    <t>871351222</t>
  </si>
  <si>
    <t>Montáž potrubí z PE100 SDR 17 otevřený výkop svařovaných elektrotvarovkou D 225 x 13,4 mm</t>
  </si>
  <si>
    <t>-941121603</t>
  </si>
  <si>
    <t>67</t>
  </si>
  <si>
    <t>28613627</t>
  </si>
  <si>
    <t>potrubí dvouvrstvé PE100 SDR 17 225x13,4 dl 12m</t>
  </si>
  <si>
    <t>353772110</t>
  </si>
  <si>
    <t>68</t>
  </si>
  <si>
    <t>871361222</t>
  </si>
  <si>
    <t>Montáž potrubí z PE100 SDR 17 otevřený výkop svařovaných elektrotvarovkou D 280 x 16,6 mm</t>
  </si>
  <si>
    <t>-1191729436</t>
  </si>
  <si>
    <t>69</t>
  </si>
  <si>
    <t>28613629</t>
  </si>
  <si>
    <t>potrubí dvouvrstvé PE100 SDR 17 280x16,6 dl 12m</t>
  </si>
  <si>
    <t>151966709</t>
  </si>
  <si>
    <t>70</t>
  </si>
  <si>
    <t>877161112</t>
  </si>
  <si>
    <t>Montáž elektrokolen 90° na vodovodním potrubí z PE trub d 32</t>
  </si>
  <si>
    <t>1025518404</t>
  </si>
  <si>
    <t>71</t>
  </si>
  <si>
    <t>28653052</t>
  </si>
  <si>
    <t>elektrokoleno 90° PE 100 D 32mm</t>
  </si>
  <si>
    <t>1317950790</t>
  </si>
  <si>
    <t>72</t>
  </si>
  <si>
    <t>877211112</t>
  </si>
  <si>
    <t>Montáž elektrokolen 90° na vodovodním potrubí z PE trub d 63</t>
  </si>
  <si>
    <t>257892931</t>
  </si>
  <si>
    <t>73</t>
  </si>
  <si>
    <t>28653055</t>
  </si>
  <si>
    <t>elektrokoleno 90° PE 100 D 63mm</t>
  </si>
  <si>
    <t>1434241541</t>
  </si>
  <si>
    <t>74</t>
  </si>
  <si>
    <t>877241101</t>
  </si>
  <si>
    <t>Montáž elektrospojek na vodovodním potrubí z PE trub d 90</t>
  </si>
  <si>
    <t>2132326020</t>
  </si>
  <si>
    <t>75</t>
  </si>
  <si>
    <t>28615974</t>
  </si>
  <si>
    <t>elektrospojka SDR11 PE 100 PN16 D 90mm</t>
  </si>
  <si>
    <t>-1709369120</t>
  </si>
  <si>
    <t>76</t>
  </si>
  <si>
    <t>28653149</t>
  </si>
  <si>
    <t>nákružek lemový PE 100 SDR17 90mm</t>
  </si>
  <si>
    <t>-490038657</t>
  </si>
  <si>
    <t>77</t>
  </si>
  <si>
    <t>28654368</t>
  </si>
  <si>
    <t>příruba volná k lemovému nákružku z polypropylénu 90</t>
  </si>
  <si>
    <t>1318212379</t>
  </si>
  <si>
    <t>78</t>
  </si>
  <si>
    <t>28614897.1</t>
  </si>
  <si>
    <t>oblouk 45° SDR11 PE 100 PN16 D 90mm</t>
  </si>
  <si>
    <t>-340434815</t>
  </si>
  <si>
    <t>79</t>
  </si>
  <si>
    <t>28614897.2</t>
  </si>
  <si>
    <t>oblouk 30° SDR11 PE 100 PN16 D 90mm</t>
  </si>
  <si>
    <t>-443457376</t>
  </si>
  <si>
    <t>80</t>
  </si>
  <si>
    <t>877241112</t>
  </si>
  <si>
    <t>Montáž elektrokolen 90° na vodovodním potrubí z PE trub d 90</t>
  </si>
  <si>
    <t>-982275457</t>
  </si>
  <si>
    <t>81</t>
  </si>
  <si>
    <t>28653060</t>
  </si>
  <si>
    <t>elektrokoleno 90° PE 100 D 90mm</t>
  </si>
  <si>
    <t>626601735</t>
  </si>
  <si>
    <t>82</t>
  </si>
  <si>
    <t>877261101</t>
  </si>
  <si>
    <t>Montáž elektrospojek na vodovodním potrubí z PE trub d 110</t>
  </si>
  <si>
    <t>2034947121</t>
  </si>
  <si>
    <t>83</t>
  </si>
  <si>
    <t>28615975</t>
  </si>
  <si>
    <t>elektrospojka SDR11 PE 100 PN16 D 110mm</t>
  </si>
  <si>
    <t>1896836785</t>
  </si>
  <si>
    <t>84</t>
  </si>
  <si>
    <t>28654410</t>
  </si>
  <si>
    <t>příruba volná k lemovému nákružku z polypropylénu 110</t>
  </si>
  <si>
    <t>1978496031</t>
  </si>
  <si>
    <t>85</t>
  </si>
  <si>
    <t>28653150</t>
  </si>
  <si>
    <t>nákružek lemový PE 100 SDR17 110mm</t>
  </si>
  <si>
    <t>-325655473</t>
  </si>
  <si>
    <t>86</t>
  </si>
  <si>
    <t>28614881.1</t>
  </si>
  <si>
    <t>oblouk 90° SDR17 PE 100 PN10 D 110mm</t>
  </si>
  <si>
    <t>787241041</t>
  </si>
  <si>
    <t>87</t>
  </si>
  <si>
    <t>28614881.2</t>
  </si>
  <si>
    <t>oblouk 11° SDR17 PE 100 PN10 D 110mm</t>
  </si>
  <si>
    <t>-1807101731</t>
  </si>
  <si>
    <t>88</t>
  </si>
  <si>
    <t>28614978</t>
  </si>
  <si>
    <t>elektroredukce PE 100 PN16 D 110-90mm</t>
  </si>
  <si>
    <t>-745751658</t>
  </si>
  <si>
    <t>89</t>
  </si>
  <si>
    <t>877261112</t>
  </si>
  <si>
    <t>Montáž elektrokolen 90° na vodovodním potrubí z PE trub d 110</t>
  </si>
  <si>
    <t>146494683</t>
  </si>
  <si>
    <t>90</t>
  </si>
  <si>
    <t>28614937</t>
  </si>
  <si>
    <t>elektrokoleno 90° PE 100 PN16 D 110mm</t>
  </si>
  <si>
    <t>1419177349</t>
  </si>
  <si>
    <t>91</t>
  </si>
  <si>
    <t>877261113</t>
  </si>
  <si>
    <t>Montáž elektro T-kusů na vodovodním potrubí z PE trub d 110</t>
  </si>
  <si>
    <t>-293669048</t>
  </si>
  <si>
    <t>92</t>
  </si>
  <si>
    <t>28614961.1</t>
  </si>
  <si>
    <t>T-kus SDR17 PE 100 D 110 mm</t>
  </si>
  <si>
    <t>172049863</t>
  </si>
  <si>
    <t>93</t>
  </si>
  <si>
    <t>28614961.2</t>
  </si>
  <si>
    <t>T-kus SDR17 PE 100 D 110/90 mm</t>
  </si>
  <si>
    <t>-2033972568</t>
  </si>
  <si>
    <t>94</t>
  </si>
  <si>
    <t>877321101</t>
  </si>
  <si>
    <t>Montáž elektrospojek na vodovodním potrubí z PE trub d 160</t>
  </si>
  <si>
    <t>-56781162</t>
  </si>
  <si>
    <t>95</t>
  </si>
  <si>
    <t>28614923</t>
  </si>
  <si>
    <t>elektrospojka SDR17 PE 100 PN10 D 160mm</t>
  </si>
  <si>
    <t>1686070619</t>
  </si>
  <si>
    <t>96</t>
  </si>
  <si>
    <t>28653153</t>
  </si>
  <si>
    <t>nákružek lemový PE 100 SDR 17 160mm</t>
  </si>
  <si>
    <t>-2063693776</t>
  </si>
  <si>
    <t>97</t>
  </si>
  <si>
    <t>28654411.1</t>
  </si>
  <si>
    <t>příruba volná k lemovému nákružku z polypropylénu 160</t>
  </si>
  <si>
    <t>716118692</t>
  </si>
  <si>
    <t>98</t>
  </si>
  <si>
    <t>28614871.1</t>
  </si>
  <si>
    <t>oblouk 11° SDR17 PE 100 PN10 D 160mm</t>
  </si>
  <si>
    <t>307409210</t>
  </si>
  <si>
    <t>99</t>
  </si>
  <si>
    <t>28614980</t>
  </si>
  <si>
    <t>elektroredukce PE 100 PN16 D 160-110mm</t>
  </si>
  <si>
    <t>-2126649</t>
  </si>
  <si>
    <t>100</t>
  </si>
  <si>
    <t>877321113</t>
  </si>
  <si>
    <t>Montáž elektro T-kusů na vodovodním potrubí z PE trub d 160</t>
  </si>
  <si>
    <t>176766509</t>
  </si>
  <si>
    <t>101</t>
  </si>
  <si>
    <t>28614963</t>
  </si>
  <si>
    <t>T-kus SDR17 PE 100 D 160 mm</t>
  </si>
  <si>
    <t>-838272138</t>
  </si>
  <si>
    <t>102</t>
  </si>
  <si>
    <t>877351102</t>
  </si>
  <si>
    <t>Montáž elektrospojek na vodovodním potrubí z PE trub d 225</t>
  </si>
  <si>
    <t>-1168278790</t>
  </si>
  <si>
    <t>103</t>
  </si>
  <si>
    <t>28653156</t>
  </si>
  <si>
    <t>nákružek lemový PE 100 SDR17 225mm</t>
  </si>
  <si>
    <t>2061395806</t>
  </si>
  <si>
    <t>104</t>
  </si>
  <si>
    <t>28654411.6</t>
  </si>
  <si>
    <t>příruba volná k lemovému nákružku z polypropylénu 225</t>
  </si>
  <si>
    <t>-909174858</t>
  </si>
  <si>
    <t>105</t>
  </si>
  <si>
    <t>28614983.1</t>
  </si>
  <si>
    <t>elektroredukce PE 100 PN16 D 225-110mm</t>
  </si>
  <si>
    <t>1909375465</t>
  </si>
  <si>
    <t>106</t>
  </si>
  <si>
    <t>877351112</t>
  </si>
  <si>
    <t>Montáž elektrokolen 90° na vodovodním potrubí z PE trub d 200</t>
  </si>
  <si>
    <t>-1894075213</t>
  </si>
  <si>
    <t>107</t>
  </si>
  <si>
    <t>28614942</t>
  </si>
  <si>
    <t>elektrokoleno 90° PE 100 PN16 D 225mm</t>
  </si>
  <si>
    <t>2033794881</t>
  </si>
  <si>
    <t>108</t>
  </si>
  <si>
    <t>877351112.1</t>
  </si>
  <si>
    <t>Montáž elektrokolen 90° na vodovodním potrubí z PE trub d 280</t>
  </si>
  <si>
    <t>-711202237</t>
  </si>
  <si>
    <t>109</t>
  </si>
  <si>
    <t>28614943.1</t>
  </si>
  <si>
    <t>elektrokoleno 90° PE 100 PN16 D 280mm</t>
  </si>
  <si>
    <t>-495032943</t>
  </si>
  <si>
    <t>110</t>
  </si>
  <si>
    <t>877351113.1</t>
  </si>
  <si>
    <t>Montáž elektro T-kusů na vodovodním potrubí z PE trub d 280</t>
  </si>
  <si>
    <t>-760019906</t>
  </si>
  <si>
    <t>111</t>
  </si>
  <si>
    <t>28614995</t>
  </si>
  <si>
    <t>T-kus SDR17 PE 100 D 280mm</t>
  </si>
  <si>
    <t>-1251100462</t>
  </si>
  <si>
    <t>112</t>
  </si>
  <si>
    <t>28614995.1</t>
  </si>
  <si>
    <t>T-kus SDR17 PE 100 D 280/160mm</t>
  </si>
  <si>
    <t>-1271035135</t>
  </si>
  <si>
    <t>113</t>
  </si>
  <si>
    <t>28614995.2</t>
  </si>
  <si>
    <t>T-kus SDR17 PE 100 D 280/110mm</t>
  </si>
  <si>
    <t>-629337086</t>
  </si>
  <si>
    <t>114</t>
  </si>
  <si>
    <t>877361102</t>
  </si>
  <si>
    <t>Montáž elektrospojek na vodovodním potrubí z PE trub d 280</t>
  </si>
  <si>
    <t>-419765334</t>
  </si>
  <si>
    <t>115</t>
  </si>
  <si>
    <t>28614928</t>
  </si>
  <si>
    <t>elektrospojka SDR17 PE 100 PN10 D 280mm</t>
  </si>
  <si>
    <t>-305435233</t>
  </si>
  <si>
    <t>116</t>
  </si>
  <si>
    <t>28653158</t>
  </si>
  <si>
    <t>nákružek lemový PE 100 SDR17 280mm</t>
  </si>
  <si>
    <t>640167722</t>
  </si>
  <si>
    <t>117</t>
  </si>
  <si>
    <t>28654411.3</t>
  </si>
  <si>
    <t>příruba volná k lemovému nákružku z polypropylénu 280</t>
  </si>
  <si>
    <t>-735430062</t>
  </si>
  <si>
    <t>118</t>
  </si>
  <si>
    <t>NCL.472813710</t>
  </si>
  <si>
    <t>Ploché těsnění k lemovému nákružku - ocelová výztuha, NBR, DN250, d280 (329/273mm)</t>
  </si>
  <si>
    <t>177580898</t>
  </si>
  <si>
    <t>119</t>
  </si>
  <si>
    <t>28614889</t>
  </si>
  <si>
    <t>oblouk 90° SDR17 PE 100 PN10 D 280mm</t>
  </si>
  <si>
    <t>-1742431961</t>
  </si>
  <si>
    <t>120</t>
  </si>
  <si>
    <t>28614889.1</t>
  </si>
  <si>
    <t>oblouk 22° SDR17 PE 100 PN10 D 280mm</t>
  </si>
  <si>
    <t>-1176318469</t>
  </si>
  <si>
    <t>121</t>
  </si>
  <si>
    <t>28614889.2</t>
  </si>
  <si>
    <t>oblouk 11° SDR17 PE 100 PN10 D 280mm</t>
  </si>
  <si>
    <t>-1692536869</t>
  </si>
  <si>
    <t>122</t>
  </si>
  <si>
    <t>28614985.4</t>
  </si>
  <si>
    <t>elektroredukce PE 100 PN16 D 280-250mm</t>
  </si>
  <si>
    <t>780780387</t>
  </si>
  <si>
    <t>123</t>
  </si>
  <si>
    <t>877371101</t>
  </si>
  <si>
    <t>Montáž elektrospojek na vodovodním potrubí z PE trub d 315</t>
  </si>
  <si>
    <t>-228222013</t>
  </si>
  <si>
    <t>124</t>
  </si>
  <si>
    <t>28653159</t>
  </si>
  <si>
    <t>nákružek lemový PE 100 SDR17 315mm</t>
  </si>
  <si>
    <t>-922182177</t>
  </si>
  <si>
    <t>125</t>
  </si>
  <si>
    <t>28654411.4</t>
  </si>
  <si>
    <t>příruba volná k lemovému nákružku z polypropylénu 315</t>
  </si>
  <si>
    <t>519539120</t>
  </si>
  <si>
    <t>126</t>
  </si>
  <si>
    <t>NCL.473113710</t>
  </si>
  <si>
    <t>Ploché těsnění k lemovému nákružku - ocelová výztuha, NBR, DN300, d315 (384/324mm)</t>
  </si>
  <si>
    <t>1261969241</t>
  </si>
  <si>
    <t>127</t>
  </si>
  <si>
    <t>28614985.5</t>
  </si>
  <si>
    <t>elektroredukce PE 100 PN16 D 3150-280mm</t>
  </si>
  <si>
    <t>-1188879178</t>
  </si>
  <si>
    <t>128</t>
  </si>
  <si>
    <t>891173111</t>
  </si>
  <si>
    <t>Montáž vodovodního ventilu hlavního pro přípojky DN 32</t>
  </si>
  <si>
    <t>1599663995</t>
  </si>
  <si>
    <t>129</t>
  </si>
  <si>
    <t>HWL.630103203216</t>
  </si>
  <si>
    <t>TVAROVKA ISO SPOJKA PRO DODATEČNOU MONTÁŽ 32-32</t>
  </si>
  <si>
    <t>1796383161</t>
  </si>
  <si>
    <t>130</t>
  </si>
  <si>
    <t>891181112</t>
  </si>
  <si>
    <t>Montáž vodovodních šoupátek otevřený výkop DN 40</t>
  </si>
  <si>
    <t>1841401280</t>
  </si>
  <si>
    <t>131</t>
  </si>
  <si>
    <t>HWL.313000103216</t>
  </si>
  <si>
    <t>VENTIL ISO DOMOVNÍ PŘÍPOJKY ROHOVÝ 32-5/4"</t>
  </si>
  <si>
    <t>718529385</t>
  </si>
  <si>
    <t>132</t>
  </si>
  <si>
    <t>HWL.960113018004</t>
  </si>
  <si>
    <t>SOUPRAVA ZEMNÍ TELESKOPICKÁ DOM. ŠOUPÁTKA-1,3-1,8 3/4"-2" (1,3-1,8m)</t>
  </si>
  <si>
    <t>1692742385</t>
  </si>
  <si>
    <t>133</t>
  </si>
  <si>
    <t>891213111</t>
  </si>
  <si>
    <t>Montáž vodovodního ventilu hlavního pro přípojky DN 50</t>
  </si>
  <si>
    <t>-972405834</t>
  </si>
  <si>
    <t>134</t>
  </si>
  <si>
    <t>HWL.630106306316</t>
  </si>
  <si>
    <t>TVAROVKA ISO SPOJKA PRO DODATEČNOU MONTÁŽ 63-63</t>
  </si>
  <si>
    <t>-2001723104</t>
  </si>
  <si>
    <t>135</t>
  </si>
  <si>
    <t>891231112</t>
  </si>
  <si>
    <t>Montáž vodovodních šoupátek otevřený výkop DN 65</t>
  </si>
  <si>
    <t>-412102816</t>
  </si>
  <si>
    <t>136</t>
  </si>
  <si>
    <t>HWL.313000206316</t>
  </si>
  <si>
    <t>VENTIL ISO DOMOVNÍ PŘÍPOJKY ROHOVÝ 63-2"</t>
  </si>
  <si>
    <t>1375095809</t>
  </si>
  <si>
    <t>137</t>
  </si>
  <si>
    <t>-2103165518</t>
  </si>
  <si>
    <t>138</t>
  </si>
  <si>
    <t>891241112</t>
  </si>
  <si>
    <t>Montáž vodovodních šoupátek otevřený výkop DN 80</t>
  </si>
  <si>
    <t>-410362372</t>
  </si>
  <si>
    <t>139</t>
  </si>
  <si>
    <t>42221116</t>
  </si>
  <si>
    <t>šoupátko s přírubami voda DN 80 PN16</t>
  </si>
  <si>
    <t>1290549291</t>
  </si>
  <si>
    <t>140</t>
  </si>
  <si>
    <t>HWL.950108000003</t>
  </si>
  <si>
    <t>SOUPRAVA ZEMNÍ TELESKOPICKÁ E1/A-1,3 -1,8 65-80 E1/80 A (1,3-1,8m)</t>
  </si>
  <si>
    <t>1335581947</t>
  </si>
  <si>
    <t>141</t>
  </si>
  <si>
    <t>891247111</t>
  </si>
  <si>
    <t>Montáž hydrantů podzemních DN 80</t>
  </si>
  <si>
    <t>-1262680302</t>
  </si>
  <si>
    <t>142</t>
  </si>
  <si>
    <t>HWL.K24008015016</t>
  </si>
  <si>
    <t>HYDRANT DUO PODZEMNÍ 80/1,5 m</t>
  </si>
  <si>
    <t>-1934153901</t>
  </si>
  <si>
    <t>143</t>
  </si>
  <si>
    <t>891247211</t>
  </si>
  <si>
    <t>Montáž hydrantů nadzemních DN 80</t>
  </si>
  <si>
    <t>1335575222</t>
  </si>
  <si>
    <t>144</t>
  </si>
  <si>
    <t>HWL.514008015016</t>
  </si>
  <si>
    <t>HYDRANT TUHÝ NIRO 2B 80/1,5 m</t>
  </si>
  <si>
    <t>1193896976</t>
  </si>
  <si>
    <t>145</t>
  </si>
  <si>
    <t>891249111</t>
  </si>
  <si>
    <t>Montáž navrtávacích pasů na potrubí z jakýchkoli trub DN 80</t>
  </si>
  <si>
    <t>-1884929829</t>
  </si>
  <si>
    <t>146</t>
  </si>
  <si>
    <t>HWL.525009005416</t>
  </si>
  <si>
    <t>PAS NAVRTÁVACÍ HAKU 90-5/4''</t>
  </si>
  <si>
    <t>1788411797</t>
  </si>
  <si>
    <t>147</t>
  </si>
  <si>
    <t>HWL.525009000216</t>
  </si>
  <si>
    <t>PAS NAVRTÁVACÍ HAKU 90-2''</t>
  </si>
  <si>
    <t>-90150964</t>
  </si>
  <si>
    <t>148</t>
  </si>
  <si>
    <t>891261112</t>
  </si>
  <si>
    <t>Montáž vodovodních šoupátek otevřený výkop DN 100</t>
  </si>
  <si>
    <t>2062520824</t>
  </si>
  <si>
    <t>149</t>
  </si>
  <si>
    <t>42221117</t>
  </si>
  <si>
    <t>šoupátko s přírubami voda DN 100 PN16</t>
  </si>
  <si>
    <t>1463153803</t>
  </si>
  <si>
    <t>150</t>
  </si>
  <si>
    <t>HWL.950110000003</t>
  </si>
  <si>
    <t>SOUPRAVA ZEMNÍ TELESKOPICKÁ E1/A-1,3 -1,8 100 (1,3-1,8m)</t>
  </si>
  <si>
    <t>2019000431</t>
  </si>
  <si>
    <t>151</t>
  </si>
  <si>
    <t>891269111</t>
  </si>
  <si>
    <t>Montáž navrtávacích pasů na potrubí z jakýchkoli trub DN 100</t>
  </si>
  <si>
    <t>1428850630</t>
  </si>
  <si>
    <t>152</t>
  </si>
  <si>
    <t>HWL.525011005416</t>
  </si>
  <si>
    <t>PAS NAVRTÁVACÍ HAKU 110-5/4''</t>
  </si>
  <si>
    <t>-103602353</t>
  </si>
  <si>
    <t>153</t>
  </si>
  <si>
    <t>891311112</t>
  </si>
  <si>
    <t>Montáž vodovodních šoupátek otevřený výkop DN 150</t>
  </si>
  <si>
    <t>389177843</t>
  </si>
  <si>
    <t>154</t>
  </si>
  <si>
    <t>42221119</t>
  </si>
  <si>
    <t>šoupátko s přírubami voda DN 150 PN16</t>
  </si>
  <si>
    <t>1539880515</t>
  </si>
  <si>
    <t>155</t>
  </si>
  <si>
    <t>HWL.950112515003</t>
  </si>
  <si>
    <t>SOUPRAVA ZEMNÍ TELESKOPICKÁ E1/A-1,3 -1,8 125-150 (1,3-1,8m)</t>
  </si>
  <si>
    <t>954766914</t>
  </si>
  <si>
    <t>156</t>
  </si>
  <si>
    <t>891319111</t>
  </si>
  <si>
    <t>Montáž navrtávacích pasů na potrubí z jakýchkoli trub DN 150</t>
  </si>
  <si>
    <t>-503742361</t>
  </si>
  <si>
    <t>157</t>
  </si>
  <si>
    <t>HWL.525016005416</t>
  </si>
  <si>
    <t>PAS NAVRTÁVACÍ HAKU 160-5/4''</t>
  </si>
  <si>
    <t>98437876</t>
  </si>
  <si>
    <t>158</t>
  </si>
  <si>
    <t>891351112</t>
  </si>
  <si>
    <t>Montáž vodovodních šoupátek otevřený výkop DN 200</t>
  </si>
  <si>
    <t>1325131762</t>
  </si>
  <si>
    <t>159</t>
  </si>
  <si>
    <t>42221120</t>
  </si>
  <si>
    <t>šoupátko s přírubami voda DN 200 PN10</t>
  </si>
  <si>
    <t>492417321</t>
  </si>
  <si>
    <t>160</t>
  </si>
  <si>
    <t>HWL.950120000003</t>
  </si>
  <si>
    <t>SOUPRAVA ZEMNÍ TELESKOPICKÁ E1/A-1,35-1,8 200 (1,35-1,8m)</t>
  </si>
  <si>
    <t>-350834701</t>
  </si>
  <si>
    <t>161</t>
  </si>
  <si>
    <t>891361112</t>
  </si>
  <si>
    <t>Montáž vodovodních šoupátek otevřený výkop DN 250</t>
  </si>
  <si>
    <t>-345525547</t>
  </si>
  <si>
    <t>162</t>
  </si>
  <si>
    <t>42221121</t>
  </si>
  <si>
    <t>šoupátko s přírubami voda DN 250 PN10</t>
  </si>
  <si>
    <t>-2044509870</t>
  </si>
  <si>
    <t>163</t>
  </si>
  <si>
    <t>HWL.950125030003</t>
  </si>
  <si>
    <t>SOUPRAVA ZEMNÍ TELESKOPICKÁ E1 1,4-1,8 250-300 (1,4-1,8m)</t>
  </si>
  <si>
    <t>-1642841931</t>
  </si>
  <si>
    <t>164</t>
  </si>
  <si>
    <t>891369111</t>
  </si>
  <si>
    <t>Montáž navrtávacích pasů na potrubí z jakýchkoli trub DN 250</t>
  </si>
  <si>
    <t>716283432</t>
  </si>
  <si>
    <t>165</t>
  </si>
  <si>
    <t>HWL.525028005416</t>
  </si>
  <si>
    <t>PAS NAVRTÁVACÍ HAKU 280-5/4''</t>
  </si>
  <si>
    <t>1742305</t>
  </si>
  <si>
    <t>166</t>
  </si>
  <si>
    <t>892233122</t>
  </si>
  <si>
    <t>Proplach a dezinfekce vodovodního potrubí DN od 40 do 70</t>
  </si>
  <si>
    <t>1044445398</t>
  </si>
  <si>
    <t>167</t>
  </si>
  <si>
    <t>892241111</t>
  </si>
  <si>
    <t>Tlaková zkouška vodou potrubí do 80</t>
  </si>
  <si>
    <t>1154211602</t>
  </si>
  <si>
    <t>168</t>
  </si>
  <si>
    <t>892271111</t>
  </si>
  <si>
    <t>Tlaková zkouška vodou potrubí DN 100 nebo 125</t>
  </si>
  <si>
    <t>-1186644245</t>
  </si>
  <si>
    <t>169</t>
  </si>
  <si>
    <t>892273122</t>
  </si>
  <si>
    <t>Proplach a dezinfekce vodovodního potrubí DN od 80 do 125</t>
  </si>
  <si>
    <t>-926895363</t>
  </si>
  <si>
    <t>170</t>
  </si>
  <si>
    <t>892351111</t>
  </si>
  <si>
    <t>Tlaková zkouška vodou potrubí DN 150 nebo 200</t>
  </si>
  <si>
    <t>432484694</t>
  </si>
  <si>
    <t>171</t>
  </si>
  <si>
    <t>892353122</t>
  </si>
  <si>
    <t>Proplach a dezinfekce vodovodního potrubí DN 150 nebo 200</t>
  </si>
  <si>
    <t>1294062247</t>
  </si>
  <si>
    <t>172</t>
  </si>
  <si>
    <t>892381111</t>
  </si>
  <si>
    <t>Tlaková zkouška vodou potrubí DN 250, DN 300 nebo 350</t>
  </si>
  <si>
    <t>-1131150511</t>
  </si>
  <si>
    <t>173</t>
  </si>
  <si>
    <t>892383122</t>
  </si>
  <si>
    <t>Proplach a dezinfekce vodovodního potrubí DN 250, DN 300 nebo 350</t>
  </si>
  <si>
    <t>558856186</t>
  </si>
  <si>
    <t>174</t>
  </si>
  <si>
    <t>899401112</t>
  </si>
  <si>
    <t>Osazení poklopů litinových šoupátkových</t>
  </si>
  <si>
    <t>1087759314</t>
  </si>
  <si>
    <t>175</t>
  </si>
  <si>
    <t>HWL.1750KASI0000</t>
  </si>
  <si>
    <t>POKLOP ULIČNÍ SAMONIVELAČNÍ ŠOUPÁTKOVÝ (Z.S. TELE) HAWLE-VODA</t>
  </si>
  <si>
    <t>-36288270</t>
  </si>
  <si>
    <t>176</t>
  </si>
  <si>
    <t>HWL.1650KASI0000</t>
  </si>
  <si>
    <t>POKLOP ULIČNÍ SAMONIVELAČNÍ PŘÍPOJKOVÝ S LOGEM HAWLE VODA</t>
  </si>
  <si>
    <t>2010047226</t>
  </si>
  <si>
    <t>177</t>
  </si>
  <si>
    <t>899401113</t>
  </si>
  <si>
    <t>Osazení poklopů litinových hydrantových</t>
  </si>
  <si>
    <t>-582890947</t>
  </si>
  <si>
    <t>178</t>
  </si>
  <si>
    <t>HWL.195000000001</t>
  </si>
  <si>
    <t>VÍČKO K POKLOPU K PODZEMNÍ HYDRANT HAWLE LITINA</t>
  </si>
  <si>
    <t>-2072563949</t>
  </si>
  <si>
    <t>179</t>
  </si>
  <si>
    <t>899721111</t>
  </si>
  <si>
    <t>Signalizační vodič DN do 150 mm na potrubí</t>
  </si>
  <si>
    <t>-93523406</t>
  </si>
  <si>
    <t>180</t>
  </si>
  <si>
    <t>899721112</t>
  </si>
  <si>
    <t>Signalizační vodič DN nad 150 mm na potrubí</t>
  </si>
  <si>
    <t>-1980585968</t>
  </si>
  <si>
    <t>181</t>
  </si>
  <si>
    <t>899722112</t>
  </si>
  <si>
    <t>Krytí potrubí z plastů výstražnou fólií z PVC 25 cm</t>
  </si>
  <si>
    <t>1986733829</t>
  </si>
  <si>
    <t>182</t>
  </si>
  <si>
    <t>891_R001</t>
  </si>
  <si>
    <t>Přepojení domovních přípojek DN 32</t>
  </si>
  <si>
    <t>1664978720</t>
  </si>
  <si>
    <t>183</t>
  </si>
  <si>
    <t>891_R005</t>
  </si>
  <si>
    <t>Přepojení a propojení na stávající řad DN 80</t>
  </si>
  <si>
    <t>828522413</t>
  </si>
  <si>
    <t>184</t>
  </si>
  <si>
    <t>891_R006</t>
  </si>
  <si>
    <t>Přepojení a propojení na stávající řad DN 100</t>
  </si>
  <si>
    <t>-425084301</t>
  </si>
  <si>
    <t>185</t>
  </si>
  <si>
    <t>891_R007</t>
  </si>
  <si>
    <t>Přepojení a propojení na stávající řad DN 150</t>
  </si>
  <si>
    <t>-2012546594</t>
  </si>
  <si>
    <t>186</t>
  </si>
  <si>
    <t>891_R008</t>
  </si>
  <si>
    <t>Přepojení a propojení na stávající řad DN 200</t>
  </si>
  <si>
    <t>-1209627634</t>
  </si>
  <si>
    <t>187</t>
  </si>
  <si>
    <t>891_R009</t>
  </si>
  <si>
    <t>Přepojení a propojení na stávající řad DN 250</t>
  </si>
  <si>
    <t>-1890104145</t>
  </si>
  <si>
    <t>188</t>
  </si>
  <si>
    <t>891_R010</t>
  </si>
  <si>
    <t>Přepojení a propojení na stávající řad DN 300</t>
  </si>
  <si>
    <t>-134616143</t>
  </si>
  <si>
    <t>189</t>
  </si>
  <si>
    <t>HWL.881001617000</t>
  </si>
  <si>
    <t>ŠROUB S MATICÍ POZINK M16/170</t>
  </si>
  <si>
    <t>1243322397</t>
  </si>
  <si>
    <t>190</t>
  </si>
  <si>
    <t>891_R050</t>
  </si>
  <si>
    <t>Demontáž tvarovek a litinového potrubí ve stávající armaturní šachtě</t>
  </si>
  <si>
    <t xml:space="preserve">komplet </t>
  </si>
  <si>
    <t>2058150398</t>
  </si>
  <si>
    <t>191</t>
  </si>
  <si>
    <t>891_R060</t>
  </si>
  <si>
    <t>Nové propojení na stávající potrubí 63 a 32 v armaturní šachtě</t>
  </si>
  <si>
    <t>-361622259</t>
  </si>
  <si>
    <t>192</t>
  </si>
  <si>
    <t>899_R111</t>
  </si>
  <si>
    <t xml:space="preserve">Provizorní zásobování nemovitostí pitnou vodou - potrubí PE D 63 mm (dodávka, montáž, uložení, přepojení přípojek a dmtz + zajištění provizorního potrubí)   </t>
  </si>
  <si>
    <t>1868573507</t>
  </si>
  <si>
    <t>Ostatní konstrukce a práce, bourání</t>
  </si>
  <si>
    <t>193</t>
  </si>
  <si>
    <t>916131213</t>
  </si>
  <si>
    <t>Osazení silničního obrubníku betonového stojatého s boční opěrou do lože z betonu prostého</t>
  </si>
  <si>
    <t>-667214133</t>
  </si>
  <si>
    <t>194</t>
  </si>
  <si>
    <t>59217034</t>
  </si>
  <si>
    <t>obrubník betonový silniční 1000x150x300mm</t>
  </si>
  <si>
    <t>1608680352</t>
  </si>
  <si>
    <t>195</t>
  </si>
  <si>
    <t>919735112</t>
  </si>
  <si>
    <t>Řezání stávajícího živičného krytu hl do 100 mm</t>
  </si>
  <si>
    <t>2043408634</t>
  </si>
  <si>
    <t>196</t>
  </si>
  <si>
    <t>91973R211</t>
  </si>
  <si>
    <t>Zalití spáry modifikovanou asfaltovou zálivkou s podrcením</t>
  </si>
  <si>
    <t>1944795970</t>
  </si>
  <si>
    <t>197</t>
  </si>
  <si>
    <t>97715R128</t>
  </si>
  <si>
    <t xml:space="preserve">Prostupy do stávajících šachet včetně utěsnění </t>
  </si>
  <si>
    <t>477645329</t>
  </si>
  <si>
    <t>997</t>
  </si>
  <si>
    <t>Přesun sutě</t>
  </si>
  <si>
    <t>198</t>
  </si>
  <si>
    <t>997221551</t>
  </si>
  <si>
    <t>Vodorovná doprava suti ze sypkých materiálů do 1 km</t>
  </si>
  <si>
    <t>-1122036654</t>
  </si>
  <si>
    <t>199</t>
  </si>
  <si>
    <t>997221559</t>
  </si>
  <si>
    <t>Příplatek ZKD 1 km u vodorovné dopravy suti ze sypkých materiálů</t>
  </si>
  <si>
    <t>453844546</t>
  </si>
  <si>
    <t>200</t>
  </si>
  <si>
    <t>997221611</t>
  </si>
  <si>
    <t>Nakládání suti na dopravní prostředky pro vodorovnou dopravu</t>
  </si>
  <si>
    <t>-314124279</t>
  </si>
  <si>
    <t>201</t>
  </si>
  <si>
    <t>997221645</t>
  </si>
  <si>
    <t>Poplatek za uložení na skládce (skládkovné) odpadu asfaltového bez dehtu kód odpadu 17 03 02</t>
  </si>
  <si>
    <t>-840727980</t>
  </si>
  <si>
    <t>202</t>
  </si>
  <si>
    <t>997221655</t>
  </si>
  <si>
    <t>1062142496</t>
  </si>
  <si>
    <t>998</t>
  </si>
  <si>
    <t>Přesun hmot</t>
  </si>
  <si>
    <t>203</t>
  </si>
  <si>
    <t>998276101</t>
  </si>
  <si>
    <t>Přesun hmot pro trubní vedení z trub z plastických hmot otevřený výkop</t>
  </si>
  <si>
    <t>1437302246</t>
  </si>
  <si>
    <t>Práce a dodávky M</t>
  </si>
  <si>
    <t>23-M</t>
  </si>
  <si>
    <t>Montáže potrubí</t>
  </si>
  <si>
    <t>204</t>
  </si>
  <si>
    <t>230170002</t>
  </si>
  <si>
    <t>Tlakové zkoušky těsnosti potrubí - příprava DN do 80</t>
  </si>
  <si>
    <t>sada</t>
  </si>
  <si>
    <t>477680846</t>
  </si>
  <si>
    <t>205</t>
  </si>
  <si>
    <t>230170003</t>
  </si>
  <si>
    <t>Tlakové zkoušky těsnosti potrubí - příprava DN do 125</t>
  </si>
  <si>
    <t>-655715996</t>
  </si>
  <si>
    <t>206</t>
  </si>
  <si>
    <t>230170004</t>
  </si>
  <si>
    <t>Tlakové zkoušky těsnosti potrubí - příprava DN do 200</t>
  </si>
  <si>
    <t>1184414315</t>
  </si>
  <si>
    <t>207</t>
  </si>
  <si>
    <t>230170005</t>
  </si>
  <si>
    <t>Tlakové zkoušky těsnosti potrubí - příprava DN do 350</t>
  </si>
  <si>
    <t>-216852778</t>
  </si>
  <si>
    <t>VRN</t>
  </si>
  <si>
    <t>Vedlejší rozpočtové náklady</t>
  </si>
  <si>
    <t>O02</t>
  </si>
  <si>
    <t>Ostatní náklady</t>
  </si>
  <si>
    <t>208</t>
  </si>
  <si>
    <t>011114R00</t>
  </si>
  <si>
    <t>Inženýrské sítě, vytýčení stavby, staveniště</t>
  </si>
  <si>
    <t>komplet</t>
  </si>
  <si>
    <t>1024</t>
  </si>
  <si>
    <t>-2031246682</t>
  </si>
  <si>
    <t>209</t>
  </si>
  <si>
    <t>012103R00</t>
  </si>
  <si>
    <t xml:space="preserve">Geodetické zaměření </t>
  </si>
  <si>
    <t>1022980175</t>
  </si>
  <si>
    <t>210</t>
  </si>
  <si>
    <t>013254R00</t>
  </si>
  <si>
    <t>Vypracování projektové dokumentace skutečného provedení stavby – tištěná verze – 2ks</t>
  </si>
  <si>
    <t>-1573958637</t>
  </si>
  <si>
    <t>211</t>
  </si>
  <si>
    <t>013254R01</t>
  </si>
  <si>
    <t>Vypracování projektové dokumentace skutečného provedení stavby - elektronická verze - 1 ks</t>
  </si>
  <si>
    <t>471334309</t>
  </si>
  <si>
    <t>212</t>
  </si>
  <si>
    <t>043103R00</t>
  </si>
  <si>
    <t>Zkoušky, atesty a revize</t>
  </si>
  <si>
    <t>-541833808</t>
  </si>
  <si>
    <t>213</t>
  </si>
  <si>
    <t>043194R00</t>
  </si>
  <si>
    <t xml:space="preserve">Fotodokumentace prováděného díla </t>
  </si>
  <si>
    <t>1690974664</t>
  </si>
  <si>
    <t>214</t>
  </si>
  <si>
    <t>045002R00</t>
  </si>
  <si>
    <t>Koordinační a kompletační činnost</t>
  </si>
  <si>
    <t>-2012030518</t>
  </si>
  <si>
    <t>215</t>
  </si>
  <si>
    <t>07210R001</t>
  </si>
  <si>
    <t>Dočasná dopravní opatření - návrh, odsouhlasení, instalace a odstranění</t>
  </si>
  <si>
    <t>1412600378</t>
  </si>
  <si>
    <t>216</t>
  </si>
  <si>
    <t>031103R00</t>
  </si>
  <si>
    <t xml:space="preserve">Vybudování, provoz, údržba a odstranění zařízení staveniště </t>
  </si>
  <si>
    <t>1420592045</t>
  </si>
  <si>
    <t>217</t>
  </si>
  <si>
    <t>071103R00</t>
  </si>
  <si>
    <t xml:space="preserve">Provozní a územní vlivy </t>
  </si>
  <si>
    <t>682162670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</si>
</sst>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59.25" customHeight="1">
      <c r="B23" s="18"/>
      <c r="C23" s="19"/>
      <c r="D23" s="19"/>
      <c r="E23" s="33" t="s">
        <v>35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20210204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Litomyšl - Oprava vodovodu ul. Havlíčkova a Zahájská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Litomyšl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4. 2. 2021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Litomyšl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Coufal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Jiří Coufal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75</v>
      </c>
      <c r="BT94" s="114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5" t="s">
        <v>79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'20210204 - Litomyšl - Opr...'!J28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'20210204 - Litomyšl - Opr...'!P125</f>
        <v>0</v>
      </c>
      <c r="AV95" s="124">
        <f>'20210204 - Litomyšl - Opr...'!J31</f>
        <v>0</v>
      </c>
      <c r="AW95" s="124">
        <f>'20210204 - Litomyšl - Opr...'!J32</f>
        <v>0</v>
      </c>
      <c r="AX95" s="124">
        <f>'20210204 - Litomyšl - Opr...'!J33</f>
        <v>0</v>
      </c>
      <c r="AY95" s="124">
        <f>'20210204 - Litomyšl - Opr...'!J34</f>
        <v>0</v>
      </c>
      <c r="AZ95" s="124">
        <f>'20210204 - Litomyšl - Opr...'!F31</f>
        <v>0</v>
      </c>
      <c r="BA95" s="124">
        <f>'20210204 - Litomyšl - Opr...'!F32</f>
        <v>0</v>
      </c>
      <c r="BB95" s="124">
        <f>'20210204 - Litomyšl - Opr...'!F33</f>
        <v>0</v>
      </c>
      <c r="BC95" s="124">
        <f>'20210204 - Litomyšl - Opr...'!F34</f>
        <v>0</v>
      </c>
      <c r="BD95" s="126">
        <f>'20210204 - Litomyšl - Opr...'!F35</f>
        <v>0</v>
      </c>
      <c r="BE95" s="7"/>
      <c r="BT95" s="127" t="s">
        <v>81</v>
      </c>
      <c r="BU95" s="127" t="s">
        <v>82</v>
      </c>
      <c r="BV95" s="127" t="s">
        <v>77</v>
      </c>
      <c r="BW95" s="127" t="s">
        <v>5</v>
      </c>
      <c r="BX95" s="127" t="s">
        <v>78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6fumZ9tp8mdtNcIy8VsZwe8OrQ4jvUF31cHdlD8bVnMK5i8BsbpzyL0CLmO8RnFKzxsd1LHwMVUJDBtWuKa1RQ==" hashValue="GZzk/ijUI3X2dB2V6YCmT76YlV/PoBZMlUPOV5ZkA9WrF92iBG25i2JEsC5OKeUXA6fYhzIZ4fQ+KF6mXzikY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10204 - Litomyšl - O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83</v>
      </c>
    </row>
    <row r="4" s="1" customFormat="1" ht="24.96" customHeight="1">
      <c r="B4" s="17"/>
      <c r="D4" s="130" t="s">
        <v>84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4. 2. 2021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83.25" customHeight="1">
      <c r="A25" s="136"/>
      <c r="B25" s="137"/>
      <c r="C25" s="136"/>
      <c r="D25" s="136"/>
      <c r="E25" s="138" t="s">
        <v>85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36</v>
      </c>
      <c r="E28" s="35"/>
      <c r="F28" s="35"/>
      <c r="G28" s="35"/>
      <c r="H28" s="35"/>
      <c r="I28" s="35"/>
      <c r="J28" s="142">
        <f>ROUND(J125,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38</v>
      </c>
      <c r="G30" s="35"/>
      <c r="H30" s="35"/>
      <c r="I30" s="143" t="s">
        <v>37</v>
      </c>
      <c r="J30" s="143" t="s">
        <v>39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40</v>
      </c>
      <c r="E31" s="132" t="s">
        <v>41</v>
      </c>
      <c r="F31" s="145">
        <f>ROUND((SUM(BE125:BE355)),  2)</f>
        <v>0</v>
      </c>
      <c r="G31" s="35"/>
      <c r="H31" s="35"/>
      <c r="I31" s="146">
        <v>0.20999999999999999</v>
      </c>
      <c r="J31" s="145">
        <f>ROUND(((SUM(BE125:BE355))*I31),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42</v>
      </c>
      <c r="F32" s="145">
        <f>ROUND((SUM(BF125:BF355)),  2)</f>
        <v>0</v>
      </c>
      <c r="G32" s="35"/>
      <c r="H32" s="35"/>
      <c r="I32" s="146">
        <v>0.14999999999999999</v>
      </c>
      <c r="J32" s="145">
        <f>ROUND(((SUM(BF125:BF355))*I32),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43</v>
      </c>
      <c r="F33" s="145">
        <f>ROUND((SUM(BG125:BG355)),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44</v>
      </c>
      <c r="F34" s="145">
        <f>ROUND((SUM(BH125:BH355)),  2)</f>
        <v>0</v>
      </c>
      <c r="G34" s="35"/>
      <c r="H34" s="35"/>
      <c r="I34" s="146">
        <v>0.14999999999999999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45</v>
      </c>
      <c r="F35" s="145">
        <f>ROUND((SUM(BI125:BI355)),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46</v>
      </c>
      <c r="E37" s="149"/>
      <c r="F37" s="149"/>
      <c r="G37" s="150" t="s">
        <v>47</v>
      </c>
      <c r="H37" s="151" t="s">
        <v>48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49</v>
      </c>
      <c r="E50" s="155"/>
      <c r="F50" s="155"/>
      <c r="G50" s="154" t="s">
        <v>50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51</v>
      </c>
      <c r="E61" s="157"/>
      <c r="F61" s="158" t="s">
        <v>52</v>
      </c>
      <c r="G61" s="156" t="s">
        <v>51</v>
      </c>
      <c r="H61" s="157"/>
      <c r="I61" s="157"/>
      <c r="J61" s="159" t="s">
        <v>52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53</v>
      </c>
      <c r="E65" s="160"/>
      <c r="F65" s="160"/>
      <c r="G65" s="154" t="s">
        <v>54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51</v>
      </c>
      <c r="E76" s="157"/>
      <c r="F76" s="158" t="s">
        <v>52</v>
      </c>
      <c r="G76" s="156" t="s">
        <v>51</v>
      </c>
      <c r="H76" s="157"/>
      <c r="I76" s="157"/>
      <c r="J76" s="159" t="s">
        <v>52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Litomyšl - Oprava vodovodu ul. Havlíčkova a Zahájská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Litomyšl </v>
      </c>
      <c r="G87" s="37"/>
      <c r="H87" s="37"/>
      <c r="I87" s="29" t="s">
        <v>22</v>
      </c>
      <c r="J87" s="76" t="str">
        <f>IF(J10="","",J10)</f>
        <v>4. 2. 2021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Město Litomyšl</v>
      </c>
      <c r="G89" s="37"/>
      <c r="H89" s="37"/>
      <c r="I89" s="29" t="s">
        <v>30</v>
      </c>
      <c r="J89" s="33" t="str">
        <f>E19</f>
        <v>Jiří Coufal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Jiří Coufal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87</v>
      </c>
      <c r="D92" s="166"/>
      <c r="E92" s="166"/>
      <c r="F92" s="166"/>
      <c r="G92" s="166"/>
      <c r="H92" s="166"/>
      <c r="I92" s="166"/>
      <c r="J92" s="167" t="s">
        <v>88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89</v>
      </c>
      <c r="D94" s="37"/>
      <c r="E94" s="37"/>
      <c r="F94" s="37"/>
      <c r="G94" s="37"/>
      <c r="H94" s="37"/>
      <c r="I94" s="37"/>
      <c r="J94" s="107">
        <f>J125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69"/>
      <c r="C95" s="170"/>
      <c r="D95" s="171" t="s">
        <v>91</v>
      </c>
      <c r="E95" s="172"/>
      <c r="F95" s="172"/>
      <c r="G95" s="172"/>
      <c r="H95" s="172"/>
      <c r="I95" s="172"/>
      <c r="J95" s="173">
        <f>J126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92</v>
      </c>
      <c r="E96" s="178"/>
      <c r="F96" s="178"/>
      <c r="G96" s="178"/>
      <c r="H96" s="178"/>
      <c r="I96" s="178"/>
      <c r="J96" s="179">
        <f>J127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J158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94</v>
      </c>
      <c r="E98" s="178"/>
      <c r="F98" s="178"/>
      <c r="G98" s="178"/>
      <c r="H98" s="178"/>
      <c r="I98" s="178"/>
      <c r="J98" s="179">
        <f>J160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95</v>
      </c>
      <c r="E99" s="178"/>
      <c r="F99" s="178"/>
      <c r="G99" s="178"/>
      <c r="H99" s="178"/>
      <c r="I99" s="178"/>
      <c r="J99" s="179">
        <f>J171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96</v>
      </c>
      <c r="E100" s="178"/>
      <c r="F100" s="178"/>
      <c r="G100" s="178"/>
      <c r="H100" s="178"/>
      <c r="I100" s="178"/>
      <c r="J100" s="179">
        <f>J323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97</v>
      </c>
      <c r="E101" s="178"/>
      <c r="F101" s="178"/>
      <c r="G101" s="178"/>
      <c r="H101" s="178"/>
      <c r="I101" s="178"/>
      <c r="J101" s="179">
        <f>J329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98</v>
      </c>
      <c r="E102" s="178"/>
      <c r="F102" s="178"/>
      <c r="G102" s="178"/>
      <c r="H102" s="178"/>
      <c r="I102" s="178"/>
      <c r="J102" s="179">
        <f>J335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69"/>
      <c r="C103" s="170"/>
      <c r="D103" s="171" t="s">
        <v>99</v>
      </c>
      <c r="E103" s="172"/>
      <c r="F103" s="172"/>
      <c r="G103" s="172"/>
      <c r="H103" s="172"/>
      <c r="I103" s="172"/>
      <c r="J103" s="173">
        <f>J337</f>
        <v>0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5"/>
      <c r="C104" s="176"/>
      <c r="D104" s="177" t="s">
        <v>100</v>
      </c>
      <c r="E104" s="178"/>
      <c r="F104" s="178"/>
      <c r="G104" s="178"/>
      <c r="H104" s="178"/>
      <c r="I104" s="178"/>
      <c r="J104" s="179">
        <f>J338</f>
        <v>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69"/>
      <c r="C105" s="170"/>
      <c r="D105" s="171" t="s">
        <v>101</v>
      </c>
      <c r="E105" s="172"/>
      <c r="F105" s="172"/>
      <c r="G105" s="172"/>
      <c r="H105" s="172"/>
      <c r="I105" s="172"/>
      <c r="J105" s="173">
        <f>J343</f>
        <v>0</v>
      </c>
      <c r="K105" s="170"/>
      <c r="L105" s="17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75"/>
      <c r="C106" s="176"/>
      <c r="D106" s="177" t="s">
        <v>102</v>
      </c>
      <c r="E106" s="178"/>
      <c r="F106" s="178"/>
      <c r="G106" s="178"/>
      <c r="H106" s="178"/>
      <c r="I106" s="178"/>
      <c r="J106" s="179">
        <f>J344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103</v>
      </c>
      <c r="E107" s="178"/>
      <c r="F107" s="178"/>
      <c r="G107" s="178"/>
      <c r="H107" s="178"/>
      <c r="I107" s="178"/>
      <c r="J107" s="179">
        <f>J353</f>
        <v>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104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E7</f>
        <v>Litomyšl - Oprava vodovodu ul. Havlíčkova a Zahájská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F10</f>
        <v xml:space="preserve">Litomyšl </v>
      </c>
      <c r="G119" s="37"/>
      <c r="H119" s="37"/>
      <c r="I119" s="29" t="s">
        <v>22</v>
      </c>
      <c r="J119" s="76" t="str">
        <f>IF(J10="","",J10)</f>
        <v>4. 2. 2021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E13</f>
        <v>Město Litomyšl</v>
      </c>
      <c r="G121" s="37"/>
      <c r="H121" s="37"/>
      <c r="I121" s="29" t="s">
        <v>30</v>
      </c>
      <c r="J121" s="33" t="str">
        <f>E19</f>
        <v>Jiří Coufal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IF(E16="","",E16)</f>
        <v>Vyplň údaj</v>
      </c>
      <c r="G122" s="37"/>
      <c r="H122" s="37"/>
      <c r="I122" s="29" t="s">
        <v>33</v>
      </c>
      <c r="J122" s="33" t="str">
        <f>E22</f>
        <v>Jiří Coufal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1"/>
      <c r="B124" s="182"/>
      <c r="C124" s="183" t="s">
        <v>105</v>
      </c>
      <c r="D124" s="184" t="s">
        <v>61</v>
      </c>
      <c r="E124" s="184" t="s">
        <v>57</v>
      </c>
      <c r="F124" s="184" t="s">
        <v>58</v>
      </c>
      <c r="G124" s="184" t="s">
        <v>106</v>
      </c>
      <c r="H124" s="184" t="s">
        <v>107</v>
      </c>
      <c r="I124" s="184" t="s">
        <v>108</v>
      </c>
      <c r="J124" s="185" t="s">
        <v>88</v>
      </c>
      <c r="K124" s="186" t="s">
        <v>109</v>
      </c>
      <c r="L124" s="187"/>
      <c r="M124" s="97" t="s">
        <v>1</v>
      </c>
      <c r="N124" s="98" t="s">
        <v>40</v>
      </c>
      <c r="O124" s="98" t="s">
        <v>110</v>
      </c>
      <c r="P124" s="98" t="s">
        <v>111</v>
      </c>
      <c r="Q124" s="98" t="s">
        <v>112</v>
      </c>
      <c r="R124" s="98" t="s">
        <v>113</v>
      </c>
      <c r="S124" s="98" t="s">
        <v>114</v>
      </c>
      <c r="T124" s="99" t="s">
        <v>115</v>
      </c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</row>
    <row r="125" s="2" customFormat="1" ht="22.8" customHeight="1">
      <c r="A125" s="35"/>
      <c r="B125" s="36"/>
      <c r="C125" s="104" t="s">
        <v>116</v>
      </c>
      <c r="D125" s="37"/>
      <c r="E125" s="37"/>
      <c r="F125" s="37"/>
      <c r="G125" s="37"/>
      <c r="H125" s="37"/>
      <c r="I125" s="37"/>
      <c r="J125" s="188">
        <f>BK125</f>
        <v>0</v>
      </c>
      <c r="K125" s="37"/>
      <c r="L125" s="41"/>
      <c r="M125" s="100"/>
      <c r="N125" s="189"/>
      <c r="O125" s="101"/>
      <c r="P125" s="190">
        <f>P126+P337+P343</f>
        <v>0</v>
      </c>
      <c r="Q125" s="101"/>
      <c r="R125" s="190">
        <f>R126+R337+R343</f>
        <v>2348.4326226499998</v>
      </c>
      <c r="S125" s="101"/>
      <c r="T125" s="191">
        <f>T126+T337+T343</f>
        <v>1864.5085000000001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75</v>
      </c>
      <c r="AU125" s="14" t="s">
        <v>90</v>
      </c>
      <c r="BK125" s="192">
        <f>BK126+BK337+BK343</f>
        <v>0</v>
      </c>
    </row>
    <row r="126" s="12" customFormat="1" ht="25.92" customHeight="1">
      <c r="A126" s="12"/>
      <c r="B126" s="193"/>
      <c r="C126" s="194"/>
      <c r="D126" s="195" t="s">
        <v>75</v>
      </c>
      <c r="E126" s="196" t="s">
        <v>117</v>
      </c>
      <c r="F126" s="196" t="s">
        <v>118</v>
      </c>
      <c r="G126" s="194"/>
      <c r="H126" s="194"/>
      <c r="I126" s="197"/>
      <c r="J126" s="198">
        <f>BK126</f>
        <v>0</v>
      </c>
      <c r="K126" s="194"/>
      <c r="L126" s="199"/>
      <c r="M126" s="200"/>
      <c r="N126" s="201"/>
      <c r="O126" s="201"/>
      <c r="P126" s="202">
        <f>P127+P158+P160+P171+P323+P329+P335</f>
        <v>0</v>
      </c>
      <c r="Q126" s="201"/>
      <c r="R126" s="202">
        <f>R127+R158+R160+R171+R323+R329+R335</f>
        <v>2348.4326226499998</v>
      </c>
      <c r="S126" s="201"/>
      <c r="T126" s="203">
        <f>T127+T158+T160+T171+T323+T329+T335</f>
        <v>1864.5085000000001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4" t="s">
        <v>81</v>
      </c>
      <c r="AT126" s="205" t="s">
        <v>75</v>
      </c>
      <c r="AU126" s="205" t="s">
        <v>76</v>
      </c>
      <c r="AY126" s="204" t="s">
        <v>119</v>
      </c>
      <c r="BK126" s="206">
        <f>BK127+BK158+BK160+BK171+BK323+BK329+BK335</f>
        <v>0</v>
      </c>
    </row>
    <row r="127" s="12" customFormat="1" ht="22.8" customHeight="1">
      <c r="A127" s="12"/>
      <c r="B127" s="193"/>
      <c r="C127" s="194"/>
      <c r="D127" s="195" t="s">
        <v>75</v>
      </c>
      <c r="E127" s="207" t="s">
        <v>81</v>
      </c>
      <c r="F127" s="207" t="s">
        <v>120</v>
      </c>
      <c r="G127" s="194"/>
      <c r="H127" s="194"/>
      <c r="I127" s="197"/>
      <c r="J127" s="208">
        <f>BK127</f>
        <v>0</v>
      </c>
      <c r="K127" s="194"/>
      <c r="L127" s="199"/>
      <c r="M127" s="200"/>
      <c r="N127" s="201"/>
      <c r="O127" s="201"/>
      <c r="P127" s="202">
        <f>SUM(P128:P157)</f>
        <v>0</v>
      </c>
      <c r="Q127" s="201"/>
      <c r="R127" s="202">
        <f>SUM(R128:R157)</f>
        <v>2302.4124969999998</v>
      </c>
      <c r="S127" s="201"/>
      <c r="T127" s="203">
        <f>SUM(T128:T157)</f>
        <v>1863.9425000000001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4" t="s">
        <v>81</v>
      </c>
      <c r="AT127" s="205" t="s">
        <v>75</v>
      </c>
      <c r="AU127" s="205" t="s">
        <v>81</v>
      </c>
      <c r="AY127" s="204" t="s">
        <v>119</v>
      </c>
      <c r="BK127" s="206">
        <f>SUM(BK128:BK157)</f>
        <v>0</v>
      </c>
    </row>
    <row r="128" s="2" customFormat="1" ht="21.75" customHeight="1">
      <c r="A128" s="35"/>
      <c r="B128" s="36"/>
      <c r="C128" s="209" t="s">
        <v>81</v>
      </c>
      <c r="D128" s="209" t="s">
        <v>121</v>
      </c>
      <c r="E128" s="210" t="s">
        <v>122</v>
      </c>
      <c r="F128" s="211" t="s">
        <v>123</v>
      </c>
      <c r="G128" s="212" t="s">
        <v>124</v>
      </c>
      <c r="H128" s="213">
        <v>69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41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0.26000000000000001</v>
      </c>
      <c r="T128" s="220">
        <f>S128*H128</f>
        <v>17.940000000000001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125</v>
      </c>
      <c r="AT128" s="221" t="s">
        <v>121</v>
      </c>
      <c r="AU128" s="221" t="s">
        <v>83</v>
      </c>
      <c r="AY128" s="14" t="s">
        <v>119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81</v>
      </c>
      <c r="BK128" s="222">
        <f>ROUND(I128*H128,2)</f>
        <v>0</v>
      </c>
      <c r="BL128" s="14" t="s">
        <v>125</v>
      </c>
      <c r="BM128" s="221" t="s">
        <v>126</v>
      </c>
    </row>
    <row r="129" s="2" customFormat="1" ht="21.75" customHeight="1">
      <c r="A129" s="35"/>
      <c r="B129" s="36"/>
      <c r="C129" s="209" t="s">
        <v>83</v>
      </c>
      <c r="D129" s="209" t="s">
        <v>121</v>
      </c>
      <c r="E129" s="210" t="s">
        <v>127</v>
      </c>
      <c r="F129" s="211" t="s">
        <v>128</v>
      </c>
      <c r="G129" s="212" t="s">
        <v>124</v>
      </c>
      <c r="H129" s="213">
        <v>36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41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0.28999999999999998</v>
      </c>
      <c r="T129" s="220">
        <f>S129*H129</f>
        <v>10.44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125</v>
      </c>
      <c r="AT129" s="221" t="s">
        <v>121</v>
      </c>
      <c r="AU129" s="221" t="s">
        <v>83</v>
      </c>
      <c r="AY129" s="14" t="s">
        <v>119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81</v>
      </c>
      <c r="BK129" s="222">
        <f>ROUND(I129*H129,2)</f>
        <v>0</v>
      </c>
      <c r="BL129" s="14" t="s">
        <v>125</v>
      </c>
      <c r="BM129" s="221" t="s">
        <v>129</v>
      </c>
    </row>
    <row r="130" s="2" customFormat="1" ht="21.75" customHeight="1">
      <c r="A130" s="35"/>
      <c r="B130" s="36"/>
      <c r="C130" s="209" t="s">
        <v>130</v>
      </c>
      <c r="D130" s="209" t="s">
        <v>121</v>
      </c>
      <c r="E130" s="210" t="s">
        <v>131</v>
      </c>
      <c r="F130" s="211" t="s">
        <v>132</v>
      </c>
      <c r="G130" s="212" t="s">
        <v>124</v>
      </c>
      <c r="H130" s="213">
        <v>1149.7000000000001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41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0.44</v>
      </c>
      <c r="T130" s="220">
        <f>S130*H130</f>
        <v>505.868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125</v>
      </c>
      <c r="AT130" s="221" t="s">
        <v>121</v>
      </c>
      <c r="AU130" s="221" t="s">
        <v>83</v>
      </c>
      <c r="AY130" s="14" t="s">
        <v>119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81</v>
      </c>
      <c r="BK130" s="222">
        <f>ROUND(I130*H130,2)</f>
        <v>0</v>
      </c>
      <c r="BL130" s="14" t="s">
        <v>125</v>
      </c>
      <c r="BM130" s="221" t="s">
        <v>133</v>
      </c>
    </row>
    <row r="131" s="2" customFormat="1" ht="21.75" customHeight="1">
      <c r="A131" s="35"/>
      <c r="B131" s="36"/>
      <c r="C131" s="209" t="s">
        <v>125</v>
      </c>
      <c r="D131" s="209" t="s">
        <v>121</v>
      </c>
      <c r="E131" s="210" t="s">
        <v>134</v>
      </c>
      <c r="F131" s="211" t="s">
        <v>135</v>
      </c>
      <c r="G131" s="212" t="s">
        <v>124</v>
      </c>
      <c r="H131" s="213">
        <v>1488.5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41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0.32500000000000001</v>
      </c>
      <c r="T131" s="220">
        <f>S131*H131</f>
        <v>483.76249999999999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125</v>
      </c>
      <c r="AT131" s="221" t="s">
        <v>121</v>
      </c>
      <c r="AU131" s="221" t="s">
        <v>83</v>
      </c>
      <c r="AY131" s="14" t="s">
        <v>119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81</v>
      </c>
      <c r="BK131" s="222">
        <f>ROUND(I131*H131,2)</f>
        <v>0</v>
      </c>
      <c r="BL131" s="14" t="s">
        <v>125</v>
      </c>
      <c r="BM131" s="221" t="s">
        <v>136</v>
      </c>
    </row>
    <row r="132" s="2" customFormat="1" ht="21.75" customHeight="1">
      <c r="A132" s="35"/>
      <c r="B132" s="36"/>
      <c r="C132" s="209" t="s">
        <v>137</v>
      </c>
      <c r="D132" s="209" t="s">
        <v>121</v>
      </c>
      <c r="E132" s="210" t="s">
        <v>138</v>
      </c>
      <c r="F132" s="211" t="s">
        <v>139</v>
      </c>
      <c r="G132" s="212" t="s">
        <v>124</v>
      </c>
      <c r="H132" s="213">
        <v>2622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41</v>
      </c>
      <c r="O132" s="88"/>
      <c r="P132" s="219">
        <f>O132*H132</f>
        <v>0</v>
      </c>
      <c r="Q132" s="219">
        <v>4.0000000000000003E-05</v>
      </c>
      <c r="R132" s="219">
        <f>Q132*H132</f>
        <v>0.10488000000000002</v>
      </c>
      <c r="S132" s="219">
        <v>0.10299999999999999</v>
      </c>
      <c r="T132" s="220">
        <f>S132*H132</f>
        <v>270.06599999999997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125</v>
      </c>
      <c r="AT132" s="221" t="s">
        <v>121</v>
      </c>
      <c r="AU132" s="221" t="s">
        <v>83</v>
      </c>
      <c r="AY132" s="14" t="s">
        <v>119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81</v>
      </c>
      <c r="BK132" s="222">
        <f>ROUND(I132*H132,2)</f>
        <v>0</v>
      </c>
      <c r="BL132" s="14" t="s">
        <v>125</v>
      </c>
      <c r="BM132" s="221" t="s">
        <v>140</v>
      </c>
    </row>
    <row r="133" s="2" customFormat="1" ht="21.75" customHeight="1">
      <c r="A133" s="35"/>
      <c r="B133" s="36"/>
      <c r="C133" s="209" t="s">
        <v>141</v>
      </c>
      <c r="D133" s="209" t="s">
        <v>121</v>
      </c>
      <c r="E133" s="210" t="s">
        <v>142</v>
      </c>
      <c r="F133" s="211" t="s">
        <v>143</v>
      </c>
      <c r="G133" s="212" t="s">
        <v>124</v>
      </c>
      <c r="H133" s="213">
        <v>2198.5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41</v>
      </c>
      <c r="O133" s="88"/>
      <c r="P133" s="219">
        <f>O133*H133</f>
        <v>0</v>
      </c>
      <c r="Q133" s="219">
        <v>9.0000000000000006E-05</v>
      </c>
      <c r="R133" s="219">
        <f>Q133*H133</f>
        <v>0.19786500000000001</v>
      </c>
      <c r="S133" s="219">
        <v>0.25600000000000001</v>
      </c>
      <c r="T133" s="220">
        <f>S133*H133</f>
        <v>562.81600000000003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125</v>
      </c>
      <c r="AT133" s="221" t="s">
        <v>121</v>
      </c>
      <c r="AU133" s="221" t="s">
        <v>83</v>
      </c>
      <c r="AY133" s="14" t="s">
        <v>119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81</v>
      </c>
      <c r="BK133" s="222">
        <f>ROUND(I133*H133,2)</f>
        <v>0</v>
      </c>
      <c r="BL133" s="14" t="s">
        <v>125</v>
      </c>
      <c r="BM133" s="221" t="s">
        <v>144</v>
      </c>
    </row>
    <row r="134" s="2" customFormat="1" ht="16.5" customHeight="1">
      <c r="A134" s="35"/>
      <c r="B134" s="36"/>
      <c r="C134" s="209" t="s">
        <v>145</v>
      </c>
      <c r="D134" s="209" t="s">
        <v>121</v>
      </c>
      <c r="E134" s="210" t="s">
        <v>146</v>
      </c>
      <c r="F134" s="211" t="s">
        <v>147</v>
      </c>
      <c r="G134" s="212" t="s">
        <v>148</v>
      </c>
      <c r="H134" s="213">
        <v>45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41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0.28999999999999998</v>
      </c>
      <c r="T134" s="220">
        <f>S134*H134</f>
        <v>13.049999999999999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125</v>
      </c>
      <c r="AT134" s="221" t="s">
        <v>121</v>
      </c>
      <c r="AU134" s="221" t="s">
        <v>83</v>
      </c>
      <c r="AY134" s="14" t="s">
        <v>119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81</v>
      </c>
      <c r="BK134" s="222">
        <f>ROUND(I134*H134,2)</f>
        <v>0</v>
      </c>
      <c r="BL134" s="14" t="s">
        <v>125</v>
      </c>
      <c r="BM134" s="221" t="s">
        <v>149</v>
      </c>
    </row>
    <row r="135" s="2" customFormat="1" ht="21.75" customHeight="1">
      <c r="A135" s="35"/>
      <c r="B135" s="36"/>
      <c r="C135" s="209" t="s">
        <v>150</v>
      </c>
      <c r="D135" s="209" t="s">
        <v>121</v>
      </c>
      <c r="E135" s="210" t="s">
        <v>151</v>
      </c>
      <c r="F135" s="211" t="s">
        <v>152</v>
      </c>
      <c r="G135" s="212" t="s">
        <v>153</v>
      </c>
      <c r="H135" s="213">
        <v>1176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41</v>
      </c>
      <c r="O135" s="88"/>
      <c r="P135" s="219">
        <f>O135*H135</f>
        <v>0</v>
      </c>
      <c r="Q135" s="219">
        <v>3.0000000000000001E-05</v>
      </c>
      <c r="R135" s="219">
        <f>Q135*H135</f>
        <v>0.035279999999999999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125</v>
      </c>
      <c r="AT135" s="221" t="s">
        <v>121</v>
      </c>
      <c r="AU135" s="221" t="s">
        <v>83</v>
      </c>
      <c r="AY135" s="14" t="s">
        <v>119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81</v>
      </c>
      <c r="BK135" s="222">
        <f>ROUND(I135*H135,2)</f>
        <v>0</v>
      </c>
      <c r="BL135" s="14" t="s">
        <v>125</v>
      </c>
      <c r="BM135" s="221" t="s">
        <v>154</v>
      </c>
    </row>
    <row r="136" s="2" customFormat="1" ht="21.75" customHeight="1">
      <c r="A136" s="35"/>
      <c r="B136" s="36"/>
      <c r="C136" s="209" t="s">
        <v>155</v>
      </c>
      <c r="D136" s="209" t="s">
        <v>121</v>
      </c>
      <c r="E136" s="210" t="s">
        <v>156</v>
      </c>
      <c r="F136" s="211" t="s">
        <v>157</v>
      </c>
      <c r="G136" s="212" t="s">
        <v>153</v>
      </c>
      <c r="H136" s="213">
        <v>49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41</v>
      </c>
      <c r="O136" s="88"/>
      <c r="P136" s="219">
        <f>O136*H136</f>
        <v>0</v>
      </c>
      <c r="Q136" s="219">
        <v>0.00029999999999999997</v>
      </c>
      <c r="R136" s="219">
        <f>Q136*H136</f>
        <v>0.0147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125</v>
      </c>
      <c r="AT136" s="221" t="s">
        <v>121</v>
      </c>
      <c r="AU136" s="221" t="s">
        <v>83</v>
      </c>
      <c r="AY136" s="14" t="s">
        <v>119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81</v>
      </c>
      <c r="BK136" s="222">
        <f>ROUND(I136*H136,2)</f>
        <v>0</v>
      </c>
      <c r="BL136" s="14" t="s">
        <v>125</v>
      </c>
      <c r="BM136" s="221" t="s">
        <v>158</v>
      </c>
    </row>
    <row r="137" s="2" customFormat="1" ht="21.75" customHeight="1">
      <c r="A137" s="35"/>
      <c r="B137" s="36"/>
      <c r="C137" s="209" t="s">
        <v>159</v>
      </c>
      <c r="D137" s="209" t="s">
        <v>121</v>
      </c>
      <c r="E137" s="210" t="s">
        <v>160</v>
      </c>
      <c r="F137" s="211" t="s">
        <v>161</v>
      </c>
      <c r="G137" s="212" t="s">
        <v>148</v>
      </c>
      <c r="H137" s="213">
        <v>1948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41</v>
      </c>
      <c r="O137" s="88"/>
      <c r="P137" s="219">
        <f>O137*H137</f>
        <v>0</v>
      </c>
      <c r="Q137" s="219">
        <v>0.00010000000000000001</v>
      </c>
      <c r="R137" s="219">
        <f>Q137*H137</f>
        <v>0.1948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125</v>
      </c>
      <c r="AT137" s="221" t="s">
        <v>121</v>
      </c>
      <c r="AU137" s="221" t="s">
        <v>83</v>
      </c>
      <c r="AY137" s="14" t="s">
        <v>119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81</v>
      </c>
      <c r="BK137" s="222">
        <f>ROUND(I137*H137,2)</f>
        <v>0</v>
      </c>
      <c r="BL137" s="14" t="s">
        <v>125</v>
      </c>
      <c r="BM137" s="221" t="s">
        <v>162</v>
      </c>
    </row>
    <row r="138" s="2" customFormat="1" ht="21.75" customHeight="1">
      <c r="A138" s="35"/>
      <c r="B138" s="36"/>
      <c r="C138" s="209" t="s">
        <v>163</v>
      </c>
      <c r="D138" s="209" t="s">
        <v>121</v>
      </c>
      <c r="E138" s="210" t="s">
        <v>164</v>
      </c>
      <c r="F138" s="211" t="s">
        <v>165</v>
      </c>
      <c r="G138" s="212" t="s">
        <v>148</v>
      </c>
      <c r="H138" s="213">
        <v>1948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41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125</v>
      </c>
      <c r="AT138" s="221" t="s">
        <v>121</v>
      </c>
      <c r="AU138" s="221" t="s">
        <v>83</v>
      </c>
      <c r="AY138" s="14" t="s">
        <v>119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81</v>
      </c>
      <c r="BK138" s="222">
        <f>ROUND(I138*H138,2)</f>
        <v>0</v>
      </c>
      <c r="BL138" s="14" t="s">
        <v>125</v>
      </c>
      <c r="BM138" s="221" t="s">
        <v>166</v>
      </c>
    </row>
    <row r="139" s="2" customFormat="1" ht="21.75" customHeight="1">
      <c r="A139" s="35"/>
      <c r="B139" s="36"/>
      <c r="C139" s="209" t="s">
        <v>167</v>
      </c>
      <c r="D139" s="209" t="s">
        <v>121</v>
      </c>
      <c r="E139" s="210" t="s">
        <v>168</v>
      </c>
      <c r="F139" s="211" t="s">
        <v>169</v>
      </c>
      <c r="G139" s="212" t="s">
        <v>148</v>
      </c>
      <c r="H139" s="213">
        <v>240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41</v>
      </c>
      <c r="O139" s="88"/>
      <c r="P139" s="219">
        <f>O139*H139</f>
        <v>0</v>
      </c>
      <c r="Q139" s="219">
        <v>0.00014999999999999999</v>
      </c>
      <c r="R139" s="219">
        <f>Q139*H139</f>
        <v>0.035999999999999997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125</v>
      </c>
      <c r="AT139" s="221" t="s">
        <v>121</v>
      </c>
      <c r="AU139" s="221" t="s">
        <v>83</v>
      </c>
      <c r="AY139" s="14" t="s">
        <v>119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81</v>
      </c>
      <c r="BK139" s="222">
        <f>ROUND(I139*H139,2)</f>
        <v>0</v>
      </c>
      <c r="BL139" s="14" t="s">
        <v>125</v>
      </c>
      <c r="BM139" s="221" t="s">
        <v>170</v>
      </c>
    </row>
    <row r="140" s="2" customFormat="1" ht="21.75" customHeight="1">
      <c r="A140" s="35"/>
      <c r="B140" s="36"/>
      <c r="C140" s="209" t="s">
        <v>171</v>
      </c>
      <c r="D140" s="209" t="s">
        <v>121</v>
      </c>
      <c r="E140" s="210" t="s">
        <v>172</v>
      </c>
      <c r="F140" s="211" t="s">
        <v>173</v>
      </c>
      <c r="G140" s="212" t="s">
        <v>148</v>
      </c>
      <c r="H140" s="213">
        <v>240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41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125</v>
      </c>
      <c r="AT140" s="221" t="s">
        <v>121</v>
      </c>
      <c r="AU140" s="221" t="s">
        <v>83</v>
      </c>
      <c r="AY140" s="14" t="s">
        <v>119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81</v>
      </c>
      <c r="BK140" s="222">
        <f>ROUND(I140*H140,2)</f>
        <v>0</v>
      </c>
      <c r="BL140" s="14" t="s">
        <v>125</v>
      </c>
      <c r="BM140" s="221" t="s">
        <v>174</v>
      </c>
    </row>
    <row r="141" s="2" customFormat="1" ht="21.75" customHeight="1">
      <c r="A141" s="35"/>
      <c r="B141" s="36"/>
      <c r="C141" s="209" t="s">
        <v>175</v>
      </c>
      <c r="D141" s="209" t="s">
        <v>121</v>
      </c>
      <c r="E141" s="210" t="s">
        <v>176</v>
      </c>
      <c r="F141" s="211" t="s">
        <v>177</v>
      </c>
      <c r="G141" s="212" t="s">
        <v>124</v>
      </c>
      <c r="H141" s="213">
        <v>10.5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41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125</v>
      </c>
      <c r="AT141" s="221" t="s">
        <v>121</v>
      </c>
      <c r="AU141" s="221" t="s">
        <v>83</v>
      </c>
      <c r="AY141" s="14" t="s">
        <v>119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81</v>
      </c>
      <c r="BK141" s="222">
        <f>ROUND(I141*H141,2)</f>
        <v>0</v>
      </c>
      <c r="BL141" s="14" t="s">
        <v>125</v>
      </c>
      <c r="BM141" s="221" t="s">
        <v>178</v>
      </c>
    </row>
    <row r="142" s="2" customFormat="1" ht="33" customHeight="1">
      <c r="A142" s="35"/>
      <c r="B142" s="36"/>
      <c r="C142" s="209" t="s">
        <v>8</v>
      </c>
      <c r="D142" s="209" t="s">
        <v>121</v>
      </c>
      <c r="E142" s="210" t="s">
        <v>179</v>
      </c>
      <c r="F142" s="211" t="s">
        <v>180</v>
      </c>
      <c r="G142" s="212" t="s">
        <v>181</v>
      </c>
      <c r="H142" s="213">
        <v>494.85599999999999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41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125</v>
      </c>
      <c r="AT142" s="221" t="s">
        <v>121</v>
      </c>
      <c r="AU142" s="221" t="s">
        <v>83</v>
      </c>
      <c r="AY142" s="14" t="s">
        <v>119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81</v>
      </c>
      <c r="BK142" s="222">
        <f>ROUND(I142*H142,2)</f>
        <v>0</v>
      </c>
      <c r="BL142" s="14" t="s">
        <v>125</v>
      </c>
      <c r="BM142" s="221" t="s">
        <v>182</v>
      </c>
    </row>
    <row r="143" s="2" customFormat="1" ht="33" customHeight="1">
      <c r="A143" s="35"/>
      <c r="B143" s="36"/>
      <c r="C143" s="209" t="s">
        <v>183</v>
      </c>
      <c r="D143" s="209" t="s">
        <v>121</v>
      </c>
      <c r="E143" s="210" t="s">
        <v>184</v>
      </c>
      <c r="F143" s="211" t="s">
        <v>185</v>
      </c>
      <c r="G143" s="212" t="s">
        <v>181</v>
      </c>
      <c r="H143" s="213">
        <v>494.85599999999999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41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125</v>
      </c>
      <c r="AT143" s="221" t="s">
        <v>121</v>
      </c>
      <c r="AU143" s="221" t="s">
        <v>83</v>
      </c>
      <c r="AY143" s="14" t="s">
        <v>119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81</v>
      </c>
      <c r="BK143" s="222">
        <f>ROUND(I143*H143,2)</f>
        <v>0</v>
      </c>
      <c r="BL143" s="14" t="s">
        <v>125</v>
      </c>
      <c r="BM143" s="221" t="s">
        <v>186</v>
      </c>
    </row>
    <row r="144" s="2" customFormat="1" ht="33" customHeight="1">
      <c r="A144" s="35"/>
      <c r="B144" s="36"/>
      <c r="C144" s="209" t="s">
        <v>187</v>
      </c>
      <c r="D144" s="209" t="s">
        <v>121</v>
      </c>
      <c r="E144" s="210" t="s">
        <v>188</v>
      </c>
      <c r="F144" s="211" t="s">
        <v>189</v>
      </c>
      <c r="G144" s="212" t="s">
        <v>181</v>
      </c>
      <c r="H144" s="213">
        <v>247.428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41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125</v>
      </c>
      <c r="AT144" s="221" t="s">
        <v>121</v>
      </c>
      <c r="AU144" s="221" t="s">
        <v>83</v>
      </c>
      <c r="AY144" s="14" t="s">
        <v>119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81</v>
      </c>
      <c r="BK144" s="222">
        <f>ROUND(I144*H144,2)</f>
        <v>0</v>
      </c>
      <c r="BL144" s="14" t="s">
        <v>125</v>
      </c>
      <c r="BM144" s="221" t="s">
        <v>190</v>
      </c>
    </row>
    <row r="145" s="2" customFormat="1" ht="21.75" customHeight="1">
      <c r="A145" s="35"/>
      <c r="B145" s="36"/>
      <c r="C145" s="209" t="s">
        <v>191</v>
      </c>
      <c r="D145" s="209" t="s">
        <v>121</v>
      </c>
      <c r="E145" s="210" t="s">
        <v>192</v>
      </c>
      <c r="F145" s="211" t="s">
        <v>193</v>
      </c>
      <c r="G145" s="212" t="s">
        <v>181</v>
      </c>
      <c r="H145" s="213">
        <v>185.571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41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125</v>
      </c>
      <c r="AT145" s="221" t="s">
        <v>121</v>
      </c>
      <c r="AU145" s="221" t="s">
        <v>83</v>
      </c>
      <c r="AY145" s="14" t="s">
        <v>119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81</v>
      </c>
      <c r="BK145" s="222">
        <f>ROUND(I145*H145,2)</f>
        <v>0</v>
      </c>
      <c r="BL145" s="14" t="s">
        <v>125</v>
      </c>
      <c r="BM145" s="221" t="s">
        <v>194</v>
      </c>
    </row>
    <row r="146" s="2" customFormat="1" ht="21.75" customHeight="1">
      <c r="A146" s="35"/>
      <c r="B146" s="36"/>
      <c r="C146" s="209" t="s">
        <v>195</v>
      </c>
      <c r="D146" s="209" t="s">
        <v>121</v>
      </c>
      <c r="E146" s="210" t="s">
        <v>196</v>
      </c>
      <c r="F146" s="211" t="s">
        <v>197</v>
      </c>
      <c r="G146" s="212" t="s">
        <v>124</v>
      </c>
      <c r="H146" s="213">
        <v>2557.8000000000002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41</v>
      </c>
      <c r="O146" s="88"/>
      <c r="P146" s="219">
        <f>O146*H146</f>
        <v>0</v>
      </c>
      <c r="Q146" s="219">
        <v>0.00084000000000000003</v>
      </c>
      <c r="R146" s="219">
        <f>Q146*H146</f>
        <v>2.1485520000000005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125</v>
      </c>
      <c r="AT146" s="221" t="s">
        <v>121</v>
      </c>
      <c r="AU146" s="221" t="s">
        <v>83</v>
      </c>
      <c r="AY146" s="14" t="s">
        <v>119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81</v>
      </c>
      <c r="BK146" s="222">
        <f>ROUND(I146*H146,2)</f>
        <v>0</v>
      </c>
      <c r="BL146" s="14" t="s">
        <v>125</v>
      </c>
      <c r="BM146" s="221" t="s">
        <v>198</v>
      </c>
    </row>
    <row r="147" s="2" customFormat="1" ht="21.75" customHeight="1">
      <c r="A147" s="35"/>
      <c r="B147" s="36"/>
      <c r="C147" s="209" t="s">
        <v>199</v>
      </c>
      <c r="D147" s="209" t="s">
        <v>121</v>
      </c>
      <c r="E147" s="210" t="s">
        <v>200</v>
      </c>
      <c r="F147" s="211" t="s">
        <v>201</v>
      </c>
      <c r="G147" s="212" t="s">
        <v>124</v>
      </c>
      <c r="H147" s="213">
        <v>2557.8000000000002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41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125</v>
      </c>
      <c r="AT147" s="221" t="s">
        <v>121</v>
      </c>
      <c r="AU147" s="221" t="s">
        <v>83</v>
      </c>
      <c r="AY147" s="14" t="s">
        <v>119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81</v>
      </c>
      <c r="BK147" s="222">
        <f>ROUND(I147*H147,2)</f>
        <v>0</v>
      </c>
      <c r="BL147" s="14" t="s">
        <v>125</v>
      </c>
      <c r="BM147" s="221" t="s">
        <v>202</v>
      </c>
    </row>
    <row r="148" s="2" customFormat="1" ht="33" customHeight="1">
      <c r="A148" s="35"/>
      <c r="B148" s="36"/>
      <c r="C148" s="209" t="s">
        <v>7</v>
      </c>
      <c r="D148" s="209" t="s">
        <v>121</v>
      </c>
      <c r="E148" s="210" t="s">
        <v>203</v>
      </c>
      <c r="F148" s="211" t="s">
        <v>204</v>
      </c>
      <c r="G148" s="212" t="s">
        <v>181</v>
      </c>
      <c r="H148" s="213">
        <v>1237.1400000000001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41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125</v>
      </c>
      <c r="AT148" s="221" t="s">
        <v>121</v>
      </c>
      <c r="AU148" s="221" t="s">
        <v>83</v>
      </c>
      <c r="AY148" s="14" t="s">
        <v>119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81</v>
      </c>
      <c r="BK148" s="222">
        <f>ROUND(I148*H148,2)</f>
        <v>0</v>
      </c>
      <c r="BL148" s="14" t="s">
        <v>125</v>
      </c>
      <c r="BM148" s="221" t="s">
        <v>205</v>
      </c>
    </row>
    <row r="149" s="2" customFormat="1" ht="21.75" customHeight="1">
      <c r="A149" s="35"/>
      <c r="B149" s="36"/>
      <c r="C149" s="209" t="s">
        <v>206</v>
      </c>
      <c r="D149" s="209" t="s">
        <v>121</v>
      </c>
      <c r="E149" s="210" t="s">
        <v>207</v>
      </c>
      <c r="F149" s="211" t="s">
        <v>208</v>
      </c>
      <c r="G149" s="212" t="s">
        <v>209</v>
      </c>
      <c r="H149" s="213">
        <v>2226.8519999999999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41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125</v>
      </c>
      <c r="AT149" s="221" t="s">
        <v>121</v>
      </c>
      <c r="AU149" s="221" t="s">
        <v>83</v>
      </c>
      <c r="AY149" s="14" t="s">
        <v>119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81</v>
      </c>
      <c r="BK149" s="222">
        <f>ROUND(I149*H149,2)</f>
        <v>0</v>
      </c>
      <c r="BL149" s="14" t="s">
        <v>125</v>
      </c>
      <c r="BM149" s="221" t="s">
        <v>210</v>
      </c>
    </row>
    <row r="150" s="2" customFormat="1" ht="16.5" customHeight="1">
      <c r="A150" s="35"/>
      <c r="B150" s="36"/>
      <c r="C150" s="209" t="s">
        <v>211</v>
      </c>
      <c r="D150" s="209" t="s">
        <v>121</v>
      </c>
      <c r="E150" s="210" t="s">
        <v>212</v>
      </c>
      <c r="F150" s="211" t="s">
        <v>213</v>
      </c>
      <c r="G150" s="212" t="s">
        <v>181</v>
      </c>
      <c r="H150" s="213">
        <v>1237.1400000000001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41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125</v>
      </c>
      <c r="AT150" s="221" t="s">
        <v>121</v>
      </c>
      <c r="AU150" s="221" t="s">
        <v>83</v>
      </c>
      <c r="AY150" s="14" t="s">
        <v>119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81</v>
      </c>
      <c r="BK150" s="222">
        <f>ROUND(I150*H150,2)</f>
        <v>0</v>
      </c>
      <c r="BL150" s="14" t="s">
        <v>125</v>
      </c>
      <c r="BM150" s="221" t="s">
        <v>214</v>
      </c>
    </row>
    <row r="151" s="2" customFormat="1" ht="21.75" customHeight="1">
      <c r="A151" s="35"/>
      <c r="B151" s="36"/>
      <c r="C151" s="209" t="s">
        <v>215</v>
      </c>
      <c r="D151" s="209" t="s">
        <v>121</v>
      </c>
      <c r="E151" s="210" t="s">
        <v>216</v>
      </c>
      <c r="F151" s="211" t="s">
        <v>217</v>
      </c>
      <c r="G151" s="212" t="s">
        <v>181</v>
      </c>
      <c r="H151" s="213">
        <v>771.84000000000003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41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125</v>
      </c>
      <c r="AT151" s="221" t="s">
        <v>121</v>
      </c>
      <c r="AU151" s="221" t="s">
        <v>83</v>
      </c>
      <c r="AY151" s="14" t="s">
        <v>119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81</v>
      </c>
      <c r="BK151" s="222">
        <f>ROUND(I151*H151,2)</f>
        <v>0</v>
      </c>
      <c r="BL151" s="14" t="s">
        <v>125</v>
      </c>
      <c r="BM151" s="221" t="s">
        <v>218</v>
      </c>
    </row>
    <row r="152" s="2" customFormat="1" ht="16.5" customHeight="1">
      <c r="A152" s="35"/>
      <c r="B152" s="36"/>
      <c r="C152" s="223" t="s">
        <v>219</v>
      </c>
      <c r="D152" s="223" t="s">
        <v>220</v>
      </c>
      <c r="E152" s="224" t="s">
        <v>221</v>
      </c>
      <c r="F152" s="225" t="s">
        <v>222</v>
      </c>
      <c r="G152" s="226" t="s">
        <v>209</v>
      </c>
      <c r="H152" s="227">
        <v>1543.6800000000001</v>
      </c>
      <c r="I152" s="228"/>
      <c r="J152" s="229">
        <f>ROUND(I152*H152,2)</f>
        <v>0</v>
      </c>
      <c r="K152" s="230"/>
      <c r="L152" s="231"/>
      <c r="M152" s="232" t="s">
        <v>1</v>
      </c>
      <c r="N152" s="233" t="s">
        <v>41</v>
      </c>
      <c r="O152" s="88"/>
      <c r="P152" s="219">
        <f>O152*H152</f>
        <v>0</v>
      </c>
      <c r="Q152" s="219">
        <v>1</v>
      </c>
      <c r="R152" s="219">
        <f>Q152*H152</f>
        <v>1543.6800000000001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150</v>
      </c>
      <c r="AT152" s="221" t="s">
        <v>220</v>
      </c>
      <c r="AU152" s="221" t="s">
        <v>83</v>
      </c>
      <c r="AY152" s="14" t="s">
        <v>119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81</v>
      </c>
      <c r="BK152" s="222">
        <f>ROUND(I152*H152,2)</f>
        <v>0</v>
      </c>
      <c r="BL152" s="14" t="s">
        <v>125</v>
      </c>
      <c r="BM152" s="221" t="s">
        <v>223</v>
      </c>
    </row>
    <row r="153" s="2" customFormat="1" ht="21.75" customHeight="1">
      <c r="A153" s="35"/>
      <c r="B153" s="36"/>
      <c r="C153" s="209" t="s">
        <v>224</v>
      </c>
      <c r="D153" s="209" t="s">
        <v>121</v>
      </c>
      <c r="E153" s="210" t="s">
        <v>225</v>
      </c>
      <c r="F153" s="211" t="s">
        <v>226</v>
      </c>
      <c r="G153" s="212" t="s">
        <v>181</v>
      </c>
      <c r="H153" s="213">
        <v>378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41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125</v>
      </c>
      <c r="AT153" s="221" t="s">
        <v>121</v>
      </c>
      <c r="AU153" s="221" t="s">
        <v>83</v>
      </c>
      <c r="AY153" s="14" t="s">
        <v>119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81</v>
      </c>
      <c r="BK153" s="222">
        <f>ROUND(I153*H153,2)</f>
        <v>0</v>
      </c>
      <c r="BL153" s="14" t="s">
        <v>125</v>
      </c>
      <c r="BM153" s="221" t="s">
        <v>227</v>
      </c>
    </row>
    <row r="154" s="2" customFormat="1" ht="16.5" customHeight="1">
      <c r="A154" s="35"/>
      <c r="B154" s="36"/>
      <c r="C154" s="223" t="s">
        <v>228</v>
      </c>
      <c r="D154" s="223" t="s">
        <v>220</v>
      </c>
      <c r="E154" s="224" t="s">
        <v>229</v>
      </c>
      <c r="F154" s="225" t="s">
        <v>230</v>
      </c>
      <c r="G154" s="226" t="s">
        <v>209</v>
      </c>
      <c r="H154" s="227">
        <v>756</v>
      </c>
      <c r="I154" s="228"/>
      <c r="J154" s="229">
        <f>ROUND(I154*H154,2)</f>
        <v>0</v>
      </c>
      <c r="K154" s="230"/>
      <c r="L154" s="231"/>
      <c r="M154" s="232" t="s">
        <v>1</v>
      </c>
      <c r="N154" s="233" t="s">
        <v>41</v>
      </c>
      <c r="O154" s="88"/>
      <c r="P154" s="219">
        <f>O154*H154</f>
        <v>0</v>
      </c>
      <c r="Q154" s="219">
        <v>1</v>
      </c>
      <c r="R154" s="219">
        <f>Q154*H154</f>
        <v>756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150</v>
      </c>
      <c r="AT154" s="221" t="s">
        <v>220</v>
      </c>
      <c r="AU154" s="221" t="s">
        <v>83</v>
      </c>
      <c r="AY154" s="14" t="s">
        <v>119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81</v>
      </c>
      <c r="BK154" s="222">
        <f>ROUND(I154*H154,2)</f>
        <v>0</v>
      </c>
      <c r="BL154" s="14" t="s">
        <v>125</v>
      </c>
      <c r="BM154" s="221" t="s">
        <v>231</v>
      </c>
    </row>
    <row r="155" s="2" customFormat="1" ht="21.75" customHeight="1">
      <c r="A155" s="35"/>
      <c r="B155" s="36"/>
      <c r="C155" s="209" t="s">
        <v>232</v>
      </c>
      <c r="D155" s="209" t="s">
        <v>121</v>
      </c>
      <c r="E155" s="210" t="s">
        <v>233</v>
      </c>
      <c r="F155" s="211" t="s">
        <v>234</v>
      </c>
      <c r="G155" s="212" t="s">
        <v>124</v>
      </c>
      <c r="H155" s="213">
        <v>10.5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41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125</v>
      </c>
      <c r="AT155" s="221" t="s">
        <v>121</v>
      </c>
      <c r="AU155" s="221" t="s">
        <v>83</v>
      </c>
      <c r="AY155" s="14" t="s">
        <v>119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81</v>
      </c>
      <c r="BK155" s="222">
        <f>ROUND(I155*H155,2)</f>
        <v>0</v>
      </c>
      <c r="BL155" s="14" t="s">
        <v>125</v>
      </c>
      <c r="BM155" s="221" t="s">
        <v>235</v>
      </c>
    </row>
    <row r="156" s="2" customFormat="1" ht="21.75" customHeight="1">
      <c r="A156" s="35"/>
      <c r="B156" s="36"/>
      <c r="C156" s="209" t="s">
        <v>236</v>
      </c>
      <c r="D156" s="209" t="s">
        <v>121</v>
      </c>
      <c r="E156" s="210" t="s">
        <v>237</v>
      </c>
      <c r="F156" s="211" t="s">
        <v>238</v>
      </c>
      <c r="G156" s="212" t="s">
        <v>124</v>
      </c>
      <c r="H156" s="213">
        <v>10.5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41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125</v>
      </c>
      <c r="AT156" s="221" t="s">
        <v>121</v>
      </c>
      <c r="AU156" s="221" t="s">
        <v>83</v>
      </c>
      <c r="AY156" s="14" t="s">
        <v>119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81</v>
      </c>
      <c r="BK156" s="222">
        <f>ROUND(I156*H156,2)</f>
        <v>0</v>
      </c>
      <c r="BL156" s="14" t="s">
        <v>125</v>
      </c>
      <c r="BM156" s="221" t="s">
        <v>239</v>
      </c>
    </row>
    <row r="157" s="2" customFormat="1" ht="16.5" customHeight="1">
      <c r="A157" s="35"/>
      <c r="B157" s="36"/>
      <c r="C157" s="223" t="s">
        <v>240</v>
      </c>
      <c r="D157" s="223" t="s">
        <v>220</v>
      </c>
      <c r="E157" s="224" t="s">
        <v>241</v>
      </c>
      <c r="F157" s="225" t="s">
        <v>242</v>
      </c>
      <c r="G157" s="226" t="s">
        <v>243</v>
      </c>
      <c r="H157" s="227">
        <v>0.41999999999999998</v>
      </c>
      <c r="I157" s="228"/>
      <c r="J157" s="229">
        <f>ROUND(I157*H157,2)</f>
        <v>0</v>
      </c>
      <c r="K157" s="230"/>
      <c r="L157" s="231"/>
      <c r="M157" s="232" t="s">
        <v>1</v>
      </c>
      <c r="N157" s="233" t="s">
        <v>41</v>
      </c>
      <c r="O157" s="88"/>
      <c r="P157" s="219">
        <f>O157*H157</f>
        <v>0</v>
      </c>
      <c r="Q157" s="219">
        <v>0.001</v>
      </c>
      <c r="R157" s="219">
        <f>Q157*H157</f>
        <v>0.00042000000000000002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150</v>
      </c>
      <c r="AT157" s="221" t="s">
        <v>220</v>
      </c>
      <c r="AU157" s="221" t="s">
        <v>83</v>
      </c>
      <c r="AY157" s="14" t="s">
        <v>119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81</v>
      </c>
      <c r="BK157" s="222">
        <f>ROUND(I157*H157,2)</f>
        <v>0</v>
      </c>
      <c r="BL157" s="14" t="s">
        <v>125</v>
      </c>
      <c r="BM157" s="221" t="s">
        <v>244</v>
      </c>
    </row>
    <row r="158" s="12" customFormat="1" ht="22.8" customHeight="1">
      <c r="A158" s="12"/>
      <c r="B158" s="193"/>
      <c r="C158" s="194"/>
      <c r="D158" s="195" t="s">
        <v>75</v>
      </c>
      <c r="E158" s="207" t="s">
        <v>125</v>
      </c>
      <c r="F158" s="207" t="s">
        <v>245</v>
      </c>
      <c r="G158" s="194"/>
      <c r="H158" s="194"/>
      <c r="I158" s="197"/>
      <c r="J158" s="208">
        <f>BK158</f>
        <v>0</v>
      </c>
      <c r="K158" s="194"/>
      <c r="L158" s="199"/>
      <c r="M158" s="200"/>
      <c r="N158" s="201"/>
      <c r="O158" s="201"/>
      <c r="P158" s="202">
        <f>P159</f>
        <v>0</v>
      </c>
      <c r="Q158" s="201"/>
      <c r="R158" s="202">
        <f>R159</f>
        <v>0</v>
      </c>
      <c r="S158" s="201"/>
      <c r="T158" s="20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4" t="s">
        <v>81</v>
      </c>
      <c r="AT158" s="205" t="s">
        <v>75</v>
      </c>
      <c r="AU158" s="205" t="s">
        <v>81</v>
      </c>
      <c r="AY158" s="204" t="s">
        <v>119</v>
      </c>
      <c r="BK158" s="206">
        <f>BK159</f>
        <v>0</v>
      </c>
    </row>
    <row r="159" s="2" customFormat="1" ht="16.5" customHeight="1">
      <c r="A159" s="35"/>
      <c r="B159" s="36"/>
      <c r="C159" s="209" t="s">
        <v>246</v>
      </c>
      <c r="D159" s="209" t="s">
        <v>121</v>
      </c>
      <c r="E159" s="210" t="s">
        <v>247</v>
      </c>
      <c r="F159" s="211" t="s">
        <v>248</v>
      </c>
      <c r="G159" s="212" t="s">
        <v>181</v>
      </c>
      <c r="H159" s="213">
        <v>87.299999999999997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41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125</v>
      </c>
      <c r="AT159" s="221" t="s">
        <v>121</v>
      </c>
      <c r="AU159" s="221" t="s">
        <v>83</v>
      </c>
      <c r="AY159" s="14" t="s">
        <v>119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81</v>
      </c>
      <c r="BK159" s="222">
        <f>ROUND(I159*H159,2)</f>
        <v>0</v>
      </c>
      <c r="BL159" s="14" t="s">
        <v>125</v>
      </c>
      <c r="BM159" s="221" t="s">
        <v>249</v>
      </c>
    </row>
    <row r="160" s="12" customFormat="1" ht="22.8" customHeight="1">
      <c r="A160" s="12"/>
      <c r="B160" s="193"/>
      <c r="C160" s="194"/>
      <c r="D160" s="195" t="s">
        <v>75</v>
      </c>
      <c r="E160" s="207" t="s">
        <v>137</v>
      </c>
      <c r="F160" s="207" t="s">
        <v>250</v>
      </c>
      <c r="G160" s="194"/>
      <c r="H160" s="194"/>
      <c r="I160" s="197"/>
      <c r="J160" s="208">
        <f>BK160</f>
        <v>0</v>
      </c>
      <c r="K160" s="194"/>
      <c r="L160" s="199"/>
      <c r="M160" s="200"/>
      <c r="N160" s="201"/>
      <c r="O160" s="201"/>
      <c r="P160" s="202">
        <f>SUM(P161:P170)</f>
        <v>0</v>
      </c>
      <c r="Q160" s="201"/>
      <c r="R160" s="202">
        <f>SUM(R161:R170)</f>
        <v>15.123419999999999</v>
      </c>
      <c r="S160" s="201"/>
      <c r="T160" s="203">
        <f>SUM(T161:T170)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4" t="s">
        <v>81</v>
      </c>
      <c r="AT160" s="205" t="s">
        <v>75</v>
      </c>
      <c r="AU160" s="205" t="s">
        <v>81</v>
      </c>
      <c r="AY160" s="204" t="s">
        <v>119</v>
      </c>
      <c r="BK160" s="206">
        <f>SUM(BK161:BK170)</f>
        <v>0</v>
      </c>
    </row>
    <row r="161" s="2" customFormat="1" ht="16.5" customHeight="1">
      <c r="A161" s="35"/>
      <c r="B161" s="36"/>
      <c r="C161" s="209" t="s">
        <v>251</v>
      </c>
      <c r="D161" s="209" t="s">
        <v>121</v>
      </c>
      <c r="E161" s="210" t="s">
        <v>252</v>
      </c>
      <c r="F161" s="211" t="s">
        <v>253</v>
      </c>
      <c r="G161" s="212" t="s">
        <v>124</v>
      </c>
      <c r="H161" s="213">
        <v>36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41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125</v>
      </c>
      <c r="AT161" s="221" t="s">
        <v>121</v>
      </c>
      <c r="AU161" s="221" t="s">
        <v>83</v>
      </c>
      <c r="AY161" s="14" t="s">
        <v>119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81</v>
      </c>
      <c r="BK161" s="222">
        <f>ROUND(I161*H161,2)</f>
        <v>0</v>
      </c>
      <c r="BL161" s="14" t="s">
        <v>125</v>
      </c>
      <c r="BM161" s="221" t="s">
        <v>254</v>
      </c>
    </row>
    <row r="162" s="2" customFormat="1" ht="16.5" customHeight="1">
      <c r="A162" s="35"/>
      <c r="B162" s="36"/>
      <c r="C162" s="209" t="s">
        <v>255</v>
      </c>
      <c r="D162" s="209" t="s">
        <v>121</v>
      </c>
      <c r="E162" s="210" t="s">
        <v>256</v>
      </c>
      <c r="F162" s="211" t="s">
        <v>257</v>
      </c>
      <c r="G162" s="212" t="s">
        <v>124</v>
      </c>
      <c r="H162" s="213">
        <v>1149.7000000000001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41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125</v>
      </c>
      <c r="AT162" s="221" t="s">
        <v>121</v>
      </c>
      <c r="AU162" s="221" t="s">
        <v>83</v>
      </c>
      <c r="AY162" s="14" t="s">
        <v>119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81</v>
      </c>
      <c r="BK162" s="222">
        <f>ROUND(I162*H162,2)</f>
        <v>0</v>
      </c>
      <c r="BL162" s="14" t="s">
        <v>125</v>
      </c>
      <c r="BM162" s="221" t="s">
        <v>258</v>
      </c>
    </row>
    <row r="163" s="2" customFormat="1" ht="33" customHeight="1">
      <c r="A163" s="35"/>
      <c r="B163" s="36"/>
      <c r="C163" s="209" t="s">
        <v>259</v>
      </c>
      <c r="D163" s="209" t="s">
        <v>121</v>
      </c>
      <c r="E163" s="210" t="s">
        <v>260</v>
      </c>
      <c r="F163" s="211" t="s">
        <v>261</v>
      </c>
      <c r="G163" s="212" t="s">
        <v>124</v>
      </c>
      <c r="H163" s="213">
        <v>1827.3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41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125</v>
      </c>
      <c r="AT163" s="221" t="s">
        <v>121</v>
      </c>
      <c r="AU163" s="221" t="s">
        <v>83</v>
      </c>
      <c r="AY163" s="14" t="s">
        <v>119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81</v>
      </c>
      <c r="BK163" s="222">
        <f>ROUND(I163*H163,2)</f>
        <v>0</v>
      </c>
      <c r="BL163" s="14" t="s">
        <v>125</v>
      </c>
      <c r="BM163" s="221" t="s">
        <v>262</v>
      </c>
    </row>
    <row r="164" s="2" customFormat="1" ht="21.75" customHeight="1">
      <c r="A164" s="35"/>
      <c r="B164" s="36"/>
      <c r="C164" s="209" t="s">
        <v>263</v>
      </c>
      <c r="D164" s="209" t="s">
        <v>121</v>
      </c>
      <c r="E164" s="210" t="s">
        <v>264</v>
      </c>
      <c r="F164" s="211" t="s">
        <v>265</v>
      </c>
      <c r="G164" s="212" t="s">
        <v>124</v>
      </c>
      <c r="H164" s="213">
        <v>1488.5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41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125</v>
      </c>
      <c r="AT164" s="221" t="s">
        <v>121</v>
      </c>
      <c r="AU164" s="221" t="s">
        <v>83</v>
      </c>
      <c r="AY164" s="14" t="s">
        <v>119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81</v>
      </c>
      <c r="BK164" s="222">
        <f>ROUND(I164*H164,2)</f>
        <v>0</v>
      </c>
      <c r="BL164" s="14" t="s">
        <v>125</v>
      </c>
      <c r="BM164" s="221" t="s">
        <v>266</v>
      </c>
    </row>
    <row r="165" s="2" customFormat="1" ht="21.75" customHeight="1">
      <c r="A165" s="35"/>
      <c r="B165" s="36"/>
      <c r="C165" s="209" t="s">
        <v>267</v>
      </c>
      <c r="D165" s="209" t="s">
        <v>121</v>
      </c>
      <c r="E165" s="210" t="s">
        <v>268</v>
      </c>
      <c r="F165" s="211" t="s">
        <v>269</v>
      </c>
      <c r="G165" s="212" t="s">
        <v>124</v>
      </c>
      <c r="H165" s="213">
        <v>1488.5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41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125</v>
      </c>
      <c r="AT165" s="221" t="s">
        <v>121</v>
      </c>
      <c r="AU165" s="221" t="s">
        <v>83</v>
      </c>
      <c r="AY165" s="14" t="s">
        <v>119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81</v>
      </c>
      <c r="BK165" s="222">
        <f>ROUND(I165*H165,2)</f>
        <v>0</v>
      </c>
      <c r="BL165" s="14" t="s">
        <v>125</v>
      </c>
      <c r="BM165" s="221" t="s">
        <v>270</v>
      </c>
    </row>
    <row r="166" s="2" customFormat="1" ht="21.75" customHeight="1">
      <c r="A166" s="35"/>
      <c r="B166" s="36"/>
      <c r="C166" s="209" t="s">
        <v>271</v>
      </c>
      <c r="D166" s="209" t="s">
        <v>121</v>
      </c>
      <c r="E166" s="210" t="s">
        <v>272</v>
      </c>
      <c r="F166" s="211" t="s">
        <v>273</v>
      </c>
      <c r="G166" s="212" t="s">
        <v>124</v>
      </c>
      <c r="H166" s="213">
        <v>4998.6999999999998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41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125</v>
      </c>
      <c r="AT166" s="221" t="s">
        <v>121</v>
      </c>
      <c r="AU166" s="221" t="s">
        <v>83</v>
      </c>
      <c r="AY166" s="14" t="s">
        <v>119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81</v>
      </c>
      <c r="BK166" s="222">
        <f>ROUND(I166*H166,2)</f>
        <v>0</v>
      </c>
      <c r="BL166" s="14" t="s">
        <v>125</v>
      </c>
      <c r="BM166" s="221" t="s">
        <v>274</v>
      </c>
    </row>
    <row r="167" s="2" customFormat="1" ht="33" customHeight="1">
      <c r="A167" s="35"/>
      <c r="B167" s="36"/>
      <c r="C167" s="209" t="s">
        <v>275</v>
      </c>
      <c r="D167" s="209" t="s">
        <v>121</v>
      </c>
      <c r="E167" s="210" t="s">
        <v>276</v>
      </c>
      <c r="F167" s="211" t="s">
        <v>277</v>
      </c>
      <c r="G167" s="212" t="s">
        <v>124</v>
      </c>
      <c r="H167" s="213">
        <v>2751.5999999999999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41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125</v>
      </c>
      <c r="AT167" s="221" t="s">
        <v>121</v>
      </c>
      <c r="AU167" s="221" t="s">
        <v>83</v>
      </c>
      <c r="AY167" s="14" t="s">
        <v>119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81</v>
      </c>
      <c r="BK167" s="222">
        <f>ROUND(I167*H167,2)</f>
        <v>0</v>
      </c>
      <c r="BL167" s="14" t="s">
        <v>125</v>
      </c>
      <c r="BM167" s="221" t="s">
        <v>278</v>
      </c>
    </row>
    <row r="168" s="2" customFormat="1" ht="21.75" customHeight="1">
      <c r="A168" s="35"/>
      <c r="B168" s="36"/>
      <c r="C168" s="209" t="s">
        <v>279</v>
      </c>
      <c r="D168" s="209" t="s">
        <v>121</v>
      </c>
      <c r="E168" s="210" t="s">
        <v>280</v>
      </c>
      <c r="F168" s="211" t="s">
        <v>281</v>
      </c>
      <c r="G168" s="212" t="s">
        <v>124</v>
      </c>
      <c r="H168" s="213">
        <v>2247.0999999999999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41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125</v>
      </c>
      <c r="AT168" s="221" t="s">
        <v>121</v>
      </c>
      <c r="AU168" s="221" t="s">
        <v>83</v>
      </c>
      <c r="AY168" s="14" t="s">
        <v>119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81</v>
      </c>
      <c r="BK168" s="222">
        <f>ROUND(I168*H168,2)</f>
        <v>0</v>
      </c>
      <c r="BL168" s="14" t="s">
        <v>125</v>
      </c>
      <c r="BM168" s="221" t="s">
        <v>282</v>
      </c>
    </row>
    <row r="169" s="2" customFormat="1" ht="21.75" customHeight="1">
      <c r="A169" s="35"/>
      <c r="B169" s="36"/>
      <c r="C169" s="209" t="s">
        <v>283</v>
      </c>
      <c r="D169" s="209" t="s">
        <v>121</v>
      </c>
      <c r="E169" s="210" t="s">
        <v>284</v>
      </c>
      <c r="F169" s="211" t="s">
        <v>285</v>
      </c>
      <c r="G169" s="212" t="s">
        <v>124</v>
      </c>
      <c r="H169" s="213">
        <v>69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41</v>
      </c>
      <c r="O169" s="88"/>
      <c r="P169" s="219">
        <f>O169*H169</f>
        <v>0</v>
      </c>
      <c r="Q169" s="219">
        <v>0.084250000000000005</v>
      </c>
      <c r="R169" s="219">
        <f>Q169*H169</f>
        <v>5.81325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125</v>
      </c>
      <c r="AT169" s="221" t="s">
        <v>121</v>
      </c>
      <c r="AU169" s="221" t="s">
        <v>83</v>
      </c>
      <c r="AY169" s="14" t="s">
        <v>119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81</v>
      </c>
      <c r="BK169" s="222">
        <f>ROUND(I169*H169,2)</f>
        <v>0</v>
      </c>
      <c r="BL169" s="14" t="s">
        <v>125</v>
      </c>
      <c r="BM169" s="221" t="s">
        <v>286</v>
      </c>
    </row>
    <row r="170" s="2" customFormat="1" ht="16.5" customHeight="1">
      <c r="A170" s="35"/>
      <c r="B170" s="36"/>
      <c r="C170" s="223" t="s">
        <v>287</v>
      </c>
      <c r="D170" s="223" t="s">
        <v>220</v>
      </c>
      <c r="E170" s="224" t="s">
        <v>288</v>
      </c>
      <c r="F170" s="225" t="s">
        <v>289</v>
      </c>
      <c r="G170" s="226" t="s">
        <v>124</v>
      </c>
      <c r="H170" s="227">
        <v>71.069999999999993</v>
      </c>
      <c r="I170" s="228"/>
      <c r="J170" s="229">
        <f>ROUND(I170*H170,2)</f>
        <v>0</v>
      </c>
      <c r="K170" s="230"/>
      <c r="L170" s="231"/>
      <c r="M170" s="232" t="s">
        <v>1</v>
      </c>
      <c r="N170" s="233" t="s">
        <v>41</v>
      </c>
      <c r="O170" s="88"/>
      <c r="P170" s="219">
        <f>O170*H170</f>
        <v>0</v>
      </c>
      <c r="Q170" s="219">
        <v>0.13100000000000001</v>
      </c>
      <c r="R170" s="219">
        <f>Q170*H170</f>
        <v>9.3101699999999994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150</v>
      </c>
      <c r="AT170" s="221" t="s">
        <v>220</v>
      </c>
      <c r="AU170" s="221" t="s">
        <v>83</v>
      </c>
      <c r="AY170" s="14" t="s">
        <v>119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81</v>
      </c>
      <c r="BK170" s="222">
        <f>ROUND(I170*H170,2)</f>
        <v>0</v>
      </c>
      <c r="BL170" s="14" t="s">
        <v>125</v>
      </c>
      <c r="BM170" s="221" t="s">
        <v>290</v>
      </c>
    </row>
    <row r="171" s="12" customFormat="1" ht="22.8" customHeight="1">
      <c r="A171" s="12"/>
      <c r="B171" s="193"/>
      <c r="C171" s="194"/>
      <c r="D171" s="195" t="s">
        <v>75</v>
      </c>
      <c r="E171" s="207" t="s">
        <v>150</v>
      </c>
      <c r="F171" s="207" t="s">
        <v>291</v>
      </c>
      <c r="G171" s="194"/>
      <c r="H171" s="194"/>
      <c r="I171" s="197"/>
      <c r="J171" s="208">
        <f>BK171</f>
        <v>0</v>
      </c>
      <c r="K171" s="194"/>
      <c r="L171" s="199"/>
      <c r="M171" s="200"/>
      <c r="N171" s="201"/>
      <c r="O171" s="201"/>
      <c r="P171" s="202">
        <f>SUM(P172:P322)</f>
        <v>0</v>
      </c>
      <c r="Q171" s="201"/>
      <c r="R171" s="202">
        <f>SUM(R172:R322)</f>
        <v>18.126965650000002</v>
      </c>
      <c r="S171" s="201"/>
      <c r="T171" s="203">
        <f>SUM(T172:T322)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4" t="s">
        <v>81</v>
      </c>
      <c r="AT171" s="205" t="s">
        <v>75</v>
      </c>
      <c r="AU171" s="205" t="s">
        <v>81</v>
      </c>
      <c r="AY171" s="204" t="s">
        <v>119</v>
      </c>
      <c r="BK171" s="206">
        <f>SUM(BK172:BK322)</f>
        <v>0</v>
      </c>
    </row>
    <row r="172" s="2" customFormat="1" ht="33" customHeight="1">
      <c r="A172" s="35"/>
      <c r="B172" s="36"/>
      <c r="C172" s="209" t="s">
        <v>292</v>
      </c>
      <c r="D172" s="209" t="s">
        <v>121</v>
      </c>
      <c r="E172" s="210" t="s">
        <v>293</v>
      </c>
      <c r="F172" s="211" t="s">
        <v>294</v>
      </c>
      <c r="G172" s="212" t="s">
        <v>295</v>
      </c>
      <c r="H172" s="213">
        <v>4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41</v>
      </c>
      <c r="O172" s="88"/>
      <c r="P172" s="219">
        <f>O172*H172</f>
        <v>0</v>
      </c>
      <c r="Q172" s="219">
        <v>0.00167</v>
      </c>
      <c r="R172" s="219">
        <f>Q172*H172</f>
        <v>0.0066800000000000002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125</v>
      </c>
      <c r="AT172" s="221" t="s">
        <v>121</v>
      </c>
      <c r="AU172" s="221" t="s">
        <v>83</v>
      </c>
      <c r="AY172" s="14" t="s">
        <v>119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81</v>
      </c>
      <c r="BK172" s="222">
        <f>ROUND(I172*H172,2)</f>
        <v>0</v>
      </c>
      <c r="BL172" s="14" t="s">
        <v>125</v>
      </c>
      <c r="BM172" s="221" t="s">
        <v>296</v>
      </c>
    </row>
    <row r="173" s="2" customFormat="1" ht="21.75" customHeight="1">
      <c r="A173" s="35"/>
      <c r="B173" s="36"/>
      <c r="C173" s="223" t="s">
        <v>297</v>
      </c>
      <c r="D173" s="223" t="s">
        <v>220</v>
      </c>
      <c r="E173" s="224" t="s">
        <v>298</v>
      </c>
      <c r="F173" s="225" t="s">
        <v>299</v>
      </c>
      <c r="G173" s="226" t="s">
        <v>295</v>
      </c>
      <c r="H173" s="227">
        <v>4.04</v>
      </c>
      <c r="I173" s="228"/>
      <c r="J173" s="229">
        <f>ROUND(I173*H173,2)</f>
        <v>0</v>
      </c>
      <c r="K173" s="230"/>
      <c r="L173" s="231"/>
      <c r="M173" s="232" t="s">
        <v>1</v>
      </c>
      <c r="N173" s="233" t="s">
        <v>41</v>
      </c>
      <c r="O173" s="88"/>
      <c r="P173" s="219">
        <f>O173*H173</f>
        <v>0</v>
      </c>
      <c r="Q173" s="219">
        <v>0.014200000000000001</v>
      </c>
      <c r="R173" s="219">
        <f>Q173*H173</f>
        <v>0.057368000000000002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150</v>
      </c>
      <c r="AT173" s="221" t="s">
        <v>220</v>
      </c>
      <c r="AU173" s="221" t="s">
        <v>83</v>
      </c>
      <c r="AY173" s="14" t="s">
        <v>119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81</v>
      </c>
      <c r="BK173" s="222">
        <f>ROUND(I173*H173,2)</f>
        <v>0</v>
      </c>
      <c r="BL173" s="14" t="s">
        <v>125</v>
      </c>
      <c r="BM173" s="221" t="s">
        <v>300</v>
      </c>
    </row>
    <row r="174" s="2" customFormat="1" ht="21.75" customHeight="1">
      <c r="A174" s="35"/>
      <c r="B174" s="36"/>
      <c r="C174" s="209" t="s">
        <v>301</v>
      </c>
      <c r="D174" s="209" t="s">
        <v>121</v>
      </c>
      <c r="E174" s="210" t="s">
        <v>302</v>
      </c>
      <c r="F174" s="211" t="s">
        <v>303</v>
      </c>
      <c r="G174" s="212" t="s">
        <v>295</v>
      </c>
      <c r="H174" s="213">
        <v>4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41</v>
      </c>
      <c r="O174" s="88"/>
      <c r="P174" s="219">
        <f>O174*H174</f>
        <v>0</v>
      </c>
      <c r="Q174" s="219">
        <v>0.00167</v>
      </c>
      <c r="R174" s="219">
        <f>Q174*H174</f>
        <v>0.0066800000000000002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125</v>
      </c>
      <c r="AT174" s="221" t="s">
        <v>121</v>
      </c>
      <c r="AU174" s="221" t="s">
        <v>83</v>
      </c>
      <c r="AY174" s="14" t="s">
        <v>119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81</v>
      </c>
      <c r="BK174" s="222">
        <f>ROUND(I174*H174,2)</f>
        <v>0</v>
      </c>
      <c r="BL174" s="14" t="s">
        <v>125</v>
      </c>
      <c r="BM174" s="221" t="s">
        <v>304</v>
      </c>
    </row>
    <row r="175" s="2" customFormat="1" ht="16.5" customHeight="1">
      <c r="A175" s="35"/>
      <c r="B175" s="36"/>
      <c r="C175" s="223" t="s">
        <v>305</v>
      </c>
      <c r="D175" s="223" t="s">
        <v>220</v>
      </c>
      <c r="E175" s="224" t="s">
        <v>306</v>
      </c>
      <c r="F175" s="225" t="s">
        <v>307</v>
      </c>
      <c r="G175" s="226" t="s">
        <v>295</v>
      </c>
      <c r="H175" s="227">
        <v>4</v>
      </c>
      <c r="I175" s="228"/>
      <c r="J175" s="229">
        <f>ROUND(I175*H175,2)</f>
        <v>0</v>
      </c>
      <c r="K175" s="230"/>
      <c r="L175" s="231"/>
      <c r="M175" s="232" t="s">
        <v>1</v>
      </c>
      <c r="N175" s="233" t="s">
        <v>41</v>
      </c>
      <c r="O175" s="88"/>
      <c r="P175" s="219">
        <f>O175*H175</f>
        <v>0</v>
      </c>
      <c r="Q175" s="219">
        <v>0.0141</v>
      </c>
      <c r="R175" s="219">
        <f>Q175*H175</f>
        <v>0.056399999999999999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150</v>
      </c>
      <c r="AT175" s="221" t="s">
        <v>220</v>
      </c>
      <c r="AU175" s="221" t="s">
        <v>83</v>
      </c>
      <c r="AY175" s="14" t="s">
        <v>119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81</v>
      </c>
      <c r="BK175" s="222">
        <f>ROUND(I175*H175,2)</f>
        <v>0</v>
      </c>
      <c r="BL175" s="14" t="s">
        <v>125</v>
      </c>
      <c r="BM175" s="221" t="s">
        <v>308</v>
      </c>
    </row>
    <row r="176" s="2" customFormat="1" ht="21.75" customHeight="1">
      <c r="A176" s="35"/>
      <c r="B176" s="36"/>
      <c r="C176" s="209" t="s">
        <v>309</v>
      </c>
      <c r="D176" s="209" t="s">
        <v>121</v>
      </c>
      <c r="E176" s="210" t="s">
        <v>302</v>
      </c>
      <c r="F176" s="211" t="s">
        <v>303</v>
      </c>
      <c r="G176" s="212" t="s">
        <v>295</v>
      </c>
      <c r="H176" s="213">
        <v>3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41</v>
      </c>
      <c r="O176" s="88"/>
      <c r="P176" s="219">
        <f>O176*H176</f>
        <v>0</v>
      </c>
      <c r="Q176" s="219">
        <v>0.00167</v>
      </c>
      <c r="R176" s="219">
        <f>Q176*H176</f>
        <v>0.0050100000000000006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125</v>
      </c>
      <c r="AT176" s="221" t="s">
        <v>121</v>
      </c>
      <c r="AU176" s="221" t="s">
        <v>83</v>
      </c>
      <c r="AY176" s="14" t="s">
        <v>119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81</v>
      </c>
      <c r="BK176" s="222">
        <f>ROUND(I176*H176,2)</f>
        <v>0</v>
      </c>
      <c r="BL176" s="14" t="s">
        <v>125</v>
      </c>
      <c r="BM176" s="221" t="s">
        <v>310</v>
      </c>
    </row>
    <row r="177" s="2" customFormat="1" ht="16.5" customHeight="1">
      <c r="A177" s="35"/>
      <c r="B177" s="36"/>
      <c r="C177" s="223" t="s">
        <v>311</v>
      </c>
      <c r="D177" s="223" t="s">
        <v>220</v>
      </c>
      <c r="E177" s="224" t="s">
        <v>312</v>
      </c>
      <c r="F177" s="225" t="s">
        <v>313</v>
      </c>
      <c r="G177" s="226" t="s">
        <v>295</v>
      </c>
      <c r="H177" s="227">
        <v>1</v>
      </c>
      <c r="I177" s="228"/>
      <c r="J177" s="229">
        <f>ROUND(I177*H177,2)</f>
        <v>0</v>
      </c>
      <c r="K177" s="230"/>
      <c r="L177" s="231"/>
      <c r="M177" s="232" t="s">
        <v>1</v>
      </c>
      <c r="N177" s="233" t="s">
        <v>41</v>
      </c>
      <c r="O177" s="88"/>
      <c r="P177" s="219">
        <f>O177*H177</f>
        <v>0</v>
      </c>
      <c r="Q177" s="219">
        <v>0.0033999999999999998</v>
      </c>
      <c r="R177" s="219">
        <f>Q177*H177</f>
        <v>0.0033999999999999998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150</v>
      </c>
      <c r="AT177" s="221" t="s">
        <v>220</v>
      </c>
      <c r="AU177" s="221" t="s">
        <v>83</v>
      </c>
      <c r="AY177" s="14" t="s">
        <v>119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81</v>
      </c>
      <c r="BK177" s="222">
        <f>ROUND(I177*H177,2)</f>
        <v>0</v>
      </c>
      <c r="BL177" s="14" t="s">
        <v>125</v>
      </c>
      <c r="BM177" s="221" t="s">
        <v>314</v>
      </c>
    </row>
    <row r="178" s="2" customFormat="1" ht="16.5" customHeight="1">
      <c r="A178" s="35"/>
      <c r="B178" s="36"/>
      <c r="C178" s="223" t="s">
        <v>315</v>
      </c>
      <c r="D178" s="223" t="s">
        <v>220</v>
      </c>
      <c r="E178" s="224" t="s">
        <v>316</v>
      </c>
      <c r="F178" s="225" t="s">
        <v>317</v>
      </c>
      <c r="G178" s="226" t="s">
        <v>295</v>
      </c>
      <c r="H178" s="227">
        <v>2</v>
      </c>
      <c r="I178" s="228"/>
      <c r="J178" s="229">
        <f>ROUND(I178*H178,2)</f>
        <v>0</v>
      </c>
      <c r="K178" s="230"/>
      <c r="L178" s="231"/>
      <c r="M178" s="232" t="s">
        <v>1</v>
      </c>
      <c r="N178" s="233" t="s">
        <v>41</v>
      </c>
      <c r="O178" s="88"/>
      <c r="P178" s="219">
        <f>O178*H178</f>
        <v>0</v>
      </c>
      <c r="Q178" s="219">
        <v>0.0038999999999999998</v>
      </c>
      <c r="R178" s="219">
        <f>Q178*H178</f>
        <v>0.0077999999999999996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150</v>
      </c>
      <c r="AT178" s="221" t="s">
        <v>220</v>
      </c>
      <c r="AU178" s="221" t="s">
        <v>83</v>
      </c>
      <c r="AY178" s="14" t="s">
        <v>119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81</v>
      </c>
      <c r="BK178" s="222">
        <f>ROUND(I178*H178,2)</f>
        <v>0</v>
      </c>
      <c r="BL178" s="14" t="s">
        <v>125</v>
      </c>
      <c r="BM178" s="221" t="s">
        <v>318</v>
      </c>
    </row>
    <row r="179" s="2" customFormat="1" ht="21.75" customHeight="1">
      <c r="A179" s="35"/>
      <c r="B179" s="36"/>
      <c r="C179" s="209" t="s">
        <v>319</v>
      </c>
      <c r="D179" s="209" t="s">
        <v>121</v>
      </c>
      <c r="E179" s="210" t="s">
        <v>320</v>
      </c>
      <c r="F179" s="211" t="s">
        <v>321</v>
      </c>
      <c r="G179" s="212" t="s">
        <v>295</v>
      </c>
      <c r="H179" s="213">
        <v>4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41</v>
      </c>
      <c r="O179" s="88"/>
      <c r="P179" s="219">
        <f>O179*H179</f>
        <v>0</v>
      </c>
      <c r="Q179" s="219">
        <v>0.00167</v>
      </c>
      <c r="R179" s="219">
        <f>Q179*H179</f>
        <v>0.0066800000000000002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125</v>
      </c>
      <c r="AT179" s="221" t="s">
        <v>121</v>
      </c>
      <c r="AU179" s="221" t="s">
        <v>83</v>
      </c>
      <c r="AY179" s="14" t="s">
        <v>119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81</v>
      </c>
      <c r="BK179" s="222">
        <f>ROUND(I179*H179,2)</f>
        <v>0</v>
      </c>
      <c r="BL179" s="14" t="s">
        <v>125</v>
      </c>
      <c r="BM179" s="221" t="s">
        <v>322</v>
      </c>
    </row>
    <row r="180" s="2" customFormat="1" ht="16.5" customHeight="1">
      <c r="A180" s="35"/>
      <c r="B180" s="36"/>
      <c r="C180" s="223" t="s">
        <v>323</v>
      </c>
      <c r="D180" s="223" t="s">
        <v>220</v>
      </c>
      <c r="E180" s="224" t="s">
        <v>324</v>
      </c>
      <c r="F180" s="225" t="s">
        <v>325</v>
      </c>
      <c r="G180" s="226" t="s">
        <v>295</v>
      </c>
      <c r="H180" s="227">
        <v>2</v>
      </c>
      <c r="I180" s="228"/>
      <c r="J180" s="229">
        <f>ROUND(I180*H180,2)</f>
        <v>0</v>
      </c>
      <c r="K180" s="230"/>
      <c r="L180" s="231"/>
      <c r="M180" s="232" t="s">
        <v>1</v>
      </c>
      <c r="N180" s="233" t="s">
        <v>41</v>
      </c>
      <c r="O180" s="88"/>
      <c r="P180" s="219">
        <f>O180*H180</f>
        <v>0</v>
      </c>
      <c r="Q180" s="219">
        <v>0.0045999999999999999</v>
      </c>
      <c r="R180" s="219">
        <f>Q180*H180</f>
        <v>0.0091999999999999998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150</v>
      </c>
      <c r="AT180" s="221" t="s">
        <v>220</v>
      </c>
      <c r="AU180" s="221" t="s">
        <v>83</v>
      </c>
      <c r="AY180" s="14" t="s">
        <v>119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81</v>
      </c>
      <c r="BK180" s="222">
        <f>ROUND(I180*H180,2)</f>
        <v>0</v>
      </c>
      <c r="BL180" s="14" t="s">
        <v>125</v>
      </c>
      <c r="BM180" s="221" t="s">
        <v>326</v>
      </c>
    </row>
    <row r="181" s="2" customFormat="1" ht="16.5" customHeight="1">
      <c r="A181" s="35"/>
      <c r="B181" s="36"/>
      <c r="C181" s="223" t="s">
        <v>327</v>
      </c>
      <c r="D181" s="223" t="s">
        <v>220</v>
      </c>
      <c r="E181" s="224" t="s">
        <v>328</v>
      </c>
      <c r="F181" s="225" t="s">
        <v>329</v>
      </c>
      <c r="G181" s="226" t="s">
        <v>295</v>
      </c>
      <c r="H181" s="227">
        <v>2</v>
      </c>
      <c r="I181" s="228"/>
      <c r="J181" s="229">
        <f>ROUND(I181*H181,2)</f>
        <v>0</v>
      </c>
      <c r="K181" s="230"/>
      <c r="L181" s="231"/>
      <c r="M181" s="232" t="s">
        <v>1</v>
      </c>
      <c r="N181" s="233" t="s">
        <v>41</v>
      </c>
      <c r="O181" s="88"/>
      <c r="P181" s="219">
        <f>O181*H181</f>
        <v>0</v>
      </c>
      <c r="Q181" s="219">
        <v>0.0048999999999999998</v>
      </c>
      <c r="R181" s="219">
        <f>Q181*H181</f>
        <v>0.0097999999999999997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150</v>
      </c>
      <c r="AT181" s="221" t="s">
        <v>220</v>
      </c>
      <c r="AU181" s="221" t="s">
        <v>83</v>
      </c>
      <c r="AY181" s="14" t="s">
        <v>119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81</v>
      </c>
      <c r="BK181" s="222">
        <f>ROUND(I181*H181,2)</f>
        <v>0</v>
      </c>
      <c r="BL181" s="14" t="s">
        <v>125</v>
      </c>
      <c r="BM181" s="221" t="s">
        <v>330</v>
      </c>
    </row>
    <row r="182" s="2" customFormat="1" ht="21.75" customHeight="1">
      <c r="A182" s="35"/>
      <c r="B182" s="36"/>
      <c r="C182" s="209" t="s">
        <v>331</v>
      </c>
      <c r="D182" s="209" t="s">
        <v>121</v>
      </c>
      <c r="E182" s="210" t="s">
        <v>332</v>
      </c>
      <c r="F182" s="211" t="s">
        <v>333</v>
      </c>
      <c r="G182" s="212" t="s">
        <v>295</v>
      </c>
      <c r="H182" s="213">
        <v>1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41</v>
      </c>
      <c r="O182" s="88"/>
      <c r="P182" s="219">
        <f>O182*H182</f>
        <v>0</v>
      </c>
      <c r="Q182" s="219">
        <v>0.0050499999999999998</v>
      </c>
      <c r="R182" s="219">
        <f>Q182*H182</f>
        <v>0.0050499999999999998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125</v>
      </c>
      <c r="AT182" s="221" t="s">
        <v>121</v>
      </c>
      <c r="AU182" s="221" t="s">
        <v>83</v>
      </c>
      <c r="AY182" s="14" t="s">
        <v>119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81</v>
      </c>
      <c r="BK182" s="222">
        <f>ROUND(I182*H182,2)</f>
        <v>0</v>
      </c>
      <c r="BL182" s="14" t="s">
        <v>125</v>
      </c>
      <c r="BM182" s="221" t="s">
        <v>334</v>
      </c>
    </row>
    <row r="183" s="2" customFormat="1" ht="16.5" customHeight="1">
      <c r="A183" s="35"/>
      <c r="B183" s="36"/>
      <c r="C183" s="223" t="s">
        <v>335</v>
      </c>
      <c r="D183" s="223" t="s">
        <v>220</v>
      </c>
      <c r="E183" s="224" t="s">
        <v>336</v>
      </c>
      <c r="F183" s="225" t="s">
        <v>337</v>
      </c>
      <c r="G183" s="226" t="s">
        <v>295</v>
      </c>
      <c r="H183" s="227">
        <v>1</v>
      </c>
      <c r="I183" s="228"/>
      <c r="J183" s="229">
        <f>ROUND(I183*H183,2)</f>
        <v>0</v>
      </c>
      <c r="K183" s="230"/>
      <c r="L183" s="231"/>
      <c r="M183" s="232" t="s">
        <v>1</v>
      </c>
      <c r="N183" s="233" t="s">
        <v>41</v>
      </c>
      <c r="O183" s="88"/>
      <c r="P183" s="219">
        <f>O183*H183</f>
        <v>0</v>
      </c>
      <c r="Q183" s="219">
        <v>0.017600000000000001</v>
      </c>
      <c r="R183" s="219">
        <f>Q183*H183</f>
        <v>0.017600000000000001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150</v>
      </c>
      <c r="AT183" s="221" t="s">
        <v>220</v>
      </c>
      <c r="AU183" s="221" t="s">
        <v>83</v>
      </c>
      <c r="AY183" s="14" t="s">
        <v>119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81</v>
      </c>
      <c r="BK183" s="222">
        <f>ROUND(I183*H183,2)</f>
        <v>0</v>
      </c>
      <c r="BL183" s="14" t="s">
        <v>125</v>
      </c>
      <c r="BM183" s="221" t="s">
        <v>338</v>
      </c>
    </row>
    <row r="184" s="2" customFormat="1" ht="21.75" customHeight="1">
      <c r="A184" s="35"/>
      <c r="B184" s="36"/>
      <c r="C184" s="209" t="s">
        <v>339</v>
      </c>
      <c r="D184" s="209" t="s">
        <v>121</v>
      </c>
      <c r="E184" s="210" t="s">
        <v>340</v>
      </c>
      <c r="F184" s="211" t="s">
        <v>341</v>
      </c>
      <c r="G184" s="212" t="s">
        <v>295</v>
      </c>
      <c r="H184" s="213">
        <v>1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41</v>
      </c>
      <c r="O184" s="88"/>
      <c r="P184" s="219">
        <f>O184*H184</f>
        <v>0</v>
      </c>
      <c r="Q184" s="219">
        <v>0.0054200000000000003</v>
      </c>
      <c r="R184" s="219">
        <f>Q184*H184</f>
        <v>0.0054200000000000003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125</v>
      </c>
      <c r="AT184" s="221" t="s">
        <v>121</v>
      </c>
      <c r="AU184" s="221" t="s">
        <v>83</v>
      </c>
      <c r="AY184" s="14" t="s">
        <v>119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81</v>
      </c>
      <c r="BK184" s="222">
        <f>ROUND(I184*H184,2)</f>
        <v>0</v>
      </c>
      <c r="BL184" s="14" t="s">
        <v>125</v>
      </c>
      <c r="BM184" s="221" t="s">
        <v>342</v>
      </c>
    </row>
    <row r="185" s="2" customFormat="1" ht="16.5" customHeight="1">
      <c r="A185" s="35"/>
      <c r="B185" s="36"/>
      <c r="C185" s="223" t="s">
        <v>343</v>
      </c>
      <c r="D185" s="223" t="s">
        <v>220</v>
      </c>
      <c r="E185" s="224" t="s">
        <v>344</v>
      </c>
      <c r="F185" s="225" t="s">
        <v>345</v>
      </c>
      <c r="G185" s="226" t="s">
        <v>295</v>
      </c>
      <c r="H185" s="227">
        <v>1</v>
      </c>
      <c r="I185" s="228"/>
      <c r="J185" s="229">
        <f>ROUND(I185*H185,2)</f>
        <v>0</v>
      </c>
      <c r="K185" s="230"/>
      <c r="L185" s="231"/>
      <c r="M185" s="232" t="s">
        <v>1</v>
      </c>
      <c r="N185" s="233" t="s">
        <v>41</v>
      </c>
      <c r="O185" s="88"/>
      <c r="P185" s="219">
        <f>O185*H185</f>
        <v>0</v>
      </c>
      <c r="Q185" s="219">
        <v>0.021600000000000001</v>
      </c>
      <c r="R185" s="219">
        <f>Q185*H185</f>
        <v>0.021600000000000001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150</v>
      </c>
      <c r="AT185" s="221" t="s">
        <v>220</v>
      </c>
      <c r="AU185" s="221" t="s">
        <v>83</v>
      </c>
      <c r="AY185" s="14" t="s">
        <v>119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81</v>
      </c>
      <c r="BK185" s="222">
        <f>ROUND(I185*H185,2)</f>
        <v>0</v>
      </c>
      <c r="BL185" s="14" t="s">
        <v>125</v>
      </c>
      <c r="BM185" s="221" t="s">
        <v>346</v>
      </c>
    </row>
    <row r="186" s="2" customFormat="1" ht="21.75" customHeight="1">
      <c r="A186" s="35"/>
      <c r="B186" s="36"/>
      <c r="C186" s="209" t="s">
        <v>347</v>
      </c>
      <c r="D186" s="209" t="s">
        <v>121</v>
      </c>
      <c r="E186" s="210" t="s">
        <v>348</v>
      </c>
      <c r="F186" s="211" t="s">
        <v>349</v>
      </c>
      <c r="G186" s="212" t="s">
        <v>148</v>
      </c>
      <c r="H186" s="213">
        <v>95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41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125</v>
      </c>
      <c r="AT186" s="221" t="s">
        <v>121</v>
      </c>
      <c r="AU186" s="221" t="s">
        <v>83</v>
      </c>
      <c r="AY186" s="14" t="s">
        <v>119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81</v>
      </c>
      <c r="BK186" s="222">
        <f>ROUND(I186*H186,2)</f>
        <v>0</v>
      </c>
      <c r="BL186" s="14" t="s">
        <v>125</v>
      </c>
      <c r="BM186" s="221" t="s">
        <v>350</v>
      </c>
    </row>
    <row r="187" s="2" customFormat="1" ht="21.75" customHeight="1">
      <c r="A187" s="35"/>
      <c r="B187" s="36"/>
      <c r="C187" s="223" t="s">
        <v>351</v>
      </c>
      <c r="D187" s="223" t="s">
        <v>220</v>
      </c>
      <c r="E187" s="224" t="s">
        <v>352</v>
      </c>
      <c r="F187" s="225" t="s">
        <v>353</v>
      </c>
      <c r="G187" s="226" t="s">
        <v>148</v>
      </c>
      <c r="H187" s="227">
        <v>96.424999999999997</v>
      </c>
      <c r="I187" s="228"/>
      <c r="J187" s="229">
        <f>ROUND(I187*H187,2)</f>
        <v>0</v>
      </c>
      <c r="K187" s="230"/>
      <c r="L187" s="231"/>
      <c r="M187" s="232" t="s">
        <v>1</v>
      </c>
      <c r="N187" s="233" t="s">
        <v>41</v>
      </c>
      <c r="O187" s="88"/>
      <c r="P187" s="219">
        <f>O187*H187</f>
        <v>0</v>
      </c>
      <c r="Q187" s="219">
        <v>0.00027</v>
      </c>
      <c r="R187" s="219">
        <f>Q187*H187</f>
        <v>0.026034749999999999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150</v>
      </c>
      <c r="AT187" s="221" t="s">
        <v>220</v>
      </c>
      <c r="AU187" s="221" t="s">
        <v>83</v>
      </c>
      <c r="AY187" s="14" t="s">
        <v>119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81</v>
      </c>
      <c r="BK187" s="222">
        <f>ROUND(I187*H187,2)</f>
        <v>0</v>
      </c>
      <c r="BL187" s="14" t="s">
        <v>125</v>
      </c>
      <c r="BM187" s="221" t="s">
        <v>354</v>
      </c>
    </row>
    <row r="188" s="2" customFormat="1" ht="21.75" customHeight="1">
      <c r="A188" s="35"/>
      <c r="B188" s="36"/>
      <c r="C188" s="209" t="s">
        <v>355</v>
      </c>
      <c r="D188" s="209" t="s">
        <v>121</v>
      </c>
      <c r="E188" s="210" t="s">
        <v>356</v>
      </c>
      <c r="F188" s="211" t="s">
        <v>357</v>
      </c>
      <c r="G188" s="212" t="s">
        <v>148</v>
      </c>
      <c r="H188" s="213">
        <v>4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41</v>
      </c>
      <c r="O188" s="88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125</v>
      </c>
      <c r="AT188" s="221" t="s">
        <v>121</v>
      </c>
      <c r="AU188" s="221" t="s">
        <v>83</v>
      </c>
      <c r="AY188" s="14" t="s">
        <v>119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81</v>
      </c>
      <c r="BK188" s="222">
        <f>ROUND(I188*H188,2)</f>
        <v>0</v>
      </c>
      <c r="BL188" s="14" t="s">
        <v>125</v>
      </c>
      <c r="BM188" s="221" t="s">
        <v>358</v>
      </c>
    </row>
    <row r="189" s="2" customFormat="1" ht="21.75" customHeight="1">
      <c r="A189" s="35"/>
      <c r="B189" s="36"/>
      <c r="C189" s="223" t="s">
        <v>359</v>
      </c>
      <c r="D189" s="223" t="s">
        <v>220</v>
      </c>
      <c r="E189" s="224" t="s">
        <v>360</v>
      </c>
      <c r="F189" s="225" t="s">
        <v>361</v>
      </c>
      <c r="G189" s="226" t="s">
        <v>148</v>
      </c>
      <c r="H189" s="227">
        <v>4.0599999999999996</v>
      </c>
      <c r="I189" s="228"/>
      <c r="J189" s="229">
        <f>ROUND(I189*H189,2)</f>
        <v>0</v>
      </c>
      <c r="K189" s="230"/>
      <c r="L189" s="231"/>
      <c r="M189" s="232" t="s">
        <v>1</v>
      </c>
      <c r="N189" s="233" t="s">
        <v>41</v>
      </c>
      <c r="O189" s="88"/>
      <c r="P189" s="219">
        <f>O189*H189</f>
        <v>0</v>
      </c>
      <c r="Q189" s="219">
        <v>0.00106</v>
      </c>
      <c r="R189" s="219">
        <f>Q189*H189</f>
        <v>0.0043035999999999994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150</v>
      </c>
      <c r="AT189" s="221" t="s">
        <v>220</v>
      </c>
      <c r="AU189" s="221" t="s">
        <v>83</v>
      </c>
      <c r="AY189" s="14" t="s">
        <v>119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81</v>
      </c>
      <c r="BK189" s="222">
        <f>ROUND(I189*H189,2)</f>
        <v>0</v>
      </c>
      <c r="BL189" s="14" t="s">
        <v>125</v>
      </c>
      <c r="BM189" s="221" t="s">
        <v>362</v>
      </c>
    </row>
    <row r="190" s="2" customFormat="1" ht="21.75" customHeight="1">
      <c r="A190" s="35"/>
      <c r="B190" s="36"/>
      <c r="C190" s="209" t="s">
        <v>363</v>
      </c>
      <c r="D190" s="209" t="s">
        <v>121</v>
      </c>
      <c r="E190" s="210" t="s">
        <v>364</v>
      </c>
      <c r="F190" s="211" t="s">
        <v>365</v>
      </c>
      <c r="G190" s="212" t="s">
        <v>148</v>
      </c>
      <c r="H190" s="213">
        <v>101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41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125</v>
      </c>
      <c r="AT190" s="221" t="s">
        <v>121</v>
      </c>
      <c r="AU190" s="221" t="s">
        <v>83</v>
      </c>
      <c r="AY190" s="14" t="s">
        <v>119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81</v>
      </c>
      <c r="BK190" s="222">
        <f>ROUND(I190*H190,2)</f>
        <v>0</v>
      </c>
      <c r="BL190" s="14" t="s">
        <v>125</v>
      </c>
      <c r="BM190" s="221" t="s">
        <v>366</v>
      </c>
    </row>
    <row r="191" s="2" customFormat="1" ht="21.75" customHeight="1">
      <c r="A191" s="35"/>
      <c r="B191" s="36"/>
      <c r="C191" s="223" t="s">
        <v>367</v>
      </c>
      <c r="D191" s="223" t="s">
        <v>220</v>
      </c>
      <c r="E191" s="224" t="s">
        <v>368</v>
      </c>
      <c r="F191" s="225" t="s">
        <v>369</v>
      </c>
      <c r="G191" s="226" t="s">
        <v>148</v>
      </c>
      <c r="H191" s="227">
        <v>102.515</v>
      </c>
      <c r="I191" s="228"/>
      <c r="J191" s="229">
        <f>ROUND(I191*H191,2)</f>
        <v>0</v>
      </c>
      <c r="K191" s="230"/>
      <c r="L191" s="231"/>
      <c r="M191" s="232" t="s">
        <v>1</v>
      </c>
      <c r="N191" s="233" t="s">
        <v>41</v>
      </c>
      <c r="O191" s="88"/>
      <c r="P191" s="219">
        <f>O191*H191</f>
        <v>0</v>
      </c>
      <c r="Q191" s="219">
        <v>0.00147</v>
      </c>
      <c r="R191" s="219">
        <f>Q191*H191</f>
        <v>0.15069705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150</v>
      </c>
      <c r="AT191" s="221" t="s">
        <v>220</v>
      </c>
      <c r="AU191" s="221" t="s">
        <v>83</v>
      </c>
      <c r="AY191" s="14" t="s">
        <v>119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81</v>
      </c>
      <c r="BK191" s="222">
        <f>ROUND(I191*H191,2)</f>
        <v>0</v>
      </c>
      <c r="BL191" s="14" t="s">
        <v>125</v>
      </c>
      <c r="BM191" s="221" t="s">
        <v>370</v>
      </c>
    </row>
    <row r="192" s="2" customFormat="1" ht="21.75" customHeight="1">
      <c r="A192" s="35"/>
      <c r="B192" s="36"/>
      <c r="C192" s="209" t="s">
        <v>371</v>
      </c>
      <c r="D192" s="209" t="s">
        <v>121</v>
      </c>
      <c r="E192" s="210" t="s">
        <v>372</v>
      </c>
      <c r="F192" s="211" t="s">
        <v>373</v>
      </c>
      <c r="G192" s="212" t="s">
        <v>148</v>
      </c>
      <c r="H192" s="213">
        <v>294</v>
      </c>
      <c r="I192" s="214"/>
      <c r="J192" s="215">
        <f>ROUND(I192*H192,2)</f>
        <v>0</v>
      </c>
      <c r="K192" s="216"/>
      <c r="L192" s="41"/>
      <c r="M192" s="217" t="s">
        <v>1</v>
      </c>
      <c r="N192" s="218" t="s">
        <v>41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125</v>
      </c>
      <c r="AT192" s="221" t="s">
        <v>121</v>
      </c>
      <c r="AU192" s="221" t="s">
        <v>83</v>
      </c>
      <c r="AY192" s="14" t="s">
        <v>119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81</v>
      </c>
      <c r="BK192" s="222">
        <f>ROUND(I192*H192,2)</f>
        <v>0</v>
      </c>
      <c r="BL192" s="14" t="s">
        <v>125</v>
      </c>
      <c r="BM192" s="221" t="s">
        <v>374</v>
      </c>
    </row>
    <row r="193" s="2" customFormat="1" ht="21.75" customHeight="1">
      <c r="A193" s="35"/>
      <c r="B193" s="36"/>
      <c r="C193" s="223" t="s">
        <v>375</v>
      </c>
      <c r="D193" s="223" t="s">
        <v>220</v>
      </c>
      <c r="E193" s="224" t="s">
        <v>376</v>
      </c>
      <c r="F193" s="225" t="s">
        <v>377</v>
      </c>
      <c r="G193" s="226" t="s">
        <v>148</v>
      </c>
      <c r="H193" s="227">
        <v>298.41000000000003</v>
      </c>
      <c r="I193" s="228"/>
      <c r="J193" s="229">
        <f>ROUND(I193*H193,2)</f>
        <v>0</v>
      </c>
      <c r="K193" s="230"/>
      <c r="L193" s="231"/>
      <c r="M193" s="232" t="s">
        <v>1</v>
      </c>
      <c r="N193" s="233" t="s">
        <v>41</v>
      </c>
      <c r="O193" s="88"/>
      <c r="P193" s="219">
        <f>O193*H193</f>
        <v>0</v>
      </c>
      <c r="Q193" s="219">
        <v>0.00216</v>
      </c>
      <c r="R193" s="219">
        <f>Q193*H193</f>
        <v>0.64456560000000007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150</v>
      </c>
      <c r="AT193" s="221" t="s">
        <v>220</v>
      </c>
      <c r="AU193" s="221" t="s">
        <v>83</v>
      </c>
      <c r="AY193" s="14" t="s">
        <v>119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81</v>
      </c>
      <c r="BK193" s="222">
        <f>ROUND(I193*H193,2)</f>
        <v>0</v>
      </c>
      <c r="BL193" s="14" t="s">
        <v>125</v>
      </c>
      <c r="BM193" s="221" t="s">
        <v>378</v>
      </c>
    </row>
    <row r="194" s="2" customFormat="1" ht="21.75" customHeight="1">
      <c r="A194" s="35"/>
      <c r="B194" s="36"/>
      <c r="C194" s="209" t="s">
        <v>379</v>
      </c>
      <c r="D194" s="209" t="s">
        <v>121</v>
      </c>
      <c r="E194" s="210" t="s">
        <v>380</v>
      </c>
      <c r="F194" s="211" t="s">
        <v>381</v>
      </c>
      <c r="G194" s="212" t="s">
        <v>148</v>
      </c>
      <c r="H194" s="213">
        <v>215</v>
      </c>
      <c r="I194" s="214"/>
      <c r="J194" s="215">
        <f>ROUND(I194*H194,2)</f>
        <v>0</v>
      </c>
      <c r="K194" s="216"/>
      <c r="L194" s="41"/>
      <c r="M194" s="217" t="s">
        <v>1</v>
      </c>
      <c r="N194" s="218" t="s">
        <v>41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125</v>
      </c>
      <c r="AT194" s="221" t="s">
        <v>121</v>
      </c>
      <c r="AU194" s="221" t="s">
        <v>83</v>
      </c>
      <c r="AY194" s="14" t="s">
        <v>119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81</v>
      </c>
      <c r="BK194" s="222">
        <f>ROUND(I194*H194,2)</f>
        <v>0</v>
      </c>
      <c r="BL194" s="14" t="s">
        <v>125</v>
      </c>
      <c r="BM194" s="221" t="s">
        <v>382</v>
      </c>
    </row>
    <row r="195" s="2" customFormat="1" ht="21.75" customHeight="1">
      <c r="A195" s="35"/>
      <c r="B195" s="36"/>
      <c r="C195" s="223" t="s">
        <v>383</v>
      </c>
      <c r="D195" s="223" t="s">
        <v>220</v>
      </c>
      <c r="E195" s="224" t="s">
        <v>384</v>
      </c>
      <c r="F195" s="225" t="s">
        <v>385</v>
      </c>
      <c r="G195" s="226" t="s">
        <v>148</v>
      </c>
      <c r="H195" s="227">
        <v>218.22499999999999</v>
      </c>
      <c r="I195" s="228"/>
      <c r="J195" s="229">
        <f>ROUND(I195*H195,2)</f>
        <v>0</v>
      </c>
      <c r="K195" s="230"/>
      <c r="L195" s="231"/>
      <c r="M195" s="232" t="s">
        <v>1</v>
      </c>
      <c r="N195" s="233" t="s">
        <v>41</v>
      </c>
      <c r="O195" s="88"/>
      <c r="P195" s="219">
        <f>O195*H195</f>
        <v>0</v>
      </c>
      <c r="Q195" s="219">
        <v>0.00447</v>
      </c>
      <c r="R195" s="219">
        <f>Q195*H195</f>
        <v>0.97546575000000002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150</v>
      </c>
      <c r="AT195" s="221" t="s">
        <v>220</v>
      </c>
      <c r="AU195" s="221" t="s">
        <v>83</v>
      </c>
      <c r="AY195" s="14" t="s">
        <v>119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81</v>
      </c>
      <c r="BK195" s="222">
        <f>ROUND(I195*H195,2)</f>
        <v>0</v>
      </c>
      <c r="BL195" s="14" t="s">
        <v>125</v>
      </c>
      <c r="BM195" s="221" t="s">
        <v>386</v>
      </c>
    </row>
    <row r="196" s="2" customFormat="1" ht="21.75" customHeight="1">
      <c r="A196" s="35"/>
      <c r="B196" s="36"/>
      <c r="C196" s="209" t="s">
        <v>387</v>
      </c>
      <c r="D196" s="209" t="s">
        <v>121</v>
      </c>
      <c r="E196" s="210" t="s">
        <v>388</v>
      </c>
      <c r="F196" s="211" t="s">
        <v>389</v>
      </c>
      <c r="G196" s="212" t="s">
        <v>148</v>
      </c>
      <c r="H196" s="213">
        <v>7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41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125</v>
      </c>
      <c r="AT196" s="221" t="s">
        <v>121</v>
      </c>
      <c r="AU196" s="221" t="s">
        <v>83</v>
      </c>
      <c r="AY196" s="14" t="s">
        <v>119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81</v>
      </c>
      <c r="BK196" s="222">
        <f>ROUND(I196*H196,2)</f>
        <v>0</v>
      </c>
      <c r="BL196" s="14" t="s">
        <v>125</v>
      </c>
      <c r="BM196" s="221" t="s">
        <v>390</v>
      </c>
    </row>
    <row r="197" s="2" customFormat="1" ht="21.75" customHeight="1">
      <c r="A197" s="35"/>
      <c r="B197" s="36"/>
      <c r="C197" s="223" t="s">
        <v>391</v>
      </c>
      <c r="D197" s="223" t="s">
        <v>220</v>
      </c>
      <c r="E197" s="224" t="s">
        <v>392</v>
      </c>
      <c r="F197" s="225" t="s">
        <v>393</v>
      </c>
      <c r="G197" s="226" t="s">
        <v>148</v>
      </c>
      <c r="H197" s="227">
        <v>7.1050000000000004</v>
      </c>
      <c r="I197" s="228"/>
      <c r="J197" s="229">
        <f>ROUND(I197*H197,2)</f>
        <v>0</v>
      </c>
      <c r="K197" s="230"/>
      <c r="L197" s="231"/>
      <c r="M197" s="232" t="s">
        <v>1</v>
      </c>
      <c r="N197" s="233" t="s">
        <v>41</v>
      </c>
      <c r="O197" s="88"/>
      <c r="P197" s="219">
        <f>O197*H197</f>
        <v>0</v>
      </c>
      <c r="Q197" s="219">
        <v>0.0090299999999999998</v>
      </c>
      <c r="R197" s="219">
        <f>Q197*H197</f>
        <v>0.064158149999999997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150</v>
      </c>
      <c r="AT197" s="221" t="s">
        <v>220</v>
      </c>
      <c r="AU197" s="221" t="s">
        <v>83</v>
      </c>
      <c r="AY197" s="14" t="s">
        <v>119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81</v>
      </c>
      <c r="BK197" s="222">
        <f>ROUND(I197*H197,2)</f>
        <v>0</v>
      </c>
      <c r="BL197" s="14" t="s">
        <v>125</v>
      </c>
      <c r="BM197" s="221" t="s">
        <v>394</v>
      </c>
    </row>
    <row r="198" s="2" customFormat="1" ht="21.75" customHeight="1">
      <c r="A198" s="35"/>
      <c r="B198" s="36"/>
      <c r="C198" s="209" t="s">
        <v>395</v>
      </c>
      <c r="D198" s="209" t="s">
        <v>121</v>
      </c>
      <c r="E198" s="210" t="s">
        <v>396</v>
      </c>
      <c r="F198" s="211" t="s">
        <v>397</v>
      </c>
      <c r="G198" s="212" t="s">
        <v>148</v>
      </c>
      <c r="H198" s="213">
        <v>265</v>
      </c>
      <c r="I198" s="214"/>
      <c r="J198" s="215">
        <f>ROUND(I198*H198,2)</f>
        <v>0</v>
      </c>
      <c r="K198" s="216"/>
      <c r="L198" s="41"/>
      <c r="M198" s="217" t="s">
        <v>1</v>
      </c>
      <c r="N198" s="218" t="s">
        <v>41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125</v>
      </c>
      <c r="AT198" s="221" t="s">
        <v>121</v>
      </c>
      <c r="AU198" s="221" t="s">
        <v>83</v>
      </c>
      <c r="AY198" s="14" t="s">
        <v>119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81</v>
      </c>
      <c r="BK198" s="222">
        <f>ROUND(I198*H198,2)</f>
        <v>0</v>
      </c>
      <c r="BL198" s="14" t="s">
        <v>125</v>
      </c>
      <c r="BM198" s="221" t="s">
        <v>398</v>
      </c>
    </row>
    <row r="199" s="2" customFormat="1" ht="21.75" customHeight="1">
      <c r="A199" s="35"/>
      <c r="B199" s="36"/>
      <c r="C199" s="223" t="s">
        <v>399</v>
      </c>
      <c r="D199" s="223" t="s">
        <v>220</v>
      </c>
      <c r="E199" s="224" t="s">
        <v>400</v>
      </c>
      <c r="F199" s="225" t="s">
        <v>401</v>
      </c>
      <c r="G199" s="226" t="s">
        <v>148</v>
      </c>
      <c r="H199" s="227">
        <v>268.97500000000002</v>
      </c>
      <c r="I199" s="228"/>
      <c r="J199" s="229">
        <f>ROUND(I199*H199,2)</f>
        <v>0</v>
      </c>
      <c r="K199" s="230"/>
      <c r="L199" s="231"/>
      <c r="M199" s="232" t="s">
        <v>1</v>
      </c>
      <c r="N199" s="233" t="s">
        <v>41</v>
      </c>
      <c r="O199" s="88"/>
      <c r="P199" s="219">
        <f>O199*H199</f>
        <v>0</v>
      </c>
      <c r="Q199" s="219">
        <v>0.01389</v>
      </c>
      <c r="R199" s="219">
        <f>Q199*H199</f>
        <v>3.7360627500000003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150</v>
      </c>
      <c r="AT199" s="221" t="s">
        <v>220</v>
      </c>
      <c r="AU199" s="221" t="s">
        <v>83</v>
      </c>
      <c r="AY199" s="14" t="s">
        <v>119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81</v>
      </c>
      <c r="BK199" s="222">
        <f>ROUND(I199*H199,2)</f>
        <v>0</v>
      </c>
      <c r="BL199" s="14" t="s">
        <v>125</v>
      </c>
      <c r="BM199" s="221" t="s">
        <v>402</v>
      </c>
    </row>
    <row r="200" s="2" customFormat="1" ht="21.75" customHeight="1">
      <c r="A200" s="35"/>
      <c r="B200" s="36"/>
      <c r="C200" s="209" t="s">
        <v>403</v>
      </c>
      <c r="D200" s="209" t="s">
        <v>121</v>
      </c>
      <c r="E200" s="210" t="s">
        <v>404</v>
      </c>
      <c r="F200" s="211" t="s">
        <v>405</v>
      </c>
      <c r="G200" s="212" t="s">
        <v>295</v>
      </c>
      <c r="H200" s="213">
        <v>90</v>
      </c>
      <c r="I200" s="214"/>
      <c r="J200" s="215">
        <f>ROUND(I200*H200,2)</f>
        <v>0</v>
      </c>
      <c r="K200" s="216"/>
      <c r="L200" s="41"/>
      <c r="M200" s="217" t="s">
        <v>1</v>
      </c>
      <c r="N200" s="218" t="s">
        <v>41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125</v>
      </c>
      <c r="AT200" s="221" t="s">
        <v>121</v>
      </c>
      <c r="AU200" s="221" t="s">
        <v>83</v>
      </c>
      <c r="AY200" s="14" t="s">
        <v>119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81</v>
      </c>
      <c r="BK200" s="222">
        <f>ROUND(I200*H200,2)</f>
        <v>0</v>
      </c>
      <c r="BL200" s="14" t="s">
        <v>125</v>
      </c>
      <c r="BM200" s="221" t="s">
        <v>406</v>
      </c>
    </row>
    <row r="201" s="2" customFormat="1" ht="16.5" customHeight="1">
      <c r="A201" s="35"/>
      <c r="B201" s="36"/>
      <c r="C201" s="223" t="s">
        <v>407</v>
      </c>
      <c r="D201" s="223" t="s">
        <v>220</v>
      </c>
      <c r="E201" s="224" t="s">
        <v>408</v>
      </c>
      <c r="F201" s="225" t="s">
        <v>409</v>
      </c>
      <c r="G201" s="226" t="s">
        <v>295</v>
      </c>
      <c r="H201" s="227">
        <v>90</v>
      </c>
      <c r="I201" s="228"/>
      <c r="J201" s="229">
        <f>ROUND(I201*H201,2)</f>
        <v>0</v>
      </c>
      <c r="K201" s="230"/>
      <c r="L201" s="231"/>
      <c r="M201" s="232" t="s">
        <v>1</v>
      </c>
      <c r="N201" s="233" t="s">
        <v>41</v>
      </c>
      <c r="O201" s="88"/>
      <c r="P201" s="219">
        <f>O201*H201</f>
        <v>0</v>
      </c>
      <c r="Q201" s="219">
        <v>8.0000000000000007E-05</v>
      </c>
      <c r="R201" s="219">
        <f>Q201*H201</f>
        <v>0.0072000000000000007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150</v>
      </c>
      <c r="AT201" s="221" t="s">
        <v>220</v>
      </c>
      <c r="AU201" s="221" t="s">
        <v>83</v>
      </c>
      <c r="AY201" s="14" t="s">
        <v>119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81</v>
      </c>
      <c r="BK201" s="222">
        <f>ROUND(I201*H201,2)</f>
        <v>0</v>
      </c>
      <c r="BL201" s="14" t="s">
        <v>125</v>
      </c>
      <c r="BM201" s="221" t="s">
        <v>410</v>
      </c>
    </row>
    <row r="202" s="2" customFormat="1" ht="21.75" customHeight="1">
      <c r="A202" s="35"/>
      <c r="B202" s="36"/>
      <c r="C202" s="209" t="s">
        <v>411</v>
      </c>
      <c r="D202" s="209" t="s">
        <v>121</v>
      </c>
      <c r="E202" s="210" t="s">
        <v>412</v>
      </c>
      <c r="F202" s="211" t="s">
        <v>413</v>
      </c>
      <c r="G202" s="212" t="s">
        <v>295</v>
      </c>
      <c r="H202" s="213">
        <v>2</v>
      </c>
      <c r="I202" s="214"/>
      <c r="J202" s="215">
        <f>ROUND(I202*H202,2)</f>
        <v>0</v>
      </c>
      <c r="K202" s="216"/>
      <c r="L202" s="41"/>
      <c r="M202" s="217" t="s">
        <v>1</v>
      </c>
      <c r="N202" s="218" t="s">
        <v>41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125</v>
      </c>
      <c r="AT202" s="221" t="s">
        <v>121</v>
      </c>
      <c r="AU202" s="221" t="s">
        <v>83</v>
      </c>
      <c r="AY202" s="14" t="s">
        <v>119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81</v>
      </c>
      <c r="BK202" s="222">
        <f>ROUND(I202*H202,2)</f>
        <v>0</v>
      </c>
      <c r="BL202" s="14" t="s">
        <v>125</v>
      </c>
      <c r="BM202" s="221" t="s">
        <v>414</v>
      </c>
    </row>
    <row r="203" s="2" customFormat="1" ht="16.5" customHeight="1">
      <c r="A203" s="35"/>
      <c r="B203" s="36"/>
      <c r="C203" s="223" t="s">
        <v>415</v>
      </c>
      <c r="D203" s="223" t="s">
        <v>220</v>
      </c>
      <c r="E203" s="224" t="s">
        <v>416</v>
      </c>
      <c r="F203" s="225" t="s">
        <v>417</v>
      </c>
      <c r="G203" s="226" t="s">
        <v>295</v>
      </c>
      <c r="H203" s="227">
        <v>2</v>
      </c>
      <c r="I203" s="228"/>
      <c r="J203" s="229">
        <f>ROUND(I203*H203,2)</f>
        <v>0</v>
      </c>
      <c r="K203" s="230"/>
      <c r="L203" s="231"/>
      <c r="M203" s="232" t="s">
        <v>1</v>
      </c>
      <c r="N203" s="233" t="s">
        <v>41</v>
      </c>
      <c r="O203" s="88"/>
      <c r="P203" s="219">
        <f>O203*H203</f>
        <v>0</v>
      </c>
      <c r="Q203" s="219">
        <v>0.00032000000000000003</v>
      </c>
      <c r="R203" s="219">
        <f>Q203*H203</f>
        <v>0.00064000000000000005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150</v>
      </c>
      <c r="AT203" s="221" t="s">
        <v>220</v>
      </c>
      <c r="AU203" s="221" t="s">
        <v>83</v>
      </c>
      <c r="AY203" s="14" t="s">
        <v>119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81</v>
      </c>
      <c r="BK203" s="222">
        <f>ROUND(I203*H203,2)</f>
        <v>0</v>
      </c>
      <c r="BL203" s="14" t="s">
        <v>125</v>
      </c>
      <c r="BM203" s="221" t="s">
        <v>418</v>
      </c>
    </row>
    <row r="204" s="2" customFormat="1" ht="21.75" customHeight="1">
      <c r="A204" s="35"/>
      <c r="B204" s="36"/>
      <c r="C204" s="209" t="s">
        <v>419</v>
      </c>
      <c r="D204" s="209" t="s">
        <v>121</v>
      </c>
      <c r="E204" s="210" t="s">
        <v>420</v>
      </c>
      <c r="F204" s="211" t="s">
        <v>421</v>
      </c>
      <c r="G204" s="212" t="s">
        <v>295</v>
      </c>
      <c r="H204" s="213">
        <v>41</v>
      </c>
      <c r="I204" s="214"/>
      <c r="J204" s="215">
        <f>ROUND(I204*H204,2)</f>
        <v>0</v>
      </c>
      <c r="K204" s="216"/>
      <c r="L204" s="41"/>
      <c r="M204" s="217" t="s">
        <v>1</v>
      </c>
      <c r="N204" s="218" t="s">
        <v>41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125</v>
      </c>
      <c r="AT204" s="221" t="s">
        <v>121</v>
      </c>
      <c r="AU204" s="221" t="s">
        <v>83</v>
      </c>
      <c r="AY204" s="14" t="s">
        <v>119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81</v>
      </c>
      <c r="BK204" s="222">
        <f>ROUND(I204*H204,2)</f>
        <v>0</v>
      </c>
      <c r="BL204" s="14" t="s">
        <v>125</v>
      </c>
      <c r="BM204" s="221" t="s">
        <v>422</v>
      </c>
    </row>
    <row r="205" s="2" customFormat="1" ht="16.5" customHeight="1">
      <c r="A205" s="35"/>
      <c r="B205" s="36"/>
      <c r="C205" s="223" t="s">
        <v>423</v>
      </c>
      <c r="D205" s="223" t="s">
        <v>220</v>
      </c>
      <c r="E205" s="224" t="s">
        <v>424</v>
      </c>
      <c r="F205" s="225" t="s">
        <v>425</v>
      </c>
      <c r="G205" s="226" t="s">
        <v>295</v>
      </c>
      <c r="H205" s="227">
        <v>24</v>
      </c>
      <c r="I205" s="228"/>
      <c r="J205" s="229">
        <f>ROUND(I205*H205,2)</f>
        <v>0</v>
      </c>
      <c r="K205" s="230"/>
      <c r="L205" s="231"/>
      <c r="M205" s="232" t="s">
        <v>1</v>
      </c>
      <c r="N205" s="233" t="s">
        <v>41</v>
      </c>
      <c r="O205" s="88"/>
      <c r="P205" s="219">
        <f>O205*H205</f>
        <v>0</v>
      </c>
      <c r="Q205" s="219">
        <v>0.00038999999999999999</v>
      </c>
      <c r="R205" s="219">
        <f>Q205*H205</f>
        <v>0.0093600000000000003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150</v>
      </c>
      <c r="AT205" s="221" t="s">
        <v>220</v>
      </c>
      <c r="AU205" s="221" t="s">
        <v>83</v>
      </c>
      <c r="AY205" s="14" t="s">
        <v>119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81</v>
      </c>
      <c r="BK205" s="222">
        <f>ROUND(I205*H205,2)</f>
        <v>0</v>
      </c>
      <c r="BL205" s="14" t="s">
        <v>125</v>
      </c>
      <c r="BM205" s="221" t="s">
        <v>426</v>
      </c>
    </row>
    <row r="206" s="2" customFormat="1" ht="16.5" customHeight="1">
      <c r="A206" s="35"/>
      <c r="B206" s="36"/>
      <c r="C206" s="223" t="s">
        <v>427</v>
      </c>
      <c r="D206" s="223" t="s">
        <v>220</v>
      </c>
      <c r="E206" s="224" t="s">
        <v>428</v>
      </c>
      <c r="F206" s="225" t="s">
        <v>429</v>
      </c>
      <c r="G206" s="226" t="s">
        <v>295</v>
      </c>
      <c r="H206" s="227">
        <v>17</v>
      </c>
      <c r="I206" s="228"/>
      <c r="J206" s="229">
        <f>ROUND(I206*H206,2)</f>
        <v>0</v>
      </c>
      <c r="K206" s="230"/>
      <c r="L206" s="231"/>
      <c r="M206" s="232" t="s">
        <v>1</v>
      </c>
      <c r="N206" s="233" t="s">
        <v>41</v>
      </c>
      <c r="O206" s="88"/>
      <c r="P206" s="219">
        <f>O206*H206</f>
        <v>0</v>
      </c>
      <c r="Q206" s="219">
        <v>0.00038999999999999999</v>
      </c>
      <c r="R206" s="219">
        <f>Q206*H206</f>
        <v>0.0066299999999999996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150</v>
      </c>
      <c r="AT206" s="221" t="s">
        <v>220</v>
      </c>
      <c r="AU206" s="221" t="s">
        <v>83</v>
      </c>
      <c r="AY206" s="14" t="s">
        <v>119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81</v>
      </c>
      <c r="BK206" s="222">
        <f>ROUND(I206*H206,2)</f>
        <v>0</v>
      </c>
      <c r="BL206" s="14" t="s">
        <v>125</v>
      </c>
      <c r="BM206" s="221" t="s">
        <v>430</v>
      </c>
    </row>
    <row r="207" s="2" customFormat="1" ht="21.75" customHeight="1">
      <c r="A207" s="35"/>
      <c r="B207" s="36"/>
      <c r="C207" s="223" t="s">
        <v>431</v>
      </c>
      <c r="D207" s="223" t="s">
        <v>220</v>
      </c>
      <c r="E207" s="224" t="s">
        <v>432</v>
      </c>
      <c r="F207" s="225" t="s">
        <v>433</v>
      </c>
      <c r="G207" s="226" t="s">
        <v>295</v>
      </c>
      <c r="H207" s="227">
        <v>17</v>
      </c>
      <c r="I207" s="228"/>
      <c r="J207" s="229">
        <f>ROUND(I207*H207,2)</f>
        <v>0</v>
      </c>
      <c r="K207" s="230"/>
      <c r="L207" s="231"/>
      <c r="M207" s="232" t="s">
        <v>1</v>
      </c>
      <c r="N207" s="233" t="s">
        <v>41</v>
      </c>
      <c r="O207" s="88"/>
      <c r="P207" s="219">
        <f>O207*H207</f>
        <v>0</v>
      </c>
      <c r="Q207" s="219">
        <v>0.0035999999999999999</v>
      </c>
      <c r="R207" s="219">
        <f>Q207*H207</f>
        <v>0.061199999999999997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150</v>
      </c>
      <c r="AT207" s="221" t="s">
        <v>220</v>
      </c>
      <c r="AU207" s="221" t="s">
        <v>83</v>
      </c>
      <c r="AY207" s="14" t="s">
        <v>119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81</v>
      </c>
      <c r="BK207" s="222">
        <f>ROUND(I207*H207,2)</f>
        <v>0</v>
      </c>
      <c r="BL207" s="14" t="s">
        <v>125</v>
      </c>
      <c r="BM207" s="221" t="s">
        <v>434</v>
      </c>
    </row>
    <row r="208" s="2" customFormat="1" ht="16.5" customHeight="1">
      <c r="A208" s="35"/>
      <c r="B208" s="36"/>
      <c r="C208" s="223" t="s">
        <v>435</v>
      </c>
      <c r="D208" s="223" t="s">
        <v>220</v>
      </c>
      <c r="E208" s="224" t="s">
        <v>436</v>
      </c>
      <c r="F208" s="225" t="s">
        <v>437</v>
      </c>
      <c r="G208" s="226" t="s">
        <v>295</v>
      </c>
      <c r="H208" s="227">
        <v>1</v>
      </c>
      <c r="I208" s="228"/>
      <c r="J208" s="229">
        <f>ROUND(I208*H208,2)</f>
        <v>0</v>
      </c>
      <c r="K208" s="230"/>
      <c r="L208" s="231"/>
      <c r="M208" s="232" t="s">
        <v>1</v>
      </c>
      <c r="N208" s="233" t="s">
        <v>41</v>
      </c>
      <c r="O208" s="88"/>
      <c r="P208" s="219">
        <f>O208*H208</f>
        <v>0</v>
      </c>
      <c r="Q208" s="219">
        <v>0.0014</v>
      </c>
      <c r="R208" s="219">
        <f>Q208*H208</f>
        <v>0.0014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150</v>
      </c>
      <c r="AT208" s="221" t="s">
        <v>220</v>
      </c>
      <c r="AU208" s="221" t="s">
        <v>83</v>
      </c>
      <c r="AY208" s="14" t="s">
        <v>119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81</v>
      </c>
      <c r="BK208" s="222">
        <f>ROUND(I208*H208,2)</f>
        <v>0</v>
      </c>
      <c r="BL208" s="14" t="s">
        <v>125</v>
      </c>
      <c r="BM208" s="221" t="s">
        <v>438</v>
      </c>
    </row>
    <row r="209" s="2" customFormat="1" ht="16.5" customHeight="1">
      <c r="A209" s="35"/>
      <c r="B209" s="36"/>
      <c r="C209" s="223" t="s">
        <v>439</v>
      </c>
      <c r="D209" s="223" t="s">
        <v>220</v>
      </c>
      <c r="E209" s="224" t="s">
        <v>440</v>
      </c>
      <c r="F209" s="225" t="s">
        <v>441</v>
      </c>
      <c r="G209" s="226" t="s">
        <v>295</v>
      </c>
      <c r="H209" s="227">
        <v>1</v>
      </c>
      <c r="I209" s="228"/>
      <c r="J209" s="229">
        <f>ROUND(I209*H209,2)</f>
        <v>0</v>
      </c>
      <c r="K209" s="230"/>
      <c r="L209" s="231"/>
      <c r="M209" s="232" t="s">
        <v>1</v>
      </c>
      <c r="N209" s="233" t="s">
        <v>41</v>
      </c>
      <c r="O209" s="88"/>
      <c r="P209" s="219">
        <f>O209*H209</f>
        <v>0</v>
      </c>
      <c r="Q209" s="219">
        <v>0.0014</v>
      </c>
      <c r="R209" s="219">
        <f>Q209*H209</f>
        <v>0.0014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150</v>
      </c>
      <c r="AT209" s="221" t="s">
        <v>220</v>
      </c>
      <c r="AU209" s="221" t="s">
        <v>83</v>
      </c>
      <c r="AY209" s="14" t="s">
        <v>119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81</v>
      </c>
      <c r="BK209" s="222">
        <f>ROUND(I209*H209,2)</f>
        <v>0</v>
      </c>
      <c r="BL209" s="14" t="s">
        <v>125</v>
      </c>
      <c r="BM209" s="221" t="s">
        <v>442</v>
      </c>
    </row>
    <row r="210" s="2" customFormat="1" ht="21.75" customHeight="1">
      <c r="A210" s="35"/>
      <c r="B210" s="36"/>
      <c r="C210" s="209" t="s">
        <v>443</v>
      </c>
      <c r="D210" s="209" t="s">
        <v>121</v>
      </c>
      <c r="E210" s="210" t="s">
        <v>444</v>
      </c>
      <c r="F210" s="211" t="s">
        <v>445</v>
      </c>
      <c r="G210" s="212" t="s">
        <v>295</v>
      </c>
      <c r="H210" s="213">
        <v>4</v>
      </c>
      <c r="I210" s="214"/>
      <c r="J210" s="215">
        <f>ROUND(I210*H210,2)</f>
        <v>0</v>
      </c>
      <c r="K210" s="216"/>
      <c r="L210" s="41"/>
      <c r="M210" s="217" t="s">
        <v>1</v>
      </c>
      <c r="N210" s="218" t="s">
        <v>41</v>
      </c>
      <c r="O210" s="88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1" t="s">
        <v>125</v>
      </c>
      <c r="AT210" s="221" t="s">
        <v>121</v>
      </c>
      <c r="AU210" s="221" t="s">
        <v>83</v>
      </c>
      <c r="AY210" s="14" t="s">
        <v>119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81</v>
      </c>
      <c r="BK210" s="222">
        <f>ROUND(I210*H210,2)</f>
        <v>0</v>
      </c>
      <c r="BL210" s="14" t="s">
        <v>125</v>
      </c>
      <c r="BM210" s="221" t="s">
        <v>446</v>
      </c>
    </row>
    <row r="211" s="2" customFormat="1" ht="16.5" customHeight="1">
      <c r="A211" s="35"/>
      <c r="B211" s="36"/>
      <c r="C211" s="223" t="s">
        <v>447</v>
      </c>
      <c r="D211" s="223" t="s">
        <v>220</v>
      </c>
      <c r="E211" s="224" t="s">
        <v>448</v>
      </c>
      <c r="F211" s="225" t="s">
        <v>449</v>
      </c>
      <c r="G211" s="226" t="s">
        <v>295</v>
      </c>
      <c r="H211" s="227">
        <v>4</v>
      </c>
      <c r="I211" s="228"/>
      <c r="J211" s="229">
        <f>ROUND(I211*H211,2)</f>
        <v>0</v>
      </c>
      <c r="K211" s="230"/>
      <c r="L211" s="231"/>
      <c r="M211" s="232" t="s">
        <v>1</v>
      </c>
      <c r="N211" s="233" t="s">
        <v>41</v>
      </c>
      <c r="O211" s="88"/>
      <c r="P211" s="219">
        <f>O211*H211</f>
        <v>0</v>
      </c>
      <c r="Q211" s="219">
        <v>0.00084000000000000003</v>
      </c>
      <c r="R211" s="219">
        <f>Q211*H211</f>
        <v>0.0033600000000000001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150</v>
      </c>
      <c r="AT211" s="221" t="s">
        <v>220</v>
      </c>
      <c r="AU211" s="221" t="s">
        <v>83</v>
      </c>
      <c r="AY211" s="14" t="s">
        <v>119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81</v>
      </c>
      <c r="BK211" s="222">
        <f>ROUND(I211*H211,2)</f>
        <v>0</v>
      </c>
      <c r="BL211" s="14" t="s">
        <v>125</v>
      </c>
      <c r="BM211" s="221" t="s">
        <v>450</v>
      </c>
    </row>
    <row r="212" s="2" customFormat="1" ht="21.75" customHeight="1">
      <c r="A212" s="35"/>
      <c r="B212" s="36"/>
      <c r="C212" s="209" t="s">
        <v>451</v>
      </c>
      <c r="D212" s="209" t="s">
        <v>121</v>
      </c>
      <c r="E212" s="210" t="s">
        <v>452</v>
      </c>
      <c r="F212" s="211" t="s">
        <v>453</v>
      </c>
      <c r="G212" s="212" t="s">
        <v>295</v>
      </c>
      <c r="H212" s="213">
        <v>93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41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125</v>
      </c>
      <c r="AT212" s="221" t="s">
        <v>121</v>
      </c>
      <c r="AU212" s="221" t="s">
        <v>83</v>
      </c>
      <c r="AY212" s="14" t="s">
        <v>119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81</v>
      </c>
      <c r="BK212" s="222">
        <f>ROUND(I212*H212,2)</f>
        <v>0</v>
      </c>
      <c r="BL212" s="14" t="s">
        <v>125</v>
      </c>
      <c r="BM212" s="221" t="s">
        <v>454</v>
      </c>
    </row>
    <row r="213" s="2" customFormat="1" ht="16.5" customHeight="1">
      <c r="A213" s="35"/>
      <c r="B213" s="36"/>
      <c r="C213" s="223" t="s">
        <v>455</v>
      </c>
      <c r="D213" s="223" t="s">
        <v>220</v>
      </c>
      <c r="E213" s="224" t="s">
        <v>456</v>
      </c>
      <c r="F213" s="225" t="s">
        <v>457</v>
      </c>
      <c r="G213" s="226" t="s">
        <v>295</v>
      </c>
      <c r="H213" s="227">
        <v>70</v>
      </c>
      <c r="I213" s="228"/>
      <c r="J213" s="229">
        <f>ROUND(I213*H213,2)</f>
        <v>0</v>
      </c>
      <c r="K213" s="230"/>
      <c r="L213" s="231"/>
      <c r="M213" s="232" t="s">
        <v>1</v>
      </c>
      <c r="N213" s="233" t="s">
        <v>41</v>
      </c>
      <c r="O213" s="88"/>
      <c r="P213" s="219">
        <f>O213*H213</f>
        <v>0</v>
      </c>
      <c r="Q213" s="219">
        <v>0.00072000000000000005</v>
      </c>
      <c r="R213" s="219">
        <f>Q213*H213</f>
        <v>0.0504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150</v>
      </c>
      <c r="AT213" s="221" t="s">
        <v>220</v>
      </c>
      <c r="AU213" s="221" t="s">
        <v>83</v>
      </c>
      <c r="AY213" s="14" t="s">
        <v>119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81</v>
      </c>
      <c r="BK213" s="222">
        <f>ROUND(I213*H213,2)</f>
        <v>0</v>
      </c>
      <c r="BL213" s="14" t="s">
        <v>125</v>
      </c>
      <c r="BM213" s="221" t="s">
        <v>458</v>
      </c>
    </row>
    <row r="214" s="2" customFormat="1" ht="21.75" customHeight="1">
      <c r="A214" s="35"/>
      <c r="B214" s="36"/>
      <c r="C214" s="223" t="s">
        <v>459</v>
      </c>
      <c r="D214" s="223" t="s">
        <v>220</v>
      </c>
      <c r="E214" s="224" t="s">
        <v>460</v>
      </c>
      <c r="F214" s="225" t="s">
        <v>461</v>
      </c>
      <c r="G214" s="226" t="s">
        <v>295</v>
      </c>
      <c r="H214" s="227">
        <v>14</v>
      </c>
      <c r="I214" s="228"/>
      <c r="J214" s="229">
        <f>ROUND(I214*H214,2)</f>
        <v>0</v>
      </c>
      <c r="K214" s="230"/>
      <c r="L214" s="231"/>
      <c r="M214" s="232" t="s">
        <v>1</v>
      </c>
      <c r="N214" s="233" t="s">
        <v>41</v>
      </c>
      <c r="O214" s="88"/>
      <c r="P214" s="219">
        <f>O214*H214</f>
        <v>0</v>
      </c>
      <c r="Q214" s="219">
        <v>0.0040000000000000001</v>
      </c>
      <c r="R214" s="219">
        <f>Q214*H214</f>
        <v>0.056000000000000001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150</v>
      </c>
      <c r="AT214" s="221" t="s">
        <v>220</v>
      </c>
      <c r="AU214" s="221" t="s">
        <v>83</v>
      </c>
      <c r="AY214" s="14" t="s">
        <v>119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81</v>
      </c>
      <c r="BK214" s="222">
        <f>ROUND(I214*H214,2)</f>
        <v>0</v>
      </c>
      <c r="BL214" s="14" t="s">
        <v>125</v>
      </c>
      <c r="BM214" s="221" t="s">
        <v>462</v>
      </c>
    </row>
    <row r="215" s="2" customFormat="1" ht="16.5" customHeight="1">
      <c r="A215" s="35"/>
      <c r="B215" s="36"/>
      <c r="C215" s="223" t="s">
        <v>463</v>
      </c>
      <c r="D215" s="223" t="s">
        <v>220</v>
      </c>
      <c r="E215" s="224" t="s">
        <v>464</v>
      </c>
      <c r="F215" s="225" t="s">
        <v>465</v>
      </c>
      <c r="G215" s="226" t="s">
        <v>295</v>
      </c>
      <c r="H215" s="227">
        <v>14</v>
      </c>
      <c r="I215" s="228"/>
      <c r="J215" s="229">
        <f>ROUND(I215*H215,2)</f>
        <v>0</v>
      </c>
      <c r="K215" s="230"/>
      <c r="L215" s="231"/>
      <c r="M215" s="232" t="s">
        <v>1</v>
      </c>
      <c r="N215" s="233" t="s">
        <v>41</v>
      </c>
      <c r="O215" s="88"/>
      <c r="P215" s="219">
        <f>O215*H215</f>
        <v>0</v>
      </c>
      <c r="Q215" s="219">
        <v>0.00056999999999999998</v>
      </c>
      <c r="R215" s="219">
        <f>Q215*H215</f>
        <v>0.0079799999999999992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150</v>
      </c>
      <c r="AT215" s="221" t="s">
        <v>220</v>
      </c>
      <c r="AU215" s="221" t="s">
        <v>83</v>
      </c>
      <c r="AY215" s="14" t="s">
        <v>119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81</v>
      </c>
      <c r="BK215" s="222">
        <f>ROUND(I215*H215,2)</f>
        <v>0</v>
      </c>
      <c r="BL215" s="14" t="s">
        <v>125</v>
      </c>
      <c r="BM215" s="221" t="s">
        <v>466</v>
      </c>
    </row>
    <row r="216" s="2" customFormat="1" ht="16.5" customHeight="1">
      <c r="A216" s="35"/>
      <c r="B216" s="36"/>
      <c r="C216" s="223" t="s">
        <v>467</v>
      </c>
      <c r="D216" s="223" t="s">
        <v>220</v>
      </c>
      <c r="E216" s="224" t="s">
        <v>468</v>
      </c>
      <c r="F216" s="225" t="s">
        <v>469</v>
      </c>
      <c r="G216" s="226" t="s">
        <v>295</v>
      </c>
      <c r="H216" s="227">
        <v>2</v>
      </c>
      <c r="I216" s="228"/>
      <c r="J216" s="229">
        <f>ROUND(I216*H216,2)</f>
        <v>0</v>
      </c>
      <c r="K216" s="230"/>
      <c r="L216" s="231"/>
      <c r="M216" s="232" t="s">
        <v>1</v>
      </c>
      <c r="N216" s="233" t="s">
        <v>41</v>
      </c>
      <c r="O216" s="88"/>
      <c r="P216" s="219">
        <f>O216*H216</f>
        <v>0</v>
      </c>
      <c r="Q216" s="219">
        <v>0.0016000000000000001</v>
      </c>
      <c r="R216" s="219">
        <f>Q216*H216</f>
        <v>0.0032000000000000002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150</v>
      </c>
      <c r="AT216" s="221" t="s">
        <v>220</v>
      </c>
      <c r="AU216" s="221" t="s">
        <v>83</v>
      </c>
      <c r="AY216" s="14" t="s">
        <v>119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81</v>
      </c>
      <c r="BK216" s="222">
        <f>ROUND(I216*H216,2)</f>
        <v>0</v>
      </c>
      <c r="BL216" s="14" t="s">
        <v>125</v>
      </c>
      <c r="BM216" s="221" t="s">
        <v>470</v>
      </c>
    </row>
    <row r="217" s="2" customFormat="1" ht="16.5" customHeight="1">
      <c r="A217" s="35"/>
      <c r="B217" s="36"/>
      <c r="C217" s="223" t="s">
        <v>471</v>
      </c>
      <c r="D217" s="223" t="s">
        <v>220</v>
      </c>
      <c r="E217" s="224" t="s">
        <v>472</v>
      </c>
      <c r="F217" s="225" t="s">
        <v>473</v>
      </c>
      <c r="G217" s="226" t="s">
        <v>295</v>
      </c>
      <c r="H217" s="227">
        <v>1</v>
      </c>
      <c r="I217" s="228"/>
      <c r="J217" s="229">
        <f>ROUND(I217*H217,2)</f>
        <v>0</v>
      </c>
      <c r="K217" s="230"/>
      <c r="L217" s="231"/>
      <c r="M217" s="232" t="s">
        <v>1</v>
      </c>
      <c r="N217" s="233" t="s">
        <v>41</v>
      </c>
      <c r="O217" s="88"/>
      <c r="P217" s="219">
        <f>O217*H217</f>
        <v>0</v>
      </c>
      <c r="Q217" s="219">
        <v>0.0016000000000000001</v>
      </c>
      <c r="R217" s="219">
        <f>Q217*H217</f>
        <v>0.0016000000000000001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150</v>
      </c>
      <c r="AT217" s="221" t="s">
        <v>220</v>
      </c>
      <c r="AU217" s="221" t="s">
        <v>83</v>
      </c>
      <c r="AY217" s="14" t="s">
        <v>119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81</v>
      </c>
      <c r="BK217" s="222">
        <f>ROUND(I217*H217,2)</f>
        <v>0</v>
      </c>
      <c r="BL217" s="14" t="s">
        <v>125</v>
      </c>
      <c r="BM217" s="221" t="s">
        <v>474</v>
      </c>
    </row>
    <row r="218" s="2" customFormat="1" ht="16.5" customHeight="1">
      <c r="A218" s="35"/>
      <c r="B218" s="36"/>
      <c r="C218" s="223" t="s">
        <v>475</v>
      </c>
      <c r="D218" s="223" t="s">
        <v>220</v>
      </c>
      <c r="E218" s="224" t="s">
        <v>476</v>
      </c>
      <c r="F218" s="225" t="s">
        <v>477</v>
      </c>
      <c r="G218" s="226" t="s">
        <v>295</v>
      </c>
      <c r="H218" s="227">
        <v>6</v>
      </c>
      <c r="I218" s="228"/>
      <c r="J218" s="229">
        <f>ROUND(I218*H218,2)</f>
        <v>0</v>
      </c>
      <c r="K218" s="230"/>
      <c r="L218" s="231"/>
      <c r="M218" s="232" t="s">
        <v>1</v>
      </c>
      <c r="N218" s="233" t="s">
        <v>41</v>
      </c>
      <c r="O218" s="88"/>
      <c r="P218" s="219">
        <f>O218*H218</f>
        <v>0</v>
      </c>
      <c r="Q218" s="219">
        <v>0.00080000000000000004</v>
      </c>
      <c r="R218" s="219">
        <f>Q218*H218</f>
        <v>0.0048000000000000004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150</v>
      </c>
      <c r="AT218" s="221" t="s">
        <v>220</v>
      </c>
      <c r="AU218" s="221" t="s">
        <v>83</v>
      </c>
      <c r="AY218" s="14" t="s">
        <v>119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81</v>
      </c>
      <c r="BK218" s="222">
        <f>ROUND(I218*H218,2)</f>
        <v>0</v>
      </c>
      <c r="BL218" s="14" t="s">
        <v>125</v>
      </c>
      <c r="BM218" s="221" t="s">
        <v>478</v>
      </c>
    </row>
    <row r="219" s="2" customFormat="1" ht="21.75" customHeight="1">
      <c r="A219" s="35"/>
      <c r="B219" s="36"/>
      <c r="C219" s="209" t="s">
        <v>479</v>
      </c>
      <c r="D219" s="209" t="s">
        <v>121</v>
      </c>
      <c r="E219" s="210" t="s">
        <v>480</v>
      </c>
      <c r="F219" s="211" t="s">
        <v>481</v>
      </c>
      <c r="G219" s="212" t="s">
        <v>295</v>
      </c>
      <c r="H219" s="213">
        <v>8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41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125</v>
      </c>
      <c r="AT219" s="221" t="s">
        <v>121</v>
      </c>
      <c r="AU219" s="221" t="s">
        <v>83</v>
      </c>
      <c r="AY219" s="14" t="s">
        <v>119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81</v>
      </c>
      <c r="BK219" s="222">
        <f>ROUND(I219*H219,2)</f>
        <v>0</v>
      </c>
      <c r="BL219" s="14" t="s">
        <v>125</v>
      </c>
      <c r="BM219" s="221" t="s">
        <v>482</v>
      </c>
    </row>
    <row r="220" s="2" customFormat="1" ht="16.5" customHeight="1">
      <c r="A220" s="35"/>
      <c r="B220" s="36"/>
      <c r="C220" s="223" t="s">
        <v>483</v>
      </c>
      <c r="D220" s="223" t="s">
        <v>220</v>
      </c>
      <c r="E220" s="224" t="s">
        <v>484</v>
      </c>
      <c r="F220" s="225" t="s">
        <v>485</v>
      </c>
      <c r="G220" s="226" t="s">
        <v>295</v>
      </c>
      <c r="H220" s="227">
        <v>8</v>
      </c>
      <c r="I220" s="228"/>
      <c r="J220" s="229">
        <f>ROUND(I220*H220,2)</f>
        <v>0</v>
      </c>
      <c r="K220" s="230"/>
      <c r="L220" s="231"/>
      <c r="M220" s="232" t="s">
        <v>1</v>
      </c>
      <c r="N220" s="233" t="s">
        <v>41</v>
      </c>
      <c r="O220" s="88"/>
      <c r="P220" s="219">
        <f>O220*H220</f>
        <v>0</v>
      </c>
      <c r="Q220" s="219">
        <v>0.00141</v>
      </c>
      <c r="R220" s="219">
        <f>Q220*H220</f>
        <v>0.01128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150</v>
      </c>
      <c r="AT220" s="221" t="s">
        <v>220</v>
      </c>
      <c r="AU220" s="221" t="s">
        <v>83</v>
      </c>
      <c r="AY220" s="14" t="s">
        <v>119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81</v>
      </c>
      <c r="BK220" s="222">
        <f>ROUND(I220*H220,2)</f>
        <v>0</v>
      </c>
      <c r="BL220" s="14" t="s">
        <v>125</v>
      </c>
      <c r="BM220" s="221" t="s">
        <v>486</v>
      </c>
    </row>
    <row r="221" s="2" customFormat="1" ht="21.75" customHeight="1">
      <c r="A221" s="35"/>
      <c r="B221" s="36"/>
      <c r="C221" s="209" t="s">
        <v>487</v>
      </c>
      <c r="D221" s="209" t="s">
        <v>121</v>
      </c>
      <c r="E221" s="210" t="s">
        <v>488</v>
      </c>
      <c r="F221" s="211" t="s">
        <v>489</v>
      </c>
      <c r="G221" s="212" t="s">
        <v>295</v>
      </c>
      <c r="H221" s="213">
        <v>5</v>
      </c>
      <c r="I221" s="214"/>
      <c r="J221" s="215">
        <f>ROUND(I221*H221,2)</f>
        <v>0</v>
      </c>
      <c r="K221" s="216"/>
      <c r="L221" s="41"/>
      <c r="M221" s="217" t="s">
        <v>1</v>
      </c>
      <c r="N221" s="218" t="s">
        <v>41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125</v>
      </c>
      <c r="AT221" s="221" t="s">
        <v>121</v>
      </c>
      <c r="AU221" s="221" t="s">
        <v>83</v>
      </c>
      <c r="AY221" s="14" t="s">
        <v>119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81</v>
      </c>
      <c r="BK221" s="222">
        <f>ROUND(I221*H221,2)</f>
        <v>0</v>
      </c>
      <c r="BL221" s="14" t="s">
        <v>125</v>
      </c>
      <c r="BM221" s="221" t="s">
        <v>490</v>
      </c>
    </row>
    <row r="222" s="2" customFormat="1" ht="16.5" customHeight="1">
      <c r="A222" s="35"/>
      <c r="B222" s="36"/>
      <c r="C222" s="223" t="s">
        <v>491</v>
      </c>
      <c r="D222" s="223" t="s">
        <v>220</v>
      </c>
      <c r="E222" s="224" t="s">
        <v>492</v>
      </c>
      <c r="F222" s="225" t="s">
        <v>493</v>
      </c>
      <c r="G222" s="226" t="s">
        <v>295</v>
      </c>
      <c r="H222" s="227">
        <v>2</v>
      </c>
      <c r="I222" s="228"/>
      <c r="J222" s="229">
        <f>ROUND(I222*H222,2)</f>
        <v>0</v>
      </c>
      <c r="K222" s="230"/>
      <c r="L222" s="231"/>
      <c r="M222" s="232" t="s">
        <v>1</v>
      </c>
      <c r="N222" s="233" t="s">
        <v>41</v>
      </c>
      <c r="O222" s="88"/>
      <c r="P222" s="219">
        <f>O222*H222</f>
        <v>0</v>
      </c>
      <c r="Q222" s="219">
        <v>0.0022300000000000002</v>
      </c>
      <c r="R222" s="219">
        <f>Q222*H222</f>
        <v>0.0044600000000000004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150</v>
      </c>
      <c r="AT222" s="221" t="s">
        <v>220</v>
      </c>
      <c r="AU222" s="221" t="s">
        <v>83</v>
      </c>
      <c r="AY222" s="14" t="s">
        <v>119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81</v>
      </c>
      <c r="BK222" s="222">
        <f>ROUND(I222*H222,2)</f>
        <v>0</v>
      </c>
      <c r="BL222" s="14" t="s">
        <v>125</v>
      </c>
      <c r="BM222" s="221" t="s">
        <v>494</v>
      </c>
    </row>
    <row r="223" s="2" customFormat="1" ht="16.5" customHeight="1">
      <c r="A223" s="35"/>
      <c r="B223" s="36"/>
      <c r="C223" s="223" t="s">
        <v>495</v>
      </c>
      <c r="D223" s="223" t="s">
        <v>220</v>
      </c>
      <c r="E223" s="224" t="s">
        <v>496</v>
      </c>
      <c r="F223" s="225" t="s">
        <v>497</v>
      </c>
      <c r="G223" s="226" t="s">
        <v>295</v>
      </c>
      <c r="H223" s="227">
        <v>3</v>
      </c>
      <c r="I223" s="228"/>
      <c r="J223" s="229">
        <f>ROUND(I223*H223,2)</f>
        <v>0</v>
      </c>
      <c r="K223" s="230"/>
      <c r="L223" s="231"/>
      <c r="M223" s="232" t="s">
        <v>1</v>
      </c>
      <c r="N223" s="233" t="s">
        <v>41</v>
      </c>
      <c r="O223" s="88"/>
      <c r="P223" s="219">
        <f>O223*H223</f>
        <v>0</v>
      </c>
      <c r="Q223" s="219">
        <v>0.0022300000000000002</v>
      </c>
      <c r="R223" s="219">
        <f>Q223*H223</f>
        <v>0.0066900000000000006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150</v>
      </c>
      <c r="AT223" s="221" t="s">
        <v>220</v>
      </c>
      <c r="AU223" s="221" t="s">
        <v>83</v>
      </c>
      <c r="AY223" s="14" t="s">
        <v>119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81</v>
      </c>
      <c r="BK223" s="222">
        <f>ROUND(I223*H223,2)</f>
        <v>0</v>
      </c>
      <c r="BL223" s="14" t="s">
        <v>125</v>
      </c>
      <c r="BM223" s="221" t="s">
        <v>498</v>
      </c>
    </row>
    <row r="224" s="2" customFormat="1" ht="21.75" customHeight="1">
      <c r="A224" s="35"/>
      <c r="B224" s="36"/>
      <c r="C224" s="209" t="s">
        <v>499</v>
      </c>
      <c r="D224" s="209" t="s">
        <v>121</v>
      </c>
      <c r="E224" s="210" t="s">
        <v>500</v>
      </c>
      <c r="F224" s="211" t="s">
        <v>501</v>
      </c>
      <c r="G224" s="212" t="s">
        <v>295</v>
      </c>
      <c r="H224" s="213">
        <v>59</v>
      </c>
      <c r="I224" s="214"/>
      <c r="J224" s="215">
        <f>ROUND(I224*H224,2)</f>
        <v>0</v>
      </c>
      <c r="K224" s="216"/>
      <c r="L224" s="41"/>
      <c r="M224" s="217" t="s">
        <v>1</v>
      </c>
      <c r="N224" s="218" t="s">
        <v>41</v>
      </c>
      <c r="O224" s="88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1" t="s">
        <v>125</v>
      </c>
      <c r="AT224" s="221" t="s">
        <v>121</v>
      </c>
      <c r="AU224" s="221" t="s">
        <v>83</v>
      </c>
      <c r="AY224" s="14" t="s">
        <v>119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4" t="s">
        <v>81</v>
      </c>
      <c r="BK224" s="222">
        <f>ROUND(I224*H224,2)</f>
        <v>0</v>
      </c>
      <c r="BL224" s="14" t="s">
        <v>125</v>
      </c>
      <c r="BM224" s="221" t="s">
        <v>502</v>
      </c>
    </row>
    <row r="225" s="2" customFormat="1" ht="16.5" customHeight="1">
      <c r="A225" s="35"/>
      <c r="B225" s="36"/>
      <c r="C225" s="223" t="s">
        <v>503</v>
      </c>
      <c r="D225" s="223" t="s">
        <v>220</v>
      </c>
      <c r="E225" s="224" t="s">
        <v>504</v>
      </c>
      <c r="F225" s="225" t="s">
        <v>505</v>
      </c>
      <c r="G225" s="226" t="s">
        <v>295</v>
      </c>
      <c r="H225" s="227">
        <v>54</v>
      </c>
      <c r="I225" s="228"/>
      <c r="J225" s="229">
        <f>ROUND(I225*H225,2)</f>
        <v>0</v>
      </c>
      <c r="K225" s="230"/>
      <c r="L225" s="231"/>
      <c r="M225" s="232" t="s">
        <v>1</v>
      </c>
      <c r="N225" s="233" t="s">
        <v>41</v>
      </c>
      <c r="O225" s="88"/>
      <c r="P225" s="219">
        <f>O225*H225</f>
        <v>0</v>
      </c>
      <c r="Q225" s="219">
        <v>0.00106</v>
      </c>
      <c r="R225" s="219">
        <f>Q225*H225</f>
        <v>0.057239999999999999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150</v>
      </c>
      <c r="AT225" s="221" t="s">
        <v>220</v>
      </c>
      <c r="AU225" s="221" t="s">
        <v>83</v>
      </c>
      <c r="AY225" s="14" t="s">
        <v>119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81</v>
      </c>
      <c r="BK225" s="222">
        <f>ROUND(I225*H225,2)</f>
        <v>0</v>
      </c>
      <c r="BL225" s="14" t="s">
        <v>125</v>
      </c>
      <c r="BM225" s="221" t="s">
        <v>506</v>
      </c>
    </row>
    <row r="226" s="2" customFormat="1" ht="16.5" customHeight="1">
      <c r="A226" s="35"/>
      <c r="B226" s="36"/>
      <c r="C226" s="223" t="s">
        <v>507</v>
      </c>
      <c r="D226" s="223" t="s">
        <v>220</v>
      </c>
      <c r="E226" s="224" t="s">
        <v>508</v>
      </c>
      <c r="F226" s="225" t="s">
        <v>509</v>
      </c>
      <c r="G226" s="226" t="s">
        <v>295</v>
      </c>
      <c r="H226" s="227">
        <v>3</v>
      </c>
      <c r="I226" s="228"/>
      <c r="J226" s="229">
        <f>ROUND(I226*H226,2)</f>
        <v>0</v>
      </c>
      <c r="K226" s="230"/>
      <c r="L226" s="231"/>
      <c r="M226" s="232" t="s">
        <v>1</v>
      </c>
      <c r="N226" s="233" t="s">
        <v>41</v>
      </c>
      <c r="O226" s="88"/>
      <c r="P226" s="219">
        <f>O226*H226</f>
        <v>0</v>
      </c>
      <c r="Q226" s="219">
        <v>0.0013500000000000001</v>
      </c>
      <c r="R226" s="219">
        <f>Q226*H226</f>
        <v>0.0040499999999999998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150</v>
      </c>
      <c r="AT226" s="221" t="s">
        <v>220</v>
      </c>
      <c r="AU226" s="221" t="s">
        <v>83</v>
      </c>
      <c r="AY226" s="14" t="s">
        <v>119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81</v>
      </c>
      <c r="BK226" s="222">
        <f>ROUND(I226*H226,2)</f>
        <v>0</v>
      </c>
      <c r="BL226" s="14" t="s">
        <v>125</v>
      </c>
      <c r="BM226" s="221" t="s">
        <v>510</v>
      </c>
    </row>
    <row r="227" s="2" customFormat="1" ht="21.75" customHeight="1">
      <c r="A227" s="35"/>
      <c r="B227" s="36"/>
      <c r="C227" s="223" t="s">
        <v>511</v>
      </c>
      <c r="D227" s="223" t="s">
        <v>220</v>
      </c>
      <c r="E227" s="224" t="s">
        <v>512</v>
      </c>
      <c r="F227" s="225" t="s">
        <v>513</v>
      </c>
      <c r="G227" s="226" t="s">
        <v>295</v>
      </c>
      <c r="H227" s="227">
        <v>3</v>
      </c>
      <c r="I227" s="228"/>
      <c r="J227" s="229">
        <f>ROUND(I227*H227,2)</f>
        <v>0</v>
      </c>
      <c r="K227" s="230"/>
      <c r="L227" s="231"/>
      <c r="M227" s="232" t="s">
        <v>1</v>
      </c>
      <c r="N227" s="233" t="s">
        <v>41</v>
      </c>
      <c r="O227" s="88"/>
      <c r="P227" s="219">
        <f>O227*H227</f>
        <v>0</v>
      </c>
      <c r="Q227" s="219">
        <v>0.0040000000000000001</v>
      </c>
      <c r="R227" s="219">
        <f>Q227*H227</f>
        <v>0.012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150</v>
      </c>
      <c r="AT227" s="221" t="s">
        <v>220</v>
      </c>
      <c r="AU227" s="221" t="s">
        <v>83</v>
      </c>
      <c r="AY227" s="14" t="s">
        <v>119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81</v>
      </c>
      <c r="BK227" s="222">
        <f>ROUND(I227*H227,2)</f>
        <v>0</v>
      </c>
      <c r="BL227" s="14" t="s">
        <v>125</v>
      </c>
      <c r="BM227" s="221" t="s">
        <v>514</v>
      </c>
    </row>
    <row r="228" s="2" customFormat="1" ht="16.5" customHeight="1">
      <c r="A228" s="35"/>
      <c r="B228" s="36"/>
      <c r="C228" s="223" t="s">
        <v>515</v>
      </c>
      <c r="D228" s="223" t="s">
        <v>220</v>
      </c>
      <c r="E228" s="224" t="s">
        <v>516</v>
      </c>
      <c r="F228" s="225" t="s">
        <v>517</v>
      </c>
      <c r="G228" s="226" t="s">
        <v>295</v>
      </c>
      <c r="H228" s="227">
        <v>1</v>
      </c>
      <c r="I228" s="228"/>
      <c r="J228" s="229">
        <f>ROUND(I228*H228,2)</f>
        <v>0</v>
      </c>
      <c r="K228" s="230"/>
      <c r="L228" s="231"/>
      <c r="M228" s="232" t="s">
        <v>1</v>
      </c>
      <c r="N228" s="233" t="s">
        <v>41</v>
      </c>
      <c r="O228" s="88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150</v>
      </c>
      <c r="AT228" s="221" t="s">
        <v>220</v>
      </c>
      <c r="AU228" s="221" t="s">
        <v>83</v>
      </c>
      <c r="AY228" s="14" t="s">
        <v>119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81</v>
      </c>
      <c r="BK228" s="222">
        <f>ROUND(I228*H228,2)</f>
        <v>0</v>
      </c>
      <c r="BL228" s="14" t="s">
        <v>125</v>
      </c>
      <c r="BM228" s="221" t="s">
        <v>518</v>
      </c>
    </row>
    <row r="229" s="2" customFormat="1" ht="16.5" customHeight="1">
      <c r="A229" s="35"/>
      <c r="B229" s="36"/>
      <c r="C229" s="223" t="s">
        <v>519</v>
      </c>
      <c r="D229" s="223" t="s">
        <v>220</v>
      </c>
      <c r="E229" s="224" t="s">
        <v>520</v>
      </c>
      <c r="F229" s="225" t="s">
        <v>521</v>
      </c>
      <c r="G229" s="226" t="s">
        <v>295</v>
      </c>
      <c r="H229" s="227">
        <v>1</v>
      </c>
      <c r="I229" s="228"/>
      <c r="J229" s="229">
        <f>ROUND(I229*H229,2)</f>
        <v>0</v>
      </c>
      <c r="K229" s="230"/>
      <c r="L229" s="231"/>
      <c r="M229" s="232" t="s">
        <v>1</v>
      </c>
      <c r="N229" s="233" t="s">
        <v>41</v>
      </c>
      <c r="O229" s="88"/>
      <c r="P229" s="219">
        <f>O229*H229</f>
        <v>0</v>
      </c>
      <c r="Q229" s="219">
        <v>0.0018</v>
      </c>
      <c r="R229" s="219">
        <f>Q229*H229</f>
        <v>0.0018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150</v>
      </c>
      <c r="AT229" s="221" t="s">
        <v>220</v>
      </c>
      <c r="AU229" s="221" t="s">
        <v>83</v>
      </c>
      <c r="AY229" s="14" t="s">
        <v>119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81</v>
      </c>
      <c r="BK229" s="222">
        <f>ROUND(I229*H229,2)</f>
        <v>0</v>
      </c>
      <c r="BL229" s="14" t="s">
        <v>125</v>
      </c>
      <c r="BM229" s="221" t="s">
        <v>522</v>
      </c>
    </row>
    <row r="230" s="2" customFormat="1" ht="21.75" customHeight="1">
      <c r="A230" s="35"/>
      <c r="B230" s="36"/>
      <c r="C230" s="209" t="s">
        <v>523</v>
      </c>
      <c r="D230" s="209" t="s">
        <v>121</v>
      </c>
      <c r="E230" s="210" t="s">
        <v>524</v>
      </c>
      <c r="F230" s="211" t="s">
        <v>525</v>
      </c>
      <c r="G230" s="212" t="s">
        <v>295</v>
      </c>
      <c r="H230" s="213">
        <v>1</v>
      </c>
      <c r="I230" s="214"/>
      <c r="J230" s="215">
        <f>ROUND(I230*H230,2)</f>
        <v>0</v>
      </c>
      <c r="K230" s="216"/>
      <c r="L230" s="41"/>
      <c r="M230" s="217" t="s">
        <v>1</v>
      </c>
      <c r="N230" s="218" t="s">
        <v>41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125</v>
      </c>
      <c r="AT230" s="221" t="s">
        <v>121</v>
      </c>
      <c r="AU230" s="221" t="s">
        <v>83</v>
      </c>
      <c r="AY230" s="14" t="s">
        <v>119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81</v>
      </c>
      <c r="BK230" s="222">
        <f>ROUND(I230*H230,2)</f>
        <v>0</v>
      </c>
      <c r="BL230" s="14" t="s">
        <v>125</v>
      </c>
      <c r="BM230" s="221" t="s">
        <v>526</v>
      </c>
    </row>
    <row r="231" s="2" customFormat="1" ht="16.5" customHeight="1">
      <c r="A231" s="35"/>
      <c r="B231" s="36"/>
      <c r="C231" s="223" t="s">
        <v>527</v>
      </c>
      <c r="D231" s="223" t="s">
        <v>220</v>
      </c>
      <c r="E231" s="224" t="s">
        <v>528</v>
      </c>
      <c r="F231" s="225" t="s">
        <v>529</v>
      </c>
      <c r="G231" s="226" t="s">
        <v>295</v>
      </c>
      <c r="H231" s="227">
        <v>1</v>
      </c>
      <c r="I231" s="228"/>
      <c r="J231" s="229">
        <f>ROUND(I231*H231,2)</f>
        <v>0</v>
      </c>
      <c r="K231" s="230"/>
      <c r="L231" s="231"/>
      <c r="M231" s="232" t="s">
        <v>1</v>
      </c>
      <c r="N231" s="233" t="s">
        <v>41</v>
      </c>
      <c r="O231" s="88"/>
      <c r="P231" s="219">
        <f>O231*H231</f>
        <v>0</v>
      </c>
      <c r="Q231" s="219">
        <v>0.0048900000000000002</v>
      </c>
      <c r="R231" s="219">
        <f>Q231*H231</f>
        <v>0.0048900000000000002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150</v>
      </c>
      <c r="AT231" s="221" t="s">
        <v>220</v>
      </c>
      <c r="AU231" s="221" t="s">
        <v>83</v>
      </c>
      <c r="AY231" s="14" t="s">
        <v>119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81</v>
      </c>
      <c r="BK231" s="222">
        <f>ROUND(I231*H231,2)</f>
        <v>0</v>
      </c>
      <c r="BL231" s="14" t="s">
        <v>125</v>
      </c>
      <c r="BM231" s="221" t="s">
        <v>530</v>
      </c>
    </row>
    <row r="232" s="2" customFormat="1" ht="21.75" customHeight="1">
      <c r="A232" s="35"/>
      <c r="B232" s="36"/>
      <c r="C232" s="209" t="s">
        <v>531</v>
      </c>
      <c r="D232" s="209" t="s">
        <v>121</v>
      </c>
      <c r="E232" s="210" t="s">
        <v>532</v>
      </c>
      <c r="F232" s="211" t="s">
        <v>533</v>
      </c>
      <c r="G232" s="212" t="s">
        <v>295</v>
      </c>
      <c r="H232" s="213">
        <v>2</v>
      </c>
      <c r="I232" s="214"/>
      <c r="J232" s="215">
        <f>ROUND(I232*H232,2)</f>
        <v>0</v>
      </c>
      <c r="K232" s="216"/>
      <c r="L232" s="41"/>
      <c r="M232" s="217" t="s">
        <v>1</v>
      </c>
      <c r="N232" s="218" t="s">
        <v>41</v>
      </c>
      <c r="O232" s="88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125</v>
      </c>
      <c r="AT232" s="221" t="s">
        <v>121</v>
      </c>
      <c r="AU232" s="221" t="s">
        <v>83</v>
      </c>
      <c r="AY232" s="14" t="s">
        <v>119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81</v>
      </c>
      <c r="BK232" s="222">
        <f>ROUND(I232*H232,2)</f>
        <v>0</v>
      </c>
      <c r="BL232" s="14" t="s">
        <v>125</v>
      </c>
      <c r="BM232" s="221" t="s">
        <v>534</v>
      </c>
    </row>
    <row r="233" s="2" customFormat="1" ht="16.5" customHeight="1">
      <c r="A233" s="35"/>
      <c r="B233" s="36"/>
      <c r="C233" s="223" t="s">
        <v>535</v>
      </c>
      <c r="D233" s="223" t="s">
        <v>220</v>
      </c>
      <c r="E233" s="224" t="s">
        <v>536</v>
      </c>
      <c r="F233" s="225" t="s">
        <v>537</v>
      </c>
      <c r="G233" s="226" t="s">
        <v>295</v>
      </c>
      <c r="H233" s="227">
        <v>1</v>
      </c>
      <c r="I233" s="228"/>
      <c r="J233" s="229">
        <f>ROUND(I233*H233,2)</f>
        <v>0</v>
      </c>
      <c r="K233" s="230"/>
      <c r="L233" s="231"/>
      <c r="M233" s="232" t="s">
        <v>1</v>
      </c>
      <c r="N233" s="233" t="s">
        <v>41</v>
      </c>
      <c r="O233" s="88"/>
      <c r="P233" s="219">
        <f>O233*H233</f>
        <v>0</v>
      </c>
      <c r="Q233" s="219">
        <v>0.0022300000000000002</v>
      </c>
      <c r="R233" s="219">
        <f>Q233*H233</f>
        <v>0.0022300000000000002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150</v>
      </c>
      <c r="AT233" s="221" t="s">
        <v>220</v>
      </c>
      <c r="AU233" s="221" t="s">
        <v>83</v>
      </c>
      <c r="AY233" s="14" t="s">
        <v>119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81</v>
      </c>
      <c r="BK233" s="222">
        <f>ROUND(I233*H233,2)</f>
        <v>0</v>
      </c>
      <c r="BL233" s="14" t="s">
        <v>125</v>
      </c>
      <c r="BM233" s="221" t="s">
        <v>538</v>
      </c>
    </row>
    <row r="234" s="2" customFormat="1" ht="21.75" customHeight="1">
      <c r="A234" s="35"/>
      <c r="B234" s="36"/>
      <c r="C234" s="223" t="s">
        <v>539</v>
      </c>
      <c r="D234" s="223" t="s">
        <v>220</v>
      </c>
      <c r="E234" s="224" t="s">
        <v>540</v>
      </c>
      <c r="F234" s="225" t="s">
        <v>541</v>
      </c>
      <c r="G234" s="226" t="s">
        <v>295</v>
      </c>
      <c r="H234" s="227">
        <v>1</v>
      </c>
      <c r="I234" s="228"/>
      <c r="J234" s="229">
        <f>ROUND(I234*H234,2)</f>
        <v>0</v>
      </c>
      <c r="K234" s="230"/>
      <c r="L234" s="231"/>
      <c r="M234" s="232" t="s">
        <v>1</v>
      </c>
      <c r="N234" s="233" t="s">
        <v>41</v>
      </c>
      <c r="O234" s="88"/>
      <c r="P234" s="219">
        <f>O234*H234</f>
        <v>0</v>
      </c>
      <c r="Q234" s="219">
        <v>0.0040000000000000001</v>
      </c>
      <c r="R234" s="219">
        <f>Q234*H234</f>
        <v>0.0040000000000000001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150</v>
      </c>
      <c r="AT234" s="221" t="s">
        <v>220</v>
      </c>
      <c r="AU234" s="221" t="s">
        <v>83</v>
      </c>
      <c r="AY234" s="14" t="s">
        <v>119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81</v>
      </c>
      <c r="BK234" s="222">
        <f>ROUND(I234*H234,2)</f>
        <v>0</v>
      </c>
      <c r="BL234" s="14" t="s">
        <v>125</v>
      </c>
      <c r="BM234" s="221" t="s">
        <v>542</v>
      </c>
    </row>
    <row r="235" s="2" customFormat="1" ht="16.5" customHeight="1">
      <c r="A235" s="35"/>
      <c r="B235" s="36"/>
      <c r="C235" s="223" t="s">
        <v>543</v>
      </c>
      <c r="D235" s="223" t="s">
        <v>220</v>
      </c>
      <c r="E235" s="224" t="s">
        <v>544</v>
      </c>
      <c r="F235" s="225" t="s">
        <v>545</v>
      </c>
      <c r="G235" s="226" t="s">
        <v>295</v>
      </c>
      <c r="H235" s="227">
        <v>1</v>
      </c>
      <c r="I235" s="228"/>
      <c r="J235" s="229">
        <f>ROUND(I235*H235,2)</f>
        <v>0</v>
      </c>
      <c r="K235" s="230"/>
      <c r="L235" s="231"/>
      <c r="M235" s="232" t="s">
        <v>1</v>
      </c>
      <c r="N235" s="233" t="s">
        <v>41</v>
      </c>
      <c r="O235" s="88"/>
      <c r="P235" s="219">
        <f>O235*H235</f>
        <v>0</v>
      </c>
      <c r="Q235" s="219">
        <v>0.0057000000000000002</v>
      </c>
      <c r="R235" s="219">
        <f>Q235*H235</f>
        <v>0.0057000000000000002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150</v>
      </c>
      <c r="AT235" s="221" t="s">
        <v>220</v>
      </c>
      <c r="AU235" s="221" t="s">
        <v>83</v>
      </c>
      <c r="AY235" s="14" t="s">
        <v>119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81</v>
      </c>
      <c r="BK235" s="222">
        <f>ROUND(I235*H235,2)</f>
        <v>0</v>
      </c>
      <c r="BL235" s="14" t="s">
        <v>125</v>
      </c>
      <c r="BM235" s="221" t="s">
        <v>546</v>
      </c>
    </row>
    <row r="236" s="2" customFormat="1" ht="21.75" customHeight="1">
      <c r="A236" s="35"/>
      <c r="B236" s="36"/>
      <c r="C236" s="209" t="s">
        <v>547</v>
      </c>
      <c r="D236" s="209" t="s">
        <v>121</v>
      </c>
      <c r="E236" s="210" t="s">
        <v>548</v>
      </c>
      <c r="F236" s="211" t="s">
        <v>549</v>
      </c>
      <c r="G236" s="212" t="s">
        <v>295</v>
      </c>
      <c r="H236" s="213">
        <v>2</v>
      </c>
      <c r="I236" s="214"/>
      <c r="J236" s="215">
        <f>ROUND(I236*H236,2)</f>
        <v>0</v>
      </c>
      <c r="K236" s="216"/>
      <c r="L236" s="41"/>
      <c r="M236" s="217" t="s">
        <v>1</v>
      </c>
      <c r="N236" s="218" t="s">
        <v>41</v>
      </c>
      <c r="O236" s="88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125</v>
      </c>
      <c r="AT236" s="221" t="s">
        <v>121</v>
      </c>
      <c r="AU236" s="221" t="s">
        <v>83</v>
      </c>
      <c r="AY236" s="14" t="s">
        <v>119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81</v>
      </c>
      <c r="BK236" s="222">
        <f>ROUND(I236*H236,2)</f>
        <v>0</v>
      </c>
      <c r="BL236" s="14" t="s">
        <v>125</v>
      </c>
      <c r="BM236" s="221" t="s">
        <v>550</v>
      </c>
    </row>
    <row r="237" s="2" customFormat="1" ht="16.5" customHeight="1">
      <c r="A237" s="35"/>
      <c r="B237" s="36"/>
      <c r="C237" s="223" t="s">
        <v>551</v>
      </c>
      <c r="D237" s="223" t="s">
        <v>220</v>
      </c>
      <c r="E237" s="224" t="s">
        <v>552</v>
      </c>
      <c r="F237" s="225" t="s">
        <v>553</v>
      </c>
      <c r="G237" s="226" t="s">
        <v>295</v>
      </c>
      <c r="H237" s="227">
        <v>2</v>
      </c>
      <c r="I237" s="228"/>
      <c r="J237" s="229">
        <f>ROUND(I237*H237,2)</f>
        <v>0</v>
      </c>
      <c r="K237" s="230"/>
      <c r="L237" s="231"/>
      <c r="M237" s="232" t="s">
        <v>1</v>
      </c>
      <c r="N237" s="233" t="s">
        <v>41</v>
      </c>
      <c r="O237" s="88"/>
      <c r="P237" s="219">
        <f>O237*H237</f>
        <v>0</v>
      </c>
      <c r="Q237" s="219">
        <v>0.011220000000000001</v>
      </c>
      <c r="R237" s="219">
        <f>Q237*H237</f>
        <v>0.022440000000000002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150</v>
      </c>
      <c r="AT237" s="221" t="s">
        <v>220</v>
      </c>
      <c r="AU237" s="221" t="s">
        <v>83</v>
      </c>
      <c r="AY237" s="14" t="s">
        <v>119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81</v>
      </c>
      <c r="BK237" s="222">
        <f>ROUND(I237*H237,2)</f>
        <v>0</v>
      </c>
      <c r="BL237" s="14" t="s">
        <v>125</v>
      </c>
      <c r="BM237" s="221" t="s">
        <v>554</v>
      </c>
    </row>
    <row r="238" s="2" customFormat="1" ht="21.75" customHeight="1">
      <c r="A238" s="35"/>
      <c r="B238" s="36"/>
      <c r="C238" s="209" t="s">
        <v>555</v>
      </c>
      <c r="D238" s="209" t="s">
        <v>121</v>
      </c>
      <c r="E238" s="210" t="s">
        <v>556</v>
      </c>
      <c r="F238" s="211" t="s">
        <v>557</v>
      </c>
      <c r="G238" s="212" t="s">
        <v>295</v>
      </c>
      <c r="H238" s="213">
        <v>1</v>
      </c>
      <c r="I238" s="214"/>
      <c r="J238" s="215">
        <f>ROUND(I238*H238,2)</f>
        <v>0</v>
      </c>
      <c r="K238" s="216"/>
      <c r="L238" s="41"/>
      <c r="M238" s="217" t="s">
        <v>1</v>
      </c>
      <c r="N238" s="218" t="s">
        <v>41</v>
      </c>
      <c r="O238" s="88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125</v>
      </c>
      <c r="AT238" s="221" t="s">
        <v>121</v>
      </c>
      <c r="AU238" s="221" t="s">
        <v>83</v>
      </c>
      <c r="AY238" s="14" t="s">
        <v>119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81</v>
      </c>
      <c r="BK238" s="222">
        <f>ROUND(I238*H238,2)</f>
        <v>0</v>
      </c>
      <c r="BL238" s="14" t="s">
        <v>125</v>
      </c>
      <c r="BM238" s="221" t="s">
        <v>558</v>
      </c>
    </row>
    <row r="239" s="2" customFormat="1" ht="16.5" customHeight="1">
      <c r="A239" s="35"/>
      <c r="B239" s="36"/>
      <c r="C239" s="223" t="s">
        <v>559</v>
      </c>
      <c r="D239" s="223" t="s">
        <v>220</v>
      </c>
      <c r="E239" s="224" t="s">
        <v>560</v>
      </c>
      <c r="F239" s="225" t="s">
        <v>561</v>
      </c>
      <c r="G239" s="226" t="s">
        <v>295</v>
      </c>
      <c r="H239" s="227">
        <v>1</v>
      </c>
      <c r="I239" s="228"/>
      <c r="J239" s="229">
        <f>ROUND(I239*H239,2)</f>
        <v>0</v>
      </c>
      <c r="K239" s="230"/>
      <c r="L239" s="231"/>
      <c r="M239" s="232" t="s">
        <v>1</v>
      </c>
      <c r="N239" s="233" t="s">
        <v>41</v>
      </c>
      <c r="O239" s="88"/>
      <c r="P239" s="219">
        <f>O239*H239</f>
        <v>0</v>
      </c>
      <c r="Q239" s="219">
        <v>0.01546</v>
      </c>
      <c r="R239" s="219">
        <f>Q239*H239</f>
        <v>0.01546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150</v>
      </c>
      <c r="AT239" s="221" t="s">
        <v>220</v>
      </c>
      <c r="AU239" s="221" t="s">
        <v>83</v>
      </c>
      <c r="AY239" s="14" t="s">
        <v>119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81</v>
      </c>
      <c r="BK239" s="222">
        <f>ROUND(I239*H239,2)</f>
        <v>0</v>
      </c>
      <c r="BL239" s="14" t="s">
        <v>125</v>
      </c>
      <c r="BM239" s="221" t="s">
        <v>562</v>
      </c>
    </row>
    <row r="240" s="2" customFormat="1" ht="21.75" customHeight="1">
      <c r="A240" s="35"/>
      <c r="B240" s="36"/>
      <c r="C240" s="209" t="s">
        <v>563</v>
      </c>
      <c r="D240" s="209" t="s">
        <v>121</v>
      </c>
      <c r="E240" s="210" t="s">
        <v>564</v>
      </c>
      <c r="F240" s="211" t="s">
        <v>565</v>
      </c>
      <c r="G240" s="212" t="s">
        <v>295</v>
      </c>
      <c r="H240" s="213">
        <v>10</v>
      </c>
      <c r="I240" s="214"/>
      <c r="J240" s="215">
        <f>ROUND(I240*H240,2)</f>
        <v>0</v>
      </c>
      <c r="K240" s="216"/>
      <c r="L240" s="41"/>
      <c r="M240" s="217" t="s">
        <v>1</v>
      </c>
      <c r="N240" s="218" t="s">
        <v>41</v>
      </c>
      <c r="O240" s="88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1" t="s">
        <v>125</v>
      </c>
      <c r="AT240" s="221" t="s">
        <v>121</v>
      </c>
      <c r="AU240" s="221" t="s">
        <v>83</v>
      </c>
      <c r="AY240" s="14" t="s">
        <v>119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81</v>
      </c>
      <c r="BK240" s="222">
        <f>ROUND(I240*H240,2)</f>
        <v>0</v>
      </c>
      <c r="BL240" s="14" t="s">
        <v>125</v>
      </c>
      <c r="BM240" s="221" t="s">
        <v>566</v>
      </c>
    </row>
    <row r="241" s="2" customFormat="1" ht="16.5" customHeight="1">
      <c r="A241" s="35"/>
      <c r="B241" s="36"/>
      <c r="C241" s="223" t="s">
        <v>567</v>
      </c>
      <c r="D241" s="223" t="s">
        <v>220</v>
      </c>
      <c r="E241" s="224" t="s">
        <v>568</v>
      </c>
      <c r="F241" s="225" t="s">
        <v>569</v>
      </c>
      <c r="G241" s="226" t="s">
        <v>295</v>
      </c>
      <c r="H241" s="227">
        <v>2</v>
      </c>
      <c r="I241" s="228"/>
      <c r="J241" s="229">
        <f>ROUND(I241*H241,2)</f>
        <v>0</v>
      </c>
      <c r="K241" s="230"/>
      <c r="L241" s="231"/>
      <c r="M241" s="232" t="s">
        <v>1</v>
      </c>
      <c r="N241" s="233" t="s">
        <v>41</v>
      </c>
      <c r="O241" s="88"/>
      <c r="P241" s="219">
        <f>O241*H241</f>
        <v>0</v>
      </c>
      <c r="Q241" s="219">
        <v>0.015599999999999999</v>
      </c>
      <c r="R241" s="219">
        <f>Q241*H241</f>
        <v>0.031199999999999999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150</v>
      </c>
      <c r="AT241" s="221" t="s">
        <v>220</v>
      </c>
      <c r="AU241" s="221" t="s">
        <v>83</v>
      </c>
      <c r="AY241" s="14" t="s">
        <v>119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81</v>
      </c>
      <c r="BK241" s="222">
        <f>ROUND(I241*H241,2)</f>
        <v>0</v>
      </c>
      <c r="BL241" s="14" t="s">
        <v>125</v>
      </c>
      <c r="BM241" s="221" t="s">
        <v>570</v>
      </c>
    </row>
    <row r="242" s="2" customFormat="1" ht="16.5" customHeight="1">
      <c r="A242" s="35"/>
      <c r="B242" s="36"/>
      <c r="C242" s="223" t="s">
        <v>571</v>
      </c>
      <c r="D242" s="223" t="s">
        <v>220</v>
      </c>
      <c r="E242" s="224" t="s">
        <v>572</v>
      </c>
      <c r="F242" s="225" t="s">
        <v>573</v>
      </c>
      <c r="G242" s="226" t="s">
        <v>295</v>
      </c>
      <c r="H242" s="227">
        <v>1</v>
      </c>
      <c r="I242" s="228"/>
      <c r="J242" s="229">
        <f>ROUND(I242*H242,2)</f>
        <v>0</v>
      </c>
      <c r="K242" s="230"/>
      <c r="L242" s="231"/>
      <c r="M242" s="232" t="s">
        <v>1</v>
      </c>
      <c r="N242" s="233" t="s">
        <v>41</v>
      </c>
      <c r="O242" s="88"/>
      <c r="P242" s="219">
        <f>O242*H242</f>
        <v>0</v>
      </c>
      <c r="Q242" s="219">
        <v>0.015599999999999999</v>
      </c>
      <c r="R242" s="219">
        <f>Q242*H242</f>
        <v>0.015599999999999999</v>
      </c>
      <c r="S242" s="219">
        <v>0</v>
      </c>
      <c r="T242" s="22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1" t="s">
        <v>150</v>
      </c>
      <c r="AT242" s="221" t="s">
        <v>220</v>
      </c>
      <c r="AU242" s="221" t="s">
        <v>83</v>
      </c>
      <c r="AY242" s="14" t="s">
        <v>119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81</v>
      </c>
      <c r="BK242" s="222">
        <f>ROUND(I242*H242,2)</f>
        <v>0</v>
      </c>
      <c r="BL242" s="14" t="s">
        <v>125</v>
      </c>
      <c r="BM242" s="221" t="s">
        <v>574</v>
      </c>
    </row>
    <row r="243" s="2" customFormat="1" ht="16.5" customHeight="1">
      <c r="A243" s="35"/>
      <c r="B243" s="36"/>
      <c r="C243" s="223" t="s">
        <v>575</v>
      </c>
      <c r="D243" s="223" t="s">
        <v>220</v>
      </c>
      <c r="E243" s="224" t="s">
        <v>576</v>
      </c>
      <c r="F243" s="225" t="s">
        <v>577</v>
      </c>
      <c r="G243" s="226" t="s">
        <v>295</v>
      </c>
      <c r="H243" s="227">
        <v>7</v>
      </c>
      <c r="I243" s="228"/>
      <c r="J243" s="229">
        <f>ROUND(I243*H243,2)</f>
        <v>0</v>
      </c>
      <c r="K243" s="230"/>
      <c r="L243" s="231"/>
      <c r="M243" s="232" t="s">
        <v>1</v>
      </c>
      <c r="N243" s="233" t="s">
        <v>41</v>
      </c>
      <c r="O243" s="88"/>
      <c r="P243" s="219">
        <f>O243*H243</f>
        <v>0</v>
      </c>
      <c r="Q243" s="219">
        <v>0.015599999999999999</v>
      </c>
      <c r="R243" s="219">
        <f>Q243*H243</f>
        <v>0.10919999999999999</v>
      </c>
      <c r="S243" s="219">
        <v>0</v>
      </c>
      <c r="T243" s="22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150</v>
      </c>
      <c r="AT243" s="221" t="s">
        <v>220</v>
      </c>
      <c r="AU243" s="221" t="s">
        <v>83</v>
      </c>
      <c r="AY243" s="14" t="s">
        <v>119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81</v>
      </c>
      <c r="BK243" s="222">
        <f>ROUND(I243*H243,2)</f>
        <v>0</v>
      </c>
      <c r="BL243" s="14" t="s">
        <v>125</v>
      </c>
      <c r="BM243" s="221" t="s">
        <v>578</v>
      </c>
    </row>
    <row r="244" s="2" customFormat="1" ht="21.75" customHeight="1">
      <c r="A244" s="35"/>
      <c r="B244" s="36"/>
      <c r="C244" s="209" t="s">
        <v>579</v>
      </c>
      <c r="D244" s="209" t="s">
        <v>121</v>
      </c>
      <c r="E244" s="210" t="s">
        <v>580</v>
      </c>
      <c r="F244" s="211" t="s">
        <v>581</v>
      </c>
      <c r="G244" s="212" t="s">
        <v>295</v>
      </c>
      <c r="H244" s="213">
        <v>72</v>
      </c>
      <c r="I244" s="214"/>
      <c r="J244" s="215">
        <f>ROUND(I244*H244,2)</f>
        <v>0</v>
      </c>
      <c r="K244" s="216"/>
      <c r="L244" s="41"/>
      <c r="M244" s="217" t="s">
        <v>1</v>
      </c>
      <c r="N244" s="218" t="s">
        <v>41</v>
      </c>
      <c r="O244" s="88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125</v>
      </c>
      <c r="AT244" s="221" t="s">
        <v>121</v>
      </c>
      <c r="AU244" s="221" t="s">
        <v>83</v>
      </c>
      <c r="AY244" s="14" t="s">
        <v>119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81</v>
      </c>
      <c r="BK244" s="222">
        <f>ROUND(I244*H244,2)</f>
        <v>0</v>
      </c>
      <c r="BL244" s="14" t="s">
        <v>125</v>
      </c>
      <c r="BM244" s="221" t="s">
        <v>582</v>
      </c>
    </row>
    <row r="245" s="2" customFormat="1" ht="16.5" customHeight="1">
      <c r="A245" s="35"/>
      <c r="B245" s="36"/>
      <c r="C245" s="223" t="s">
        <v>583</v>
      </c>
      <c r="D245" s="223" t="s">
        <v>220</v>
      </c>
      <c r="E245" s="224" t="s">
        <v>584</v>
      </c>
      <c r="F245" s="225" t="s">
        <v>585</v>
      </c>
      <c r="G245" s="226" t="s">
        <v>295</v>
      </c>
      <c r="H245" s="227">
        <v>65</v>
      </c>
      <c r="I245" s="228"/>
      <c r="J245" s="229">
        <f>ROUND(I245*H245,2)</f>
        <v>0</v>
      </c>
      <c r="K245" s="230"/>
      <c r="L245" s="231"/>
      <c r="M245" s="232" t="s">
        <v>1</v>
      </c>
      <c r="N245" s="233" t="s">
        <v>41</v>
      </c>
      <c r="O245" s="88"/>
      <c r="P245" s="219">
        <f>O245*H245</f>
        <v>0</v>
      </c>
      <c r="Q245" s="219">
        <v>0.0042100000000000002</v>
      </c>
      <c r="R245" s="219">
        <f>Q245*H245</f>
        <v>0.27365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150</v>
      </c>
      <c r="AT245" s="221" t="s">
        <v>220</v>
      </c>
      <c r="AU245" s="221" t="s">
        <v>83</v>
      </c>
      <c r="AY245" s="14" t="s">
        <v>119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81</v>
      </c>
      <c r="BK245" s="222">
        <f>ROUND(I245*H245,2)</f>
        <v>0</v>
      </c>
      <c r="BL245" s="14" t="s">
        <v>125</v>
      </c>
      <c r="BM245" s="221" t="s">
        <v>586</v>
      </c>
    </row>
    <row r="246" s="2" customFormat="1" ht="16.5" customHeight="1">
      <c r="A246" s="35"/>
      <c r="B246" s="36"/>
      <c r="C246" s="223" t="s">
        <v>587</v>
      </c>
      <c r="D246" s="223" t="s">
        <v>220</v>
      </c>
      <c r="E246" s="224" t="s">
        <v>588</v>
      </c>
      <c r="F246" s="225" t="s">
        <v>589</v>
      </c>
      <c r="G246" s="226" t="s">
        <v>295</v>
      </c>
      <c r="H246" s="227">
        <v>5</v>
      </c>
      <c r="I246" s="228"/>
      <c r="J246" s="229">
        <f>ROUND(I246*H246,2)</f>
        <v>0</v>
      </c>
      <c r="K246" s="230"/>
      <c r="L246" s="231"/>
      <c r="M246" s="232" t="s">
        <v>1</v>
      </c>
      <c r="N246" s="233" t="s">
        <v>41</v>
      </c>
      <c r="O246" s="88"/>
      <c r="P246" s="219">
        <f>O246*H246</f>
        <v>0</v>
      </c>
      <c r="Q246" s="219">
        <v>0.0037100000000000002</v>
      </c>
      <c r="R246" s="219">
        <f>Q246*H246</f>
        <v>0.018550000000000001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150</v>
      </c>
      <c r="AT246" s="221" t="s">
        <v>220</v>
      </c>
      <c r="AU246" s="221" t="s">
        <v>83</v>
      </c>
      <c r="AY246" s="14" t="s">
        <v>119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81</v>
      </c>
      <c r="BK246" s="222">
        <f>ROUND(I246*H246,2)</f>
        <v>0</v>
      </c>
      <c r="BL246" s="14" t="s">
        <v>125</v>
      </c>
      <c r="BM246" s="221" t="s">
        <v>590</v>
      </c>
    </row>
    <row r="247" s="2" customFormat="1" ht="21.75" customHeight="1">
      <c r="A247" s="35"/>
      <c r="B247" s="36"/>
      <c r="C247" s="223" t="s">
        <v>591</v>
      </c>
      <c r="D247" s="223" t="s">
        <v>220</v>
      </c>
      <c r="E247" s="224" t="s">
        <v>592</v>
      </c>
      <c r="F247" s="225" t="s">
        <v>593</v>
      </c>
      <c r="G247" s="226" t="s">
        <v>295</v>
      </c>
      <c r="H247" s="227">
        <v>5</v>
      </c>
      <c r="I247" s="228"/>
      <c r="J247" s="229">
        <f>ROUND(I247*H247,2)</f>
        <v>0</v>
      </c>
      <c r="K247" s="230"/>
      <c r="L247" s="231"/>
      <c r="M247" s="232" t="s">
        <v>1</v>
      </c>
      <c r="N247" s="233" t="s">
        <v>41</v>
      </c>
      <c r="O247" s="88"/>
      <c r="P247" s="219">
        <f>O247*H247</f>
        <v>0</v>
      </c>
      <c r="Q247" s="219">
        <v>0.0040000000000000001</v>
      </c>
      <c r="R247" s="219">
        <f>Q247*H247</f>
        <v>0.02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150</v>
      </c>
      <c r="AT247" s="221" t="s">
        <v>220</v>
      </c>
      <c r="AU247" s="221" t="s">
        <v>83</v>
      </c>
      <c r="AY247" s="14" t="s">
        <v>119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81</v>
      </c>
      <c r="BK247" s="222">
        <f>ROUND(I247*H247,2)</f>
        <v>0</v>
      </c>
      <c r="BL247" s="14" t="s">
        <v>125</v>
      </c>
      <c r="BM247" s="221" t="s">
        <v>594</v>
      </c>
    </row>
    <row r="248" s="2" customFormat="1" ht="21.75" customHeight="1">
      <c r="A248" s="35"/>
      <c r="B248" s="36"/>
      <c r="C248" s="223" t="s">
        <v>595</v>
      </c>
      <c r="D248" s="223" t="s">
        <v>220</v>
      </c>
      <c r="E248" s="224" t="s">
        <v>596</v>
      </c>
      <c r="F248" s="225" t="s">
        <v>597</v>
      </c>
      <c r="G248" s="226" t="s">
        <v>295</v>
      </c>
      <c r="H248" s="227">
        <v>5</v>
      </c>
      <c r="I248" s="228"/>
      <c r="J248" s="229">
        <f>ROUND(I248*H248,2)</f>
        <v>0</v>
      </c>
      <c r="K248" s="230"/>
      <c r="L248" s="231"/>
      <c r="M248" s="232" t="s">
        <v>1</v>
      </c>
      <c r="N248" s="233" t="s">
        <v>41</v>
      </c>
      <c r="O248" s="88"/>
      <c r="P248" s="219">
        <f>O248*H248</f>
        <v>0</v>
      </c>
      <c r="Q248" s="219">
        <v>3.0000000000000001E-05</v>
      </c>
      <c r="R248" s="219">
        <f>Q248*H248</f>
        <v>0.00015000000000000001</v>
      </c>
      <c r="S248" s="219">
        <v>0</v>
      </c>
      <c r="T248" s="22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1" t="s">
        <v>150</v>
      </c>
      <c r="AT248" s="221" t="s">
        <v>220</v>
      </c>
      <c r="AU248" s="221" t="s">
        <v>83</v>
      </c>
      <c r="AY248" s="14" t="s">
        <v>119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81</v>
      </c>
      <c r="BK248" s="222">
        <f>ROUND(I248*H248,2)</f>
        <v>0</v>
      </c>
      <c r="BL248" s="14" t="s">
        <v>125</v>
      </c>
      <c r="BM248" s="221" t="s">
        <v>598</v>
      </c>
    </row>
    <row r="249" s="2" customFormat="1" ht="16.5" customHeight="1">
      <c r="A249" s="35"/>
      <c r="B249" s="36"/>
      <c r="C249" s="223" t="s">
        <v>599</v>
      </c>
      <c r="D249" s="223" t="s">
        <v>220</v>
      </c>
      <c r="E249" s="224" t="s">
        <v>600</v>
      </c>
      <c r="F249" s="225" t="s">
        <v>601</v>
      </c>
      <c r="G249" s="226" t="s">
        <v>295</v>
      </c>
      <c r="H249" s="227">
        <v>1</v>
      </c>
      <c r="I249" s="228"/>
      <c r="J249" s="229">
        <f>ROUND(I249*H249,2)</f>
        <v>0</v>
      </c>
      <c r="K249" s="230"/>
      <c r="L249" s="231"/>
      <c r="M249" s="232" t="s">
        <v>1</v>
      </c>
      <c r="N249" s="233" t="s">
        <v>41</v>
      </c>
      <c r="O249" s="88"/>
      <c r="P249" s="219">
        <f>O249*H249</f>
        <v>0</v>
      </c>
      <c r="Q249" s="219">
        <v>0.0184</v>
      </c>
      <c r="R249" s="219">
        <f>Q249*H249</f>
        <v>0.0184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150</v>
      </c>
      <c r="AT249" s="221" t="s">
        <v>220</v>
      </c>
      <c r="AU249" s="221" t="s">
        <v>83</v>
      </c>
      <c r="AY249" s="14" t="s">
        <v>119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81</v>
      </c>
      <c r="BK249" s="222">
        <f>ROUND(I249*H249,2)</f>
        <v>0</v>
      </c>
      <c r="BL249" s="14" t="s">
        <v>125</v>
      </c>
      <c r="BM249" s="221" t="s">
        <v>602</v>
      </c>
    </row>
    <row r="250" s="2" customFormat="1" ht="16.5" customHeight="1">
      <c r="A250" s="35"/>
      <c r="B250" s="36"/>
      <c r="C250" s="223" t="s">
        <v>603</v>
      </c>
      <c r="D250" s="223" t="s">
        <v>220</v>
      </c>
      <c r="E250" s="224" t="s">
        <v>604</v>
      </c>
      <c r="F250" s="225" t="s">
        <v>605</v>
      </c>
      <c r="G250" s="226" t="s">
        <v>295</v>
      </c>
      <c r="H250" s="227">
        <v>2</v>
      </c>
      <c r="I250" s="228"/>
      <c r="J250" s="229">
        <f>ROUND(I250*H250,2)</f>
        <v>0</v>
      </c>
      <c r="K250" s="230"/>
      <c r="L250" s="231"/>
      <c r="M250" s="232" t="s">
        <v>1</v>
      </c>
      <c r="N250" s="233" t="s">
        <v>41</v>
      </c>
      <c r="O250" s="88"/>
      <c r="P250" s="219">
        <f>O250*H250</f>
        <v>0</v>
      </c>
      <c r="Q250" s="219">
        <v>0.0184</v>
      </c>
      <c r="R250" s="219">
        <f>Q250*H250</f>
        <v>0.036799999999999999</v>
      </c>
      <c r="S250" s="219">
        <v>0</v>
      </c>
      <c r="T250" s="22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1" t="s">
        <v>150</v>
      </c>
      <c r="AT250" s="221" t="s">
        <v>220</v>
      </c>
      <c r="AU250" s="221" t="s">
        <v>83</v>
      </c>
      <c r="AY250" s="14" t="s">
        <v>119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4" t="s">
        <v>81</v>
      </c>
      <c r="BK250" s="222">
        <f>ROUND(I250*H250,2)</f>
        <v>0</v>
      </c>
      <c r="BL250" s="14" t="s">
        <v>125</v>
      </c>
      <c r="BM250" s="221" t="s">
        <v>606</v>
      </c>
    </row>
    <row r="251" s="2" customFormat="1" ht="16.5" customHeight="1">
      <c r="A251" s="35"/>
      <c r="B251" s="36"/>
      <c r="C251" s="223" t="s">
        <v>607</v>
      </c>
      <c r="D251" s="223" t="s">
        <v>220</v>
      </c>
      <c r="E251" s="224" t="s">
        <v>608</v>
      </c>
      <c r="F251" s="225" t="s">
        <v>609</v>
      </c>
      <c r="G251" s="226" t="s">
        <v>295</v>
      </c>
      <c r="H251" s="227">
        <v>3</v>
      </c>
      <c r="I251" s="228"/>
      <c r="J251" s="229">
        <f>ROUND(I251*H251,2)</f>
        <v>0</v>
      </c>
      <c r="K251" s="230"/>
      <c r="L251" s="231"/>
      <c r="M251" s="232" t="s">
        <v>1</v>
      </c>
      <c r="N251" s="233" t="s">
        <v>41</v>
      </c>
      <c r="O251" s="88"/>
      <c r="P251" s="219">
        <f>O251*H251</f>
        <v>0</v>
      </c>
      <c r="Q251" s="219">
        <v>0.0184</v>
      </c>
      <c r="R251" s="219">
        <f>Q251*H251</f>
        <v>0.055199999999999999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150</v>
      </c>
      <c r="AT251" s="221" t="s">
        <v>220</v>
      </c>
      <c r="AU251" s="221" t="s">
        <v>83</v>
      </c>
      <c r="AY251" s="14" t="s">
        <v>119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81</v>
      </c>
      <c r="BK251" s="222">
        <f>ROUND(I251*H251,2)</f>
        <v>0</v>
      </c>
      <c r="BL251" s="14" t="s">
        <v>125</v>
      </c>
      <c r="BM251" s="221" t="s">
        <v>610</v>
      </c>
    </row>
    <row r="252" s="2" customFormat="1" ht="16.5" customHeight="1">
      <c r="A252" s="35"/>
      <c r="B252" s="36"/>
      <c r="C252" s="223" t="s">
        <v>611</v>
      </c>
      <c r="D252" s="223" t="s">
        <v>220</v>
      </c>
      <c r="E252" s="224" t="s">
        <v>612</v>
      </c>
      <c r="F252" s="225" t="s">
        <v>613</v>
      </c>
      <c r="G252" s="226" t="s">
        <v>295</v>
      </c>
      <c r="H252" s="227">
        <v>1</v>
      </c>
      <c r="I252" s="228"/>
      <c r="J252" s="229">
        <f>ROUND(I252*H252,2)</f>
        <v>0</v>
      </c>
      <c r="K252" s="230"/>
      <c r="L252" s="231"/>
      <c r="M252" s="232" t="s">
        <v>1</v>
      </c>
      <c r="N252" s="233" t="s">
        <v>41</v>
      </c>
      <c r="O252" s="88"/>
      <c r="P252" s="219">
        <f>O252*H252</f>
        <v>0</v>
      </c>
      <c r="Q252" s="219">
        <v>0.0086899999999999998</v>
      </c>
      <c r="R252" s="219">
        <f>Q252*H252</f>
        <v>0.0086899999999999998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150</v>
      </c>
      <c r="AT252" s="221" t="s">
        <v>220</v>
      </c>
      <c r="AU252" s="221" t="s">
        <v>83</v>
      </c>
      <c r="AY252" s="14" t="s">
        <v>119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81</v>
      </c>
      <c r="BK252" s="222">
        <f>ROUND(I252*H252,2)</f>
        <v>0</v>
      </c>
      <c r="BL252" s="14" t="s">
        <v>125</v>
      </c>
      <c r="BM252" s="221" t="s">
        <v>614</v>
      </c>
    </row>
    <row r="253" s="2" customFormat="1" ht="21.75" customHeight="1">
      <c r="A253" s="35"/>
      <c r="B253" s="36"/>
      <c r="C253" s="209" t="s">
        <v>615</v>
      </c>
      <c r="D253" s="209" t="s">
        <v>121</v>
      </c>
      <c r="E253" s="210" t="s">
        <v>616</v>
      </c>
      <c r="F253" s="211" t="s">
        <v>617</v>
      </c>
      <c r="G253" s="212" t="s">
        <v>295</v>
      </c>
      <c r="H253" s="213">
        <v>2</v>
      </c>
      <c r="I253" s="214"/>
      <c r="J253" s="215">
        <f>ROUND(I253*H253,2)</f>
        <v>0</v>
      </c>
      <c r="K253" s="216"/>
      <c r="L253" s="41"/>
      <c r="M253" s="217" t="s">
        <v>1</v>
      </c>
      <c r="N253" s="218" t="s">
        <v>41</v>
      </c>
      <c r="O253" s="88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125</v>
      </c>
      <c r="AT253" s="221" t="s">
        <v>121</v>
      </c>
      <c r="AU253" s="221" t="s">
        <v>83</v>
      </c>
      <c r="AY253" s="14" t="s">
        <v>119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81</v>
      </c>
      <c r="BK253" s="222">
        <f>ROUND(I253*H253,2)</f>
        <v>0</v>
      </c>
      <c r="BL253" s="14" t="s">
        <v>125</v>
      </c>
      <c r="BM253" s="221" t="s">
        <v>618</v>
      </c>
    </row>
    <row r="254" s="2" customFormat="1" ht="16.5" customHeight="1">
      <c r="A254" s="35"/>
      <c r="B254" s="36"/>
      <c r="C254" s="223" t="s">
        <v>619</v>
      </c>
      <c r="D254" s="223" t="s">
        <v>220</v>
      </c>
      <c r="E254" s="224" t="s">
        <v>620</v>
      </c>
      <c r="F254" s="225" t="s">
        <v>621</v>
      </c>
      <c r="G254" s="226" t="s">
        <v>295</v>
      </c>
      <c r="H254" s="227">
        <v>1</v>
      </c>
      <c r="I254" s="228"/>
      <c r="J254" s="229">
        <f>ROUND(I254*H254,2)</f>
        <v>0</v>
      </c>
      <c r="K254" s="230"/>
      <c r="L254" s="231"/>
      <c r="M254" s="232" t="s">
        <v>1</v>
      </c>
      <c r="N254" s="233" t="s">
        <v>41</v>
      </c>
      <c r="O254" s="88"/>
      <c r="P254" s="219">
        <f>O254*H254</f>
        <v>0</v>
      </c>
      <c r="Q254" s="219">
        <v>0.00547</v>
      </c>
      <c r="R254" s="219">
        <f>Q254*H254</f>
        <v>0.00547</v>
      </c>
      <c r="S254" s="219">
        <v>0</v>
      </c>
      <c r="T254" s="22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1" t="s">
        <v>150</v>
      </c>
      <c r="AT254" s="221" t="s">
        <v>220</v>
      </c>
      <c r="AU254" s="221" t="s">
        <v>83</v>
      </c>
      <c r="AY254" s="14" t="s">
        <v>119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81</v>
      </c>
      <c r="BK254" s="222">
        <f>ROUND(I254*H254,2)</f>
        <v>0</v>
      </c>
      <c r="BL254" s="14" t="s">
        <v>125</v>
      </c>
      <c r="BM254" s="221" t="s">
        <v>622</v>
      </c>
    </row>
    <row r="255" s="2" customFormat="1" ht="21.75" customHeight="1">
      <c r="A255" s="35"/>
      <c r="B255" s="36"/>
      <c r="C255" s="223" t="s">
        <v>623</v>
      </c>
      <c r="D255" s="223" t="s">
        <v>220</v>
      </c>
      <c r="E255" s="224" t="s">
        <v>624</v>
      </c>
      <c r="F255" s="225" t="s">
        <v>625</v>
      </c>
      <c r="G255" s="226" t="s">
        <v>295</v>
      </c>
      <c r="H255" s="227">
        <v>1</v>
      </c>
      <c r="I255" s="228"/>
      <c r="J255" s="229">
        <f>ROUND(I255*H255,2)</f>
        <v>0</v>
      </c>
      <c r="K255" s="230"/>
      <c r="L255" s="231"/>
      <c r="M255" s="232" t="s">
        <v>1</v>
      </c>
      <c r="N255" s="233" t="s">
        <v>41</v>
      </c>
      <c r="O255" s="88"/>
      <c r="P255" s="219">
        <f>O255*H255</f>
        <v>0</v>
      </c>
      <c r="Q255" s="219">
        <v>0.0040000000000000001</v>
      </c>
      <c r="R255" s="219">
        <f>Q255*H255</f>
        <v>0.0040000000000000001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150</v>
      </c>
      <c r="AT255" s="221" t="s">
        <v>220</v>
      </c>
      <c r="AU255" s="221" t="s">
        <v>83</v>
      </c>
      <c r="AY255" s="14" t="s">
        <v>119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81</v>
      </c>
      <c r="BK255" s="222">
        <f>ROUND(I255*H255,2)</f>
        <v>0</v>
      </c>
      <c r="BL255" s="14" t="s">
        <v>125</v>
      </c>
      <c r="BM255" s="221" t="s">
        <v>626</v>
      </c>
    </row>
    <row r="256" s="2" customFormat="1" ht="21.75" customHeight="1">
      <c r="A256" s="35"/>
      <c r="B256" s="36"/>
      <c r="C256" s="223" t="s">
        <v>627</v>
      </c>
      <c r="D256" s="223" t="s">
        <v>220</v>
      </c>
      <c r="E256" s="224" t="s">
        <v>628</v>
      </c>
      <c r="F256" s="225" t="s">
        <v>629</v>
      </c>
      <c r="G256" s="226" t="s">
        <v>295</v>
      </c>
      <c r="H256" s="227">
        <v>1</v>
      </c>
      <c r="I256" s="228"/>
      <c r="J256" s="229">
        <f>ROUND(I256*H256,2)</f>
        <v>0</v>
      </c>
      <c r="K256" s="230"/>
      <c r="L256" s="231"/>
      <c r="M256" s="232" t="s">
        <v>1</v>
      </c>
      <c r="N256" s="233" t="s">
        <v>41</v>
      </c>
      <c r="O256" s="88"/>
      <c r="P256" s="219">
        <f>O256*H256</f>
        <v>0</v>
      </c>
      <c r="Q256" s="219">
        <v>3.0000000000000001E-05</v>
      </c>
      <c r="R256" s="219">
        <f>Q256*H256</f>
        <v>3.0000000000000001E-05</v>
      </c>
      <c r="S256" s="219">
        <v>0</v>
      </c>
      <c r="T256" s="22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1" t="s">
        <v>150</v>
      </c>
      <c r="AT256" s="221" t="s">
        <v>220</v>
      </c>
      <c r="AU256" s="221" t="s">
        <v>83</v>
      </c>
      <c r="AY256" s="14" t="s">
        <v>119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4" t="s">
        <v>81</v>
      </c>
      <c r="BK256" s="222">
        <f>ROUND(I256*H256,2)</f>
        <v>0</v>
      </c>
      <c r="BL256" s="14" t="s">
        <v>125</v>
      </c>
      <c r="BM256" s="221" t="s">
        <v>630</v>
      </c>
    </row>
    <row r="257" s="2" customFormat="1" ht="16.5" customHeight="1">
      <c r="A257" s="35"/>
      <c r="B257" s="36"/>
      <c r="C257" s="223" t="s">
        <v>631</v>
      </c>
      <c r="D257" s="223" t="s">
        <v>220</v>
      </c>
      <c r="E257" s="224" t="s">
        <v>632</v>
      </c>
      <c r="F257" s="225" t="s">
        <v>633</v>
      </c>
      <c r="G257" s="226" t="s">
        <v>295</v>
      </c>
      <c r="H257" s="227">
        <v>1</v>
      </c>
      <c r="I257" s="228"/>
      <c r="J257" s="229">
        <f>ROUND(I257*H257,2)</f>
        <v>0</v>
      </c>
      <c r="K257" s="230"/>
      <c r="L257" s="231"/>
      <c r="M257" s="232" t="s">
        <v>1</v>
      </c>
      <c r="N257" s="233" t="s">
        <v>41</v>
      </c>
      <c r="O257" s="88"/>
      <c r="P257" s="219">
        <f>O257*H257</f>
        <v>0</v>
      </c>
      <c r="Q257" s="219">
        <v>0.0086899999999999998</v>
      </c>
      <c r="R257" s="219">
        <f>Q257*H257</f>
        <v>0.0086899999999999998</v>
      </c>
      <c r="S257" s="219">
        <v>0</v>
      </c>
      <c r="T257" s="22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1" t="s">
        <v>150</v>
      </c>
      <c r="AT257" s="221" t="s">
        <v>220</v>
      </c>
      <c r="AU257" s="221" t="s">
        <v>83</v>
      </c>
      <c r="AY257" s="14" t="s">
        <v>119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81</v>
      </c>
      <c r="BK257" s="222">
        <f>ROUND(I257*H257,2)</f>
        <v>0</v>
      </c>
      <c r="BL257" s="14" t="s">
        <v>125</v>
      </c>
      <c r="BM257" s="221" t="s">
        <v>634</v>
      </c>
    </row>
    <row r="258" s="2" customFormat="1" ht="21.75" customHeight="1">
      <c r="A258" s="35"/>
      <c r="B258" s="36"/>
      <c r="C258" s="209" t="s">
        <v>635</v>
      </c>
      <c r="D258" s="209" t="s">
        <v>121</v>
      </c>
      <c r="E258" s="210" t="s">
        <v>636</v>
      </c>
      <c r="F258" s="211" t="s">
        <v>637</v>
      </c>
      <c r="G258" s="212" t="s">
        <v>295</v>
      </c>
      <c r="H258" s="213">
        <v>42</v>
      </c>
      <c r="I258" s="214"/>
      <c r="J258" s="215">
        <f>ROUND(I258*H258,2)</f>
        <v>0</v>
      </c>
      <c r="K258" s="216"/>
      <c r="L258" s="41"/>
      <c r="M258" s="217" t="s">
        <v>1</v>
      </c>
      <c r="N258" s="218" t="s">
        <v>41</v>
      </c>
      <c r="O258" s="88"/>
      <c r="P258" s="219">
        <f>O258*H258</f>
        <v>0</v>
      </c>
      <c r="Q258" s="219">
        <v>2.0000000000000002E-05</v>
      </c>
      <c r="R258" s="219">
        <f>Q258*H258</f>
        <v>0.00084000000000000003</v>
      </c>
      <c r="S258" s="219">
        <v>0</v>
      </c>
      <c r="T258" s="22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125</v>
      </c>
      <c r="AT258" s="221" t="s">
        <v>121</v>
      </c>
      <c r="AU258" s="221" t="s">
        <v>83</v>
      </c>
      <c r="AY258" s="14" t="s">
        <v>119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81</v>
      </c>
      <c r="BK258" s="222">
        <f>ROUND(I258*H258,2)</f>
        <v>0</v>
      </c>
      <c r="BL258" s="14" t="s">
        <v>125</v>
      </c>
      <c r="BM258" s="221" t="s">
        <v>638</v>
      </c>
    </row>
    <row r="259" s="2" customFormat="1" ht="21.75" customHeight="1">
      <c r="A259" s="35"/>
      <c r="B259" s="36"/>
      <c r="C259" s="223" t="s">
        <v>639</v>
      </c>
      <c r="D259" s="223" t="s">
        <v>220</v>
      </c>
      <c r="E259" s="224" t="s">
        <v>640</v>
      </c>
      <c r="F259" s="225" t="s">
        <v>641</v>
      </c>
      <c r="G259" s="226" t="s">
        <v>295</v>
      </c>
      <c r="H259" s="227">
        <v>42</v>
      </c>
      <c r="I259" s="228"/>
      <c r="J259" s="229">
        <f>ROUND(I259*H259,2)</f>
        <v>0</v>
      </c>
      <c r="K259" s="230"/>
      <c r="L259" s="231"/>
      <c r="M259" s="232" t="s">
        <v>1</v>
      </c>
      <c r="N259" s="233" t="s">
        <v>41</v>
      </c>
      <c r="O259" s="88"/>
      <c r="P259" s="219">
        <f>O259*H259</f>
        <v>0</v>
      </c>
      <c r="Q259" s="219">
        <v>0.0011000000000000001</v>
      </c>
      <c r="R259" s="219">
        <f>Q259*H259</f>
        <v>0.046200000000000005</v>
      </c>
      <c r="S259" s="219">
        <v>0</v>
      </c>
      <c r="T259" s="22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1" t="s">
        <v>150</v>
      </c>
      <c r="AT259" s="221" t="s">
        <v>220</v>
      </c>
      <c r="AU259" s="221" t="s">
        <v>83</v>
      </c>
      <c r="AY259" s="14" t="s">
        <v>119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81</v>
      </c>
      <c r="BK259" s="222">
        <f>ROUND(I259*H259,2)</f>
        <v>0</v>
      </c>
      <c r="BL259" s="14" t="s">
        <v>125</v>
      </c>
      <c r="BM259" s="221" t="s">
        <v>642</v>
      </c>
    </row>
    <row r="260" s="2" customFormat="1" ht="21.75" customHeight="1">
      <c r="A260" s="35"/>
      <c r="B260" s="36"/>
      <c r="C260" s="209" t="s">
        <v>643</v>
      </c>
      <c r="D260" s="209" t="s">
        <v>121</v>
      </c>
      <c r="E260" s="210" t="s">
        <v>644</v>
      </c>
      <c r="F260" s="211" t="s">
        <v>645</v>
      </c>
      <c r="G260" s="212" t="s">
        <v>295</v>
      </c>
      <c r="H260" s="213">
        <v>42</v>
      </c>
      <c r="I260" s="214"/>
      <c r="J260" s="215">
        <f>ROUND(I260*H260,2)</f>
        <v>0</v>
      </c>
      <c r="K260" s="216"/>
      <c r="L260" s="41"/>
      <c r="M260" s="217" t="s">
        <v>1</v>
      </c>
      <c r="N260" s="218" t="s">
        <v>41</v>
      </c>
      <c r="O260" s="88"/>
      <c r="P260" s="219">
        <f>O260*H260</f>
        <v>0</v>
      </c>
      <c r="Q260" s="219">
        <v>0.00072000000000000005</v>
      </c>
      <c r="R260" s="219">
        <f>Q260*H260</f>
        <v>0.030240000000000003</v>
      </c>
      <c r="S260" s="219">
        <v>0</v>
      </c>
      <c r="T260" s="22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1" t="s">
        <v>125</v>
      </c>
      <c r="AT260" s="221" t="s">
        <v>121</v>
      </c>
      <c r="AU260" s="221" t="s">
        <v>83</v>
      </c>
      <c r="AY260" s="14" t="s">
        <v>119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4" t="s">
        <v>81</v>
      </c>
      <c r="BK260" s="222">
        <f>ROUND(I260*H260,2)</f>
        <v>0</v>
      </c>
      <c r="BL260" s="14" t="s">
        <v>125</v>
      </c>
      <c r="BM260" s="221" t="s">
        <v>646</v>
      </c>
    </row>
    <row r="261" s="2" customFormat="1" ht="21.75" customHeight="1">
      <c r="A261" s="35"/>
      <c r="B261" s="36"/>
      <c r="C261" s="223" t="s">
        <v>647</v>
      </c>
      <c r="D261" s="223" t="s">
        <v>220</v>
      </c>
      <c r="E261" s="224" t="s">
        <v>648</v>
      </c>
      <c r="F261" s="225" t="s">
        <v>649</v>
      </c>
      <c r="G261" s="226" t="s">
        <v>295</v>
      </c>
      <c r="H261" s="227">
        <v>42</v>
      </c>
      <c r="I261" s="228"/>
      <c r="J261" s="229">
        <f>ROUND(I261*H261,2)</f>
        <v>0</v>
      </c>
      <c r="K261" s="230"/>
      <c r="L261" s="231"/>
      <c r="M261" s="232" t="s">
        <v>1</v>
      </c>
      <c r="N261" s="233" t="s">
        <v>41</v>
      </c>
      <c r="O261" s="88"/>
      <c r="P261" s="219">
        <f>O261*H261</f>
        <v>0</v>
      </c>
      <c r="Q261" s="219">
        <v>0.0024399999999999999</v>
      </c>
      <c r="R261" s="219">
        <f>Q261*H261</f>
        <v>0.10248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150</v>
      </c>
      <c r="AT261" s="221" t="s">
        <v>220</v>
      </c>
      <c r="AU261" s="221" t="s">
        <v>83</v>
      </c>
      <c r="AY261" s="14" t="s">
        <v>119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81</v>
      </c>
      <c r="BK261" s="222">
        <f>ROUND(I261*H261,2)</f>
        <v>0</v>
      </c>
      <c r="BL261" s="14" t="s">
        <v>125</v>
      </c>
      <c r="BM261" s="221" t="s">
        <v>650</v>
      </c>
    </row>
    <row r="262" s="2" customFormat="1" ht="21.75" customHeight="1">
      <c r="A262" s="35"/>
      <c r="B262" s="36"/>
      <c r="C262" s="223" t="s">
        <v>651</v>
      </c>
      <c r="D262" s="223" t="s">
        <v>220</v>
      </c>
      <c r="E262" s="224" t="s">
        <v>652</v>
      </c>
      <c r="F262" s="225" t="s">
        <v>653</v>
      </c>
      <c r="G262" s="226" t="s">
        <v>295</v>
      </c>
      <c r="H262" s="227">
        <v>42</v>
      </c>
      <c r="I262" s="228"/>
      <c r="J262" s="229">
        <f>ROUND(I262*H262,2)</f>
        <v>0</v>
      </c>
      <c r="K262" s="230"/>
      <c r="L262" s="231"/>
      <c r="M262" s="232" t="s">
        <v>1</v>
      </c>
      <c r="N262" s="233" t="s">
        <v>41</v>
      </c>
      <c r="O262" s="88"/>
      <c r="P262" s="219">
        <f>O262*H262</f>
        <v>0</v>
      </c>
      <c r="Q262" s="219">
        <v>0.0033</v>
      </c>
      <c r="R262" s="219">
        <f>Q262*H262</f>
        <v>0.1386</v>
      </c>
      <c r="S262" s="219">
        <v>0</v>
      </c>
      <c r="T262" s="22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1" t="s">
        <v>150</v>
      </c>
      <c r="AT262" s="221" t="s">
        <v>220</v>
      </c>
      <c r="AU262" s="221" t="s">
        <v>83</v>
      </c>
      <c r="AY262" s="14" t="s">
        <v>119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4" t="s">
        <v>81</v>
      </c>
      <c r="BK262" s="222">
        <f>ROUND(I262*H262,2)</f>
        <v>0</v>
      </c>
      <c r="BL262" s="14" t="s">
        <v>125</v>
      </c>
      <c r="BM262" s="221" t="s">
        <v>654</v>
      </c>
    </row>
    <row r="263" s="2" customFormat="1" ht="21.75" customHeight="1">
      <c r="A263" s="35"/>
      <c r="B263" s="36"/>
      <c r="C263" s="209" t="s">
        <v>655</v>
      </c>
      <c r="D263" s="209" t="s">
        <v>121</v>
      </c>
      <c r="E263" s="210" t="s">
        <v>656</v>
      </c>
      <c r="F263" s="211" t="s">
        <v>657</v>
      </c>
      <c r="G263" s="212" t="s">
        <v>295</v>
      </c>
      <c r="H263" s="213">
        <v>2</v>
      </c>
      <c r="I263" s="214"/>
      <c r="J263" s="215">
        <f>ROUND(I263*H263,2)</f>
        <v>0</v>
      </c>
      <c r="K263" s="216"/>
      <c r="L263" s="41"/>
      <c r="M263" s="217" t="s">
        <v>1</v>
      </c>
      <c r="N263" s="218" t="s">
        <v>41</v>
      </c>
      <c r="O263" s="88"/>
      <c r="P263" s="219">
        <f>O263*H263</f>
        <v>0</v>
      </c>
      <c r="Q263" s="219">
        <v>2.0000000000000002E-05</v>
      </c>
      <c r="R263" s="219">
        <f>Q263*H263</f>
        <v>4.0000000000000003E-05</v>
      </c>
      <c r="S263" s="219">
        <v>0</v>
      </c>
      <c r="T263" s="22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1" t="s">
        <v>125</v>
      </c>
      <c r="AT263" s="221" t="s">
        <v>121</v>
      </c>
      <c r="AU263" s="221" t="s">
        <v>83</v>
      </c>
      <c r="AY263" s="14" t="s">
        <v>119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4" t="s">
        <v>81</v>
      </c>
      <c r="BK263" s="222">
        <f>ROUND(I263*H263,2)</f>
        <v>0</v>
      </c>
      <c r="BL263" s="14" t="s">
        <v>125</v>
      </c>
      <c r="BM263" s="221" t="s">
        <v>658</v>
      </c>
    </row>
    <row r="264" s="2" customFormat="1" ht="21.75" customHeight="1">
      <c r="A264" s="35"/>
      <c r="B264" s="36"/>
      <c r="C264" s="223" t="s">
        <v>659</v>
      </c>
      <c r="D264" s="223" t="s">
        <v>220</v>
      </c>
      <c r="E264" s="224" t="s">
        <v>660</v>
      </c>
      <c r="F264" s="225" t="s">
        <v>661</v>
      </c>
      <c r="G264" s="226" t="s">
        <v>295</v>
      </c>
      <c r="H264" s="227">
        <v>2</v>
      </c>
      <c r="I264" s="228"/>
      <c r="J264" s="229">
        <f>ROUND(I264*H264,2)</f>
        <v>0</v>
      </c>
      <c r="K264" s="230"/>
      <c r="L264" s="231"/>
      <c r="M264" s="232" t="s">
        <v>1</v>
      </c>
      <c r="N264" s="233" t="s">
        <v>41</v>
      </c>
      <c r="O264" s="88"/>
      <c r="P264" s="219">
        <f>O264*H264</f>
        <v>0</v>
      </c>
      <c r="Q264" s="219">
        <v>0.0032000000000000002</v>
      </c>
      <c r="R264" s="219">
        <f>Q264*H264</f>
        <v>0.0064000000000000003</v>
      </c>
      <c r="S264" s="219">
        <v>0</v>
      </c>
      <c r="T264" s="220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1" t="s">
        <v>150</v>
      </c>
      <c r="AT264" s="221" t="s">
        <v>220</v>
      </c>
      <c r="AU264" s="221" t="s">
        <v>83</v>
      </c>
      <c r="AY264" s="14" t="s">
        <v>119</v>
      </c>
      <c r="BE264" s="222">
        <f>IF(N264="základní",J264,0)</f>
        <v>0</v>
      </c>
      <c r="BF264" s="222">
        <f>IF(N264="snížená",J264,0)</f>
        <v>0</v>
      </c>
      <c r="BG264" s="222">
        <f>IF(N264="zákl. přenesená",J264,0)</f>
        <v>0</v>
      </c>
      <c r="BH264" s="222">
        <f>IF(N264="sníž. přenesená",J264,0)</f>
        <v>0</v>
      </c>
      <c r="BI264" s="222">
        <f>IF(N264="nulová",J264,0)</f>
        <v>0</v>
      </c>
      <c r="BJ264" s="14" t="s">
        <v>81</v>
      </c>
      <c r="BK264" s="222">
        <f>ROUND(I264*H264,2)</f>
        <v>0</v>
      </c>
      <c r="BL264" s="14" t="s">
        <v>125</v>
      </c>
      <c r="BM264" s="221" t="s">
        <v>662</v>
      </c>
    </row>
    <row r="265" s="2" customFormat="1" ht="21.75" customHeight="1">
      <c r="A265" s="35"/>
      <c r="B265" s="36"/>
      <c r="C265" s="209" t="s">
        <v>663</v>
      </c>
      <c r="D265" s="209" t="s">
        <v>121</v>
      </c>
      <c r="E265" s="210" t="s">
        <v>664</v>
      </c>
      <c r="F265" s="211" t="s">
        <v>665</v>
      </c>
      <c r="G265" s="212" t="s">
        <v>295</v>
      </c>
      <c r="H265" s="213">
        <v>1</v>
      </c>
      <c r="I265" s="214"/>
      <c r="J265" s="215">
        <f>ROUND(I265*H265,2)</f>
        <v>0</v>
      </c>
      <c r="K265" s="216"/>
      <c r="L265" s="41"/>
      <c r="M265" s="217" t="s">
        <v>1</v>
      </c>
      <c r="N265" s="218" t="s">
        <v>41</v>
      </c>
      <c r="O265" s="88"/>
      <c r="P265" s="219">
        <f>O265*H265</f>
        <v>0</v>
      </c>
      <c r="Q265" s="219">
        <v>0.00073999999999999999</v>
      </c>
      <c r="R265" s="219">
        <f>Q265*H265</f>
        <v>0.00073999999999999999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125</v>
      </c>
      <c r="AT265" s="221" t="s">
        <v>121</v>
      </c>
      <c r="AU265" s="221" t="s">
        <v>83</v>
      </c>
      <c r="AY265" s="14" t="s">
        <v>119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81</v>
      </c>
      <c r="BK265" s="222">
        <f>ROUND(I265*H265,2)</f>
        <v>0</v>
      </c>
      <c r="BL265" s="14" t="s">
        <v>125</v>
      </c>
      <c r="BM265" s="221" t="s">
        <v>666</v>
      </c>
    </row>
    <row r="266" s="2" customFormat="1" ht="16.5" customHeight="1">
      <c r="A266" s="35"/>
      <c r="B266" s="36"/>
      <c r="C266" s="223" t="s">
        <v>667</v>
      </c>
      <c r="D266" s="223" t="s">
        <v>220</v>
      </c>
      <c r="E266" s="224" t="s">
        <v>668</v>
      </c>
      <c r="F266" s="225" t="s">
        <v>669</v>
      </c>
      <c r="G266" s="226" t="s">
        <v>295</v>
      </c>
      <c r="H266" s="227">
        <v>1</v>
      </c>
      <c r="I266" s="228"/>
      <c r="J266" s="229">
        <f>ROUND(I266*H266,2)</f>
        <v>0</v>
      </c>
      <c r="K266" s="230"/>
      <c r="L266" s="231"/>
      <c r="M266" s="232" t="s">
        <v>1</v>
      </c>
      <c r="N266" s="233" t="s">
        <v>41</v>
      </c>
      <c r="O266" s="88"/>
      <c r="P266" s="219">
        <f>O266*H266</f>
        <v>0</v>
      </c>
      <c r="Q266" s="219">
        <v>0.0054200000000000003</v>
      </c>
      <c r="R266" s="219">
        <f>Q266*H266</f>
        <v>0.0054200000000000003</v>
      </c>
      <c r="S266" s="219">
        <v>0</v>
      </c>
      <c r="T266" s="22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1" t="s">
        <v>150</v>
      </c>
      <c r="AT266" s="221" t="s">
        <v>220</v>
      </c>
      <c r="AU266" s="221" t="s">
        <v>83</v>
      </c>
      <c r="AY266" s="14" t="s">
        <v>119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4" t="s">
        <v>81</v>
      </c>
      <c r="BK266" s="222">
        <f>ROUND(I266*H266,2)</f>
        <v>0</v>
      </c>
      <c r="BL266" s="14" t="s">
        <v>125</v>
      </c>
      <c r="BM266" s="221" t="s">
        <v>670</v>
      </c>
    </row>
    <row r="267" s="2" customFormat="1" ht="21.75" customHeight="1">
      <c r="A267" s="35"/>
      <c r="B267" s="36"/>
      <c r="C267" s="223" t="s">
        <v>671</v>
      </c>
      <c r="D267" s="223" t="s">
        <v>220</v>
      </c>
      <c r="E267" s="224" t="s">
        <v>652</v>
      </c>
      <c r="F267" s="225" t="s">
        <v>653</v>
      </c>
      <c r="G267" s="226" t="s">
        <v>295</v>
      </c>
      <c r="H267" s="227">
        <v>1</v>
      </c>
      <c r="I267" s="228"/>
      <c r="J267" s="229">
        <f>ROUND(I267*H267,2)</f>
        <v>0</v>
      </c>
      <c r="K267" s="230"/>
      <c r="L267" s="231"/>
      <c r="M267" s="232" t="s">
        <v>1</v>
      </c>
      <c r="N267" s="233" t="s">
        <v>41</v>
      </c>
      <c r="O267" s="88"/>
      <c r="P267" s="219">
        <f>O267*H267</f>
        <v>0</v>
      </c>
      <c r="Q267" s="219">
        <v>0.0033</v>
      </c>
      <c r="R267" s="219">
        <f>Q267*H267</f>
        <v>0.0033</v>
      </c>
      <c r="S267" s="219">
        <v>0</v>
      </c>
      <c r="T267" s="22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1" t="s">
        <v>150</v>
      </c>
      <c r="AT267" s="221" t="s">
        <v>220</v>
      </c>
      <c r="AU267" s="221" t="s">
        <v>83</v>
      </c>
      <c r="AY267" s="14" t="s">
        <v>119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81</v>
      </c>
      <c r="BK267" s="222">
        <f>ROUND(I267*H267,2)</f>
        <v>0</v>
      </c>
      <c r="BL267" s="14" t="s">
        <v>125</v>
      </c>
      <c r="BM267" s="221" t="s">
        <v>672</v>
      </c>
    </row>
    <row r="268" s="2" customFormat="1" ht="21.75" customHeight="1">
      <c r="A268" s="35"/>
      <c r="B268" s="36"/>
      <c r="C268" s="209" t="s">
        <v>673</v>
      </c>
      <c r="D268" s="209" t="s">
        <v>121</v>
      </c>
      <c r="E268" s="210" t="s">
        <v>674</v>
      </c>
      <c r="F268" s="211" t="s">
        <v>675</v>
      </c>
      <c r="G268" s="212" t="s">
        <v>295</v>
      </c>
      <c r="H268" s="213">
        <v>10</v>
      </c>
      <c r="I268" s="214"/>
      <c r="J268" s="215">
        <f>ROUND(I268*H268,2)</f>
        <v>0</v>
      </c>
      <c r="K268" s="216"/>
      <c r="L268" s="41"/>
      <c r="M268" s="217" t="s">
        <v>1</v>
      </c>
      <c r="N268" s="218" t="s">
        <v>41</v>
      </c>
      <c r="O268" s="88"/>
      <c r="P268" s="219">
        <f>O268*H268</f>
        <v>0</v>
      </c>
      <c r="Q268" s="219">
        <v>0.0016199999999999999</v>
      </c>
      <c r="R268" s="219">
        <f>Q268*H268</f>
        <v>0.016199999999999999</v>
      </c>
      <c r="S268" s="219">
        <v>0</v>
      </c>
      <c r="T268" s="22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1" t="s">
        <v>125</v>
      </c>
      <c r="AT268" s="221" t="s">
        <v>121</v>
      </c>
      <c r="AU268" s="221" t="s">
        <v>83</v>
      </c>
      <c r="AY268" s="14" t="s">
        <v>119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4" t="s">
        <v>81</v>
      </c>
      <c r="BK268" s="222">
        <f>ROUND(I268*H268,2)</f>
        <v>0</v>
      </c>
      <c r="BL268" s="14" t="s">
        <v>125</v>
      </c>
      <c r="BM268" s="221" t="s">
        <v>676</v>
      </c>
    </row>
    <row r="269" s="2" customFormat="1" ht="16.5" customHeight="1">
      <c r="A269" s="35"/>
      <c r="B269" s="36"/>
      <c r="C269" s="223" t="s">
        <v>677</v>
      </c>
      <c r="D269" s="223" t="s">
        <v>220</v>
      </c>
      <c r="E269" s="224" t="s">
        <v>678</v>
      </c>
      <c r="F269" s="225" t="s">
        <v>679</v>
      </c>
      <c r="G269" s="226" t="s">
        <v>295</v>
      </c>
      <c r="H269" s="227">
        <v>10</v>
      </c>
      <c r="I269" s="228"/>
      <c r="J269" s="229">
        <f>ROUND(I269*H269,2)</f>
        <v>0</v>
      </c>
      <c r="K269" s="230"/>
      <c r="L269" s="231"/>
      <c r="M269" s="232" t="s">
        <v>1</v>
      </c>
      <c r="N269" s="233" t="s">
        <v>41</v>
      </c>
      <c r="O269" s="88"/>
      <c r="P269" s="219">
        <f>O269*H269</f>
        <v>0</v>
      </c>
      <c r="Q269" s="219">
        <v>0.01847</v>
      </c>
      <c r="R269" s="219">
        <f>Q269*H269</f>
        <v>0.1847</v>
      </c>
      <c r="S269" s="219">
        <v>0</v>
      </c>
      <c r="T269" s="220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1" t="s">
        <v>150</v>
      </c>
      <c r="AT269" s="221" t="s">
        <v>220</v>
      </c>
      <c r="AU269" s="221" t="s">
        <v>83</v>
      </c>
      <c r="AY269" s="14" t="s">
        <v>119</v>
      </c>
      <c r="BE269" s="222">
        <f>IF(N269="základní",J269,0)</f>
        <v>0</v>
      </c>
      <c r="BF269" s="222">
        <f>IF(N269="snížená",J269,0)</f>
        <v>0</v>
      </c>
      <c r="BG269" s="222">
        <f>IF(N269="zákl. přenesená",J269,0)</f>
        <v>0</v>
      </c>
      <c r="BH269" s="222">
        <f>IF(N269="sníž. přenesená",J269,0)</f>
        <v>0</v>
      </c>
      <c r="BI269" s="222">
        <f>IF(N269="nulová",J269,0)</f>
        <v>0</v>
      </c>
      <c r="BJ269" s="14" t="s">
        <v>81</v>
      </c>
      <c r="BK269" s="222">
        <f>ROUND(I269*H269,2)</f>
        <v>0</v>
      </c>
      <c r="BL269" s="14" t="s">
        <v>125</v>
      </c>
      <c r="BM269" s="221" t="s">
        <v>680</v>
      </c>
    </row>
    <row r="270" s="2" customFormat="1" ht="21.75" customHeight="1">
      <c r="A270" s="35"/>
      <c r="B270" s="36"/>
      <c r="C270" s="223" t="s">
        <v>681</v>
      </c>
      <c r="D270" s="223" t="s">
        <v>220</v>
      </c>
      <c r="E270" s="224" t="s">
        <v>682</v>
      </c>
      <c r="F270" s="225" t="s">
        <v>683</v>
      </c>
      <c r="G270" s="226" t="s">
        <v>295</v>
      </c>
      <c r="H270" s="227">
        <v>10</v>
      </c>
      <c r="I270" s="228"/>
      <c r="J270" s="229">
        <f>ROUND(I270*H270,2)</f>
        <v>0</v>
      </c>
      <c r="K270" s="230"/>
      <c r="L270" s="231"/>
      <c r="M270" s="232" t="s">
        <v>1</v>
      </c>
      <c r="N270" s="233" t="s">
        <v>41</v>
      </c>
      <c r="O270" s="88"/>
      <c r="P270" s="219">
        <f>O270*H270</f>
        <v>0</v>
      </c>
      <c r="Q270" s="219">
        <v>0.0065399999999999998</v>
      </c>
      <c r="R270" s="219">
        <f>Q270*H270</f>
        <v>0.0654</v>
      </c>
      <c r="S270" s="219">
        <v>0</v>
      </c>
      <c r="T270" s="22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1" t="s">
        <v>150</v>
      </c>
      <c r="AT270" s="221" t="s">
        <v>220</v>
      </c>
      <c r="AU270" s="221" t="s">
        <v>83</v>
      </c>
      <c r="AY270" s="14" t="s">
        <v>119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4" t="s">
        <v>81</v>
      </c>
      <c r="BK270" s="222">
        <f>ROUND(I270*H270,2)</f>
        <v>0</v>
      </c>
      <c r="BL270" s="14" t="s">
        <v>125</v>
      </c>
      <c r="BM270" s="221" t="s">
        <v>684</v>
      </c>
    </row>
    <row r="271" s="2" customFormat="1" ht="16.5" customHeight="1">
      <c r="A271" s="35"/>
      <c r="B271" s="36"/>
      <c r="C271" s="209" t="s">
        <v>685</v>
      </c>
      <c r="D271" s="209" t="s">
        <v>121</v>
      </c>
      <c r="E271" s="210" t="s">
        <v>686</v>
      </c>
      <c r="F271" s="211" t="s">
        <v>687</v>
      </c>
      <c r="G271" s="212" t="s">
        <v>295</v>
      </c>
      <c r="H271" s="213">
        <v>3</v>
      </c>
      <c r="I271" s="214"/>
      <c r="J271" s="215">
        <f>ROUND(I271*H271,2)</f>
        <v>0</v>
      </c>
      <c r="K271" s="216"/>
      <c r="L271" s="41"/>
      <c r="M271" s="217" t="s">
        <v>1</v>
      </c>
      <c r="N271" s="218" t="s">
        <v>41</v>
      </c>
      <c r="O271" s="88"/>
      <c r="P271" s="219">
        <f>O271*H271</f>
        <v>0</v>
      </c>
      <c r="Q271" s="219">
        <v>0.00034000000000000002</v>
      </c>
      <c r="R271" s="219">
        <f>Q271*H271</f>
        <v>0.0010200000000000001</v>
      </c>
      <c r="S271" s="219">
        <v>0</v>
      </c>
      <c r="T271" s="22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1" t="s">
        <v>125</v>
      </c>
      <c r="AT271" s="221" t="s">
        <v>121</v>
      </c>
      <c r="AU271" s="221" t="s">
        <v>83</v>
      </c>
      <c r="AY271" s="14" t="s">
        <v>119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81</v>
      </c>
      <c r="BK271" s="222">
        <f>ROUND(I271*H271,2)</f>
        <v>0</v>
      </c>
      <c r="BL271" s="14" t="s">
        <v>125</v>
      </c>
      <c r="BM271" s="221" t="s">
        <v>688</v>
      </c>
    </row>
    <row r="272" s="2" customFormat="1" ht="16.5" customHeight="1">
      <c r="A272" s="35"/>
      <c r="B272" s="36"/>
      <c r="C272" s="223" t="s">
        <v>689</v>
      </c>
      <c r="D272" s="223" t="s">
        <v>220</v>
      </c>
      <c r="E272" s="224" t="s">
        <v>690</v>
      </c>
      <c r="F272" s="225" t="s">
        <v>691</v>
      </c>
      <c r="G272" s="226" t="s">
        <v>295</v>
      </c>
      <c r="H272" s="227">
        <v>3</v>
      </c>
      <c r="I272" s="228"/>
      <c r="J272" s="229">
        <f>ROUND(I272*H272,2)</f>
        <v>0</v>
      </c>
      <c r="K272" s="230"/>
      <c r="L272" s="231"/>
      <c r="M272" s="232" t="s">
        <v>1</v>
      </c>
      <c r="N272" s="233" t="s">
        <v>41</v>
      </c>
      <c r="O272" s="88"/>
      <c r="P272" s="219">
        <f>O272*H272</f>
        <v>0</v>
      </c>
      <c r="Q272" s="219">
        <v>0.037999999999999999</v>
      </c>
      <c r="R272" s="219">
        <f>Q272*H272</f>
        <v>0.11399999999999999</v>
      </c>
      <c r="S272" s="219">
        <v>0</v>
      </c>
      <c r="T272" s="220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1" t="s">
        <v>150</v>
      </c>
      <c r="AT272" s="221" t="s">
        <v>220</v>
      </c>
      <c r="AU272" s="221" t="s">
        <v>83</v>
      </c>
      <c r="AY272" s="14" t="s">
        <v>119</v>
      </c>
      <c r="BE272" s="222">
        <f>IF(N272="základní",J272,0)</f>
        <v>0</v>
      </c>
      <c r="BF272" s="222">
        <f>IF(N272="snížená",J272,0)</f>
        <v>0</v>
      </c>
      <c r="BG272" s="222">
        <f>IF(N272="zákl. přenesená",J272,0)</f>
        <v>0</v>
      </c>
      <c r="BH272" s="222">
        <f>IF(N272="sníž. přenesená",J272,0)</f>
        <v>0</v>
      </c>
      <c r="BI272" s="222">
        <f>IF(N272="nulová",J272,0)</f>
        <v>0</v>
      </c>
      <c r="BJ272" s="14" t="s">
        <v>81</v>
      </c>
      <c r="BK272" s="222">
        <f>ROUND(I272*H272,2)</f>
        <v>0</v>
      </c>
      <c r="BL272" s="14" t="s">
        <v>125</v>
      </c>
      <c r="BM272" s="221" t="s">
        <v>692</v>
      </c>
    </row>
    <row r="273" s="2" customFormat="1" ht="16.5" customHeight="1">
      <c r="A273" s="35"/>
      <c r="B273" s="36"/>
      <c r="C273" s="209" t="s">
        <v>693</v>
      </c>
      <c r="D273" s="209" t="s">
        <v>121</v>
      </c>
      <c r="E273" s="210" t="s">
        <v>694</v>
      </c>
      <c r="F273" s="211" t="s">
        <v>695</v>
      </c>
      <c r="G273" s="212" t="s">
        <v>295</v>
      </c>
      <c r="H273" s="213">
        <v>1</v>
      </c>
      <c r="I273" s="214"/>
      <c r="J273" s="215">
        <f>ROUND(I273*H273,2)</f>
        <v>0</v>
      </c>
      <c r="K273" s="216"/>
      <c r="L273" s="41"/>
      <c r="M273" s="217" t="s">
        <v>1</v>
      </c>
      <c r="N273" s="218" t="s">
        <v>41</v>
      </c>
      <c r="O273" s="88"/>
      <c r="P273" s="219">
        <f>O273*H273</f>
        <v>0</v>
      </c>
      <c r="Q273" s="219">
        <v>0.00034000000000000002</v>
      </c>
      <c r="R273" s="219">
        <f>Q273*H273</f>
        <v>0.00034000000000000002</v>
      </c>
      <c r="S273" s="219">
        <v>0</v>
      </c>
      <c r="T273" s="220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1" t="s">
        <v>125</v>
      </c>
      <c r="AT273" s="221" t="s">
        <v>121</v>
      </c>
      <c r="AU273" s="221" t="s">
        <v>83</v>
      </c>
      <c r="AY273" s="14" t="s">
        <v>119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4" t="s">
        <v>81</v>
      </c>
      <c r="BK273" s="222">
        <f>ROUND(I273*H273,2)</f>
        <v>0</v>
      </c>
      <c r="BL273" s="14" t="s">
        <v>125</v>
      </c>
      <c r="BM273" s="221" t="s">
        <v>696</v>
      </c>
    </row>
    <row r="274" s="2" customFormat="1" ht="16.5" customHeight="1">
      <c r="A274" s="35"/>
      <c r="B274" s="36"/>
      <c r="C274" s="223" t="s">
        <v>697</v>
      </c>
      <c r="D274" s="223" t="s">
        <v>220</v>
      </c>
      <c r="E274" s="224" t="s">
        <v>698</v>
      </c>
      <c r="F274" s="225" t="s">
        <v>699</v>
      </c>
      <c r="G274" s="226" t="s">
        <v>295</v>
      </c>
      <c r="H274" s="227">
        <v>1</v>
      </c>
      <c r="I274" s="228"/>
      <c r="J274" s="229">
        <f>ROUND(I274*H274,2)</f>
        <v>0</v>
      </c>
      <c r="K274" s="230"/>
      <c r="L274" s="231"/>
      <c r="M274" s="232" t="s">
        <v>1</v>
      </c>
      <c r="N274" s="233" t="s">
        <v>41</v>
      </c>
      <c r="O274" s="88"/>
      <c r="P274" s="219">
        <f>O274*H274</f>
        <v>0</v>
      </c>
      <c r="Q274" s="219">
        <v>0.058000000000000003</v>
      </c>
      <c r="R274" s="219">
        <f>Q274*H274</f>
        <v>0.058000000000000003</v>
      </c>
      <c r="S274" s="219">
        <v>0</v>
      </c>
      <c r="T274" s="22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1" t="s">
        <v>150</v>
      </c>
      <c r="AT274" s="221" t="s">
        <v>220</v>
      </c>
      <c r="AU274" s="221" t="s">
        <v>83</v>
      </c>
      <c r="AY274" s="14" t="s">
        <v>119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4" t="s">
        <v>81</v>
      </c>
      <c r="BK274" s="222">
        <f>ROUND(I274*H274,2)</f>
        <v>0</v>
      </c>
      <c r="BL274" s="14" t="s">
        <v>125</v>
      </c>
      <c r="BM274" s="221" t="s">
        <v>700</v>
      </c>
    </row>
    <row r="275" s="2" customFormat="1" ht="21.75" customHeight="1">
      <c r="A275" s="35"/>
      <c r="B275" s="36"/>
      <c r="C275" s="209" t="s">
        <v>701</v>
      </c>
      <c r="D275" s="209" t="s">
        <v>121</v>
      </c>
      <c r="E275" s="210" t="s">
        <v>702</v>
      </c>
      <c r="F275" s="211" t="s">
        <v>703</v>
      </c>
      <c r="G275" s="212" t="s">
        <v>295</v>
      </c>
      <c r="H275" s="213">
        <v>6</v>
      </c>
      <c r="I275" s="214"/>
      <c r="J275" s="215">
        <f>ROUND(I275*H275,2)</f>
        <v>0</v>
      </c>
      <c r="K275" s="216"/>
      <c r="L275" s="41"/>
      <c r="M275" s="217" t="s">
        <v>1</v>
      </c>
      <c r="N275" s="218" t="s">
        <v>41</v>
      </c>
      <c r="O275" s="88"/>
      <c r="P275" s="219">
        <f>O275*H275</f>
        <v>0</v>
      </c>
      <c r="Q275" s="219">
        <v>0</v>
      </c>
      <c r="R275" s="219">
        <f>Q275*H275</f>
        <v>0</v>
      </c>
      <c r="S275" s="219">
        <v>0</v>
      </c>
      <c r="T275" s="220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1" t="s">
        <v>125</v>
      </c>
      <c r="AT275" s="221" t="s">
        <v>121</v>
      </c>
      <c r="AU275" s="221" t="s">
        <v>83</v>
      </c>
      <c r="AY275" s="14" t="s">
        <v>119</v>
      </c>
      <c r="BE275" s="222">
        <f>IF(N275="základní",J275,0)</f>
        <v>0</v>
      </c>
      <c r="BF275" s="222">
        <f>IF(N275="snížená",J275,0)</f>
        <v>0</v>
      </c>
      <c r="BG275" s="222">
        <f>IF(N275="zákl. přenesená",J275,0)</f>
        <v>0</v>
      </c>
      <c r="BH275" s="222">
        <f>IF(N275="sníž. přenesená",J275,0)</f>
        <v>0</v>
      </c>
      <c r="BI275" s="222">
        <f>IF(N275="nulová",J275,0)</f>
        <v>0</v>
      </c>
      <c r="BJ275" s="14" t="s">
        <v>81</v>
      </c>
      <c r="BK275" s="222">
        <f>ROUND(I275*H275,2)</f>
        <v>0</v>
      </c>
      <c r="BL275" s="14" t="s">
        <v>125</v>
      </c>
      <c r="BM275" s="221" t="s">
        <v>704</v>
      </c>
    </row>
    <row r="276" s="2" customFormat="1" ht="16.5" customHeight="1">
      <c r="A276" s="35"/>
      <c r="B276" s="36"/>
      <c r="C276" s="223" t="s">
        <v>705</v>
      </c>
      <c r="D276" s="223" t="s">
        <v>220</v>
      </c>
      <c r="E276" s="224" t="s">
        <v>706</v>
      </c>
      <c r="F276" s="225" t="s">
        <v>707</v>
      </c>
      <c r="G276" s="226" t="s">
        <v>295</v>
      </c>
      <c r="H276" s="227">
        <v>5</v>
      </c>
      <c r="I276" s="228"/>
      <c r="J276" s="229">
        <f>ROUND(I276*H276,2)</f>
        <v>0</v>
      </c>
      <c r="K276" s="230"/>
      <c r="L276" s="231"/>
      <c r="M276" s="232" t="s">
        <v>1</v>
      </c>
      <c r="N276" s="233" t="s">
        <v>41</v>
      </c>
      <c r="O276" s="88"/>
      <c r="P276" s="219">
        <f>O276*H276</f>
        <v>0</v>
      </c>
      <c r="Q276" s="219">
        <v>0.0027000000000000001</v>
      </c>
      <c r="R276" s="219">
        <f>Q276*H276</f>
        <v>0.013500000000000002</v>
      </c>
      <c r="S276" s="219">
        <v>0</v>
      </c>
      <c r="T276" s="22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1" t="s">
        <v>150</v>
      </c>
      <c r="AT276" s="221" t="s">
        <v>220</v>
      </c>
      <c r="AU276" s="221" t="s">
        <v>83</v>
      </c>
      <c r="AY276" s="14" t="s">
        <v>119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4" t="s">
        <v>81</v>
      </c>
      <c r="BK276" s="222">
        <f>ROUND(I276*H276,2)</f>
        <v>0</v>
      </c>
      <c r="BL276" s="14" t="s">
        <v>125</v>
      </c>
      <c r="BM276" s="221" t="s">
        <v>708</v>
      </c>
    </row>
    <row r="277" s="2" customFormat="1" ht="16.5" customHeight="1">
      <c r="A277" s="35"/>
      <c r="B277" s="36"/>
      <c r="C277" s="223" t="s">
        <v>709</v>
      </c>
      <c r="D277" s="223" t="s">
        <v>220</v>
      </c>
      <c r="E277" s="224" t="s">
        <v>710</v>
      </c>
      <c r="F277" s="225" t="s">
        <v>711</v>
      </c>
      <c r="G277" s="226" t="s">
        <v>295</v>
      </c>
      <c r="H277" s="227">
        <v>1</v>
      </c>
      <c r="I277" s="228"/>
      <c r="J277" s="229">
        <f>ROUND(I277*H277,2)</f>
        <v>0</v>
      </c>
      <c r="K277" s="230"/>
      <c r="L277" s="231"/>
      <c r="M277" s="232" t="s">
        <v>1</v>
      </c>
      <c r="N277" s="233" t="s">
        <v>41</v>
      </c>
      <c r="O277" s="88"/>
      <c r="P277" s="219">
        <f>O277*H277</f>
        <v>0</v>
      </c>
      <c r="Q277" s="219">
        <v>0.0027000000000000001</v>
      </c>
      <c r="R277" s="219">
        <f>Q277*H277</f>
        <v>0.0027000000000000001</v>
      </c>
      <c r="S277" s="219">
        <v>0</v>
      </c>
      <c r="T277" s="220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1" t="s">
        <v>150</v>
      </c>
      <c r="AT277" s="221" t="s">
        <v>220</v>
      </c>
      <c r="AU277" s="221" t="s">
        <v>83</v>
      </c>
      <c r="AY277" s="14" t="s">
        <v>119</v>
      </c>
      <c r="BE277" s="222">
        <f>IF(N277="základní",J277,0)</f>
        <v>0</v>
      </c>
      <c r="BF277" s="222">
        <f>IF(N277="snížená",J277,0)</f>
        <v>0</v>
      </c>
      <c r="BG277" s="222">
        <f>IF(N277="zákl. přenesená",J277,0)</f>
        <v>0</v>
      </c>
      <c r="BH277" s="222">
        <f>IF(N277="sníž. přenesená",J277,0)</f>
        <v>0</v>
      </c>
      <c r="BI277" s="222">
        <f>IF(N277="nulová",J277,0)</f>
        <v>0</v>
      </c>
      <c r="BJ277" s="14" t="s">
        <v>81</v>
      </c>
      <c r="BK277" s="222">
        <f>ROUND(I277*H277,2)</f>
        <v>0</v>
      </c>
      <c r="BL277" s="14" t="s">
        <v>125</v>
      </c>
      <c r="BM277" s="221" t="s">
        <v>712</v>
      </c>
    </row>
    <row r="278" s="2" customFormat="1" ht="21.75" customHeight="1">
      <c r="A278" s="35"/>
      <c r="B278" s="36"/>
      <c r="C278" s="209" t="s">
        <v>713</v>
      </c>
      <c r="D278" s="209" t="s">
        <v>121</v>
      </c>
      <c r="E278" s="210" t="s">
        <v>714</v>
      </c>
      <c r="F278" s="211" t="s">
        <v>715</v>
      </c>
      <c r="G278" s="212" t="s">
        <v>295</v>
      </c>
      <c r="H278" s="213">
        <v>7</v>
      </c>
      <c r="I278" s="214"/>
      <c r="J278" s="215">
        <f>ROUND(I278*H278,2)</f>
        <v>0</v>
      </c>
      <c r="K278" s="216"/>
      <c r="L278" s="41"/>
      <c r="M278" s="217" t="s">
        <v>1</v>
      </c>
      <c r="N278" s="218" t="s">
        <v>41</v>
      </c>
      <c r="O278" s="88"/>
      <c r="P278" s="219">
        <f>O278*H278</f>
        <v>0</v>
      </c>
      <c r="Q278" s="219">
        <v>0.00165</v>
      </c>
      <c r="R278" s="219">
        <f>Q278*H278</f>
        <v>0.01155</v>
      </c>
      <c r="S278" s="219">
        <v>0</v>
      </c>
      <c r="T278" s="220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1" t="s">
        <v>125</v>
      </c>
      <c r="AT278" s="221" t="s">
        <v>121</v>
      </c>
      <c r="AU278" s="221" t="s">
        <v>83</v>
      </c>
      <c r="AY278" s="14" t="s">
        <v>119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4" t="s">
        <v>81</v>
      </c>
      <c r="BK278" s="222">
        <f>ROUND(I278*H278,2)</f>
        <v>0</v>
      </c>
      <c r="BL278" s="14" t="s">
        <v>125</v>
      </c>
      <c r="BM278" s="221" t="s">
        <v>716</v>
      </c>
    </row>
    <row r="279" s="2" customFormat="1" ht="16.5" customHeight="1">
      <c r="A279" s="35"/>
      <c r="B279" s="36"/>
      <c r="C279" s="223" t="s">
        <v>717</v>
      </c>
      <c r="D279" s="223" t="s">
        <v>220</v>
      </c>
      <c r="E279" s="224" t="s">
        <v>718</v>
      </c>
      <c r="F279" s="225" t="s">
        <v>719</v>
      </c>
      <c r="G279" s="226" t="s">
        <v>295</v>
      </c>
      <c r="H279" s="227">
        <v>7</v>
      </c>
      <c r="I279" s="228"/>
      <c r="J279" s="229">
        <f>ROUND(I279*H279,2)</f>
        <v>0</v>
      </c>
      <c r="K279" s="230"/>
      <c r="L279" s="231"/>
      <c r="M279" s="232" t="s">
        <v>1</v>
      </c>
      <c r="N279" s="233" t="s">
        <v>41</v>
      </c>
      <c r="O279" s="88"/>
      <c r="P279" s="219">
        <f>O279*H279</f>
        <v>0</v>
      </c>
      <c r="Q279" s="219">
        <v>0.024500000000000001</v>
      </c>
      <c r="R279" s="219">
        <f>Q279*H279</f>
        <v>0.17150000000000001</v>
      </c>
      <c r="S279" s="219">
        <v>0</v>
      </c>
      <c r="T279" s="220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1" t="s">
        <v>150</v>
      </c>
      <c r="AT279" s="221" t="s">
        <v>220</v>
      </c>
      <c r="AU279" s="221" t="s">
        <v>83</v>
      </c>
      <c r="AY279" s="14" t="s">
        <v>119</v>
      </c>
      <c r="BE279" s="222">
        <f>IF(N279="základní",J279,0)</f>
        <v>0</v>
      </c>
      <c r="BF279" s="222">
        <f>IF(N279="snížená",J279,0)</f>
        <v>0</v>
      </c>
      <c r="BG279" s="222">
        <f>IF(N279="zákl. přenesená",J279,0)</f>
        <v>0</v>
      </c>
      <c r="BH279" s="222">
        <f>IF(N279="sníž. přenesená",J279,0)</f>
        <v>0</v>
      </c>
      <c r="BI279" s="222">
        <f>IF(N279="nulová",J279,0)</f>
        <v>0</v>
      </c>
      <c r="BJ279" s="14" t="s">
        <v>81</v>
      </c>
      <c r="BK279" s="222">
        <f>ROUND(I279*H279,2)</f>
        <v>0</v>
      </c>
      <c r="BL279" s="14" t="s">
        <v>125</v>
      </c>
      <c r="BM279" s="221" t="s">
        <v>720</v>
      </c>
    </row>
    <row r="280" s="2" customFormat="1" ht="21.75" customHeight="1">
      <c r="A280" s="35"/>
      <c r="B280" s="36"/>
      <c r="C280" s="223" t="s">
        <v>721</v>
      </c>
      <c r="D280" s="223" t="s">
        <v>220</v>
      </c>
      <c r="E280" s="224" t="s">
        <v>722</v>
      </c>
      <c r="F280" s="225" t="s">
        <v>723</v>
      </c>
      <c r="G280" s="226" t="s">
        <v>295</v>
      </c>
      <c r="H280" s="227">
        <v>7</v>
      </c>
      <c r="I280" s="228"/>
      <c r="J280" s="229">
        <f>ROUND(I280*H280,2)</f>
        <v>0</v>
      </c>
      <c r="K280" s="230"/>
      <c r="L280" s="231"/>
      <c r="M280" s="232" t="s">
        <v>1</v>
      </c>
      <c r="N280" s="233" t="s">
        <v>41</v>
      </c>
      <c r="O280" s="88"/>
      <c r="P280" s="219">
        <f>O280*H280</f>
        <v>0</v>
      </c>
      <c r="Q280" s="219">
        <v>0.0065399999999999998</v>
      </c>
      <c r="R280" s="219">
        <f>Q280*H280</f>
        <v>0.045780000000000001</v>
      </c>
      <c r="S280" s="219">
        <v>0</v>
      </c>
      <c r="T280" s="220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1" t="s">
        <v>150</v>
      </c>
      <c r="AT280" s="221" t="s">
        <v>220</v>
      </c>
      <c r="AU280" s="221" t="s">
        <v>83</v>
      </c>
      <c r="AY280" s="14" t="s">
        <v>119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4" t="s">
        <v>81</v>
      </c>
      <c r="BK280" s="222">
        <f>ROUND(I280*H280,2)</f>
        <v>0</v>
      </c>
      <c r="BL280" s="14" t="s">
        <v>125</v>
      </c>
      <c r="BM280" s="221" t="s">
        <v>724</v>
      </c>
    </row>
    <row r="281" s="2" customFormat="1" ht="21.75" customHeight="1">
      <c r="A281" s="35"/>
      <c r="B281" s="36"/>
      <c r="C281" s="209" t="s">
        <v>725</v>
      </c>
      <c r="D281" s="209" t="s">
        <v>121</v>
      </c>
      <c r="E281" s="210" t="s">
        <v>726</v>
      </c>
      <c r="F281" s="211" t="s">
        <v>727</v>
      </c>
      <c r="G281" s="212" t="s">
        <v>295</v>
      </c>
      <c r="H281" s="213">
        <v>8</v>
      </c>
      <c r="I281" s="214"/>
      <c r="J281" s="215">
        <f>ROUND(I281*H281,2)</f>
        <v>0</v>
      </c>
      <c r="K281" s="216"/>
      <c r="L281" s="41"/>
      <c r="M281" s="217" t="s">
        <v>1</v>
      </c>
      <c r="N281" s="218" t="s">
        <v>41</v>
      </c>
      <c r="O281" s="88"/>
      <c r="P281" s="219">
        <f>O281*H281</f>
        <v>0</v>
      </c>
      <c r="Q281" s="219">
        <v>0</v>
      </c>
      <c r="R281" s="219">
        <f>Q281*H281</f>
        <v>0</v>
      </c>
      <c r="S281" s="219">
        <v>0</v>
      </c>
      <c r="T281" s="220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1" t="s">
        <v>125</v>
      </c>
      <c r="AT281" s="221" t="s">
        <v>121</v>
      </c>
      <c r="AU281" s="221" t="s">
        <v>83</v>
      </c>
      <c r="AY281" s="14" t="s">
        <v>119</v>
      </c>
      <c r="BE281" s="222">
        <f>IF(N281="základní",J281,0)</f>
        <v>0</v>
      </c>
      <c r="BF281" s="222">
        <f>IF(N281="snížená",J281,0)</f>
        <v>0</v>
      </c>
      <c r="BG281" s="222">
        <f>IF(N281="zákl. přenesená",J281,0)</f>
        <v>0</v>
      </c>
      <c r="BH281" s="222">
        <f>IF(N281="sníž. přenesená",J281,0)</f>
        <v>0</v>
      </c>
      <c r="BI281" s="222">
        <f>IF(N281="nulová",J281,0)</f>
        <v>0</v>
      </c>
      <c r="BJ281" s="14" t="s">
        <v>81</v>
      </c>
      <c r="BK281" s="222">
        <f>ROUND(I281*H281,2)</f>
        <v>0</v>
      </c>
      <c r="BL281" s="14" t="s">
        <v>125</v>
      </c>
      <c r="BM281" s="221" t="s">
        <v>728</v>
      </c>
    </row>
    <row r="282" s="2" customFormat="1" ht="16.5" customHeight="1">
      <c r="A282" s="35"/>
      <c r="B282" s="36"/>
      <c r="C282" s="223" t="s">
        <v>729</v>
      </c>
      <c r="D282" s="223" t="s">
        <v>220</v>
      </c>
      <c r="E282" s="224" t="s">
        <v>730</v>
      </c>
      <c r="F282" s="225" t="s">
        <v>731</v>
      </c>
      <c r="G282" s="226" t="s">
        <v>295</v>
      </c>
      <c r="H282" s="227">
        <v>8</v>
      </c>
      <c r="I282" s="228"/>
      <c r="J282" s="229">
        <f>ROUND(I282*H282,2)</f>
        <v>0</v>
      </c>
      <c r="K282" s="230"/>
      <c r="L282" s="231"/>
      <c r="M282" s="232" t="s">
        <v>1</v>
      </c>
      <c r="N282" s="233" t="s">
        <v>41</v>
      </c>
      <c r="O282" s="88"/>
      <c r="P282" s="219">
        <f>O282*H282</f>
        <v>0</v>
      </c>
      <c r="Q282" s="219">
        <v>0.0035999999999999999</v>
      </c>
      <c r="R282" s="219">
        <f>Q282*H282</f>
        <v>0.028799999999999999</v>
      </c>
      <c r="S282" s="219">
        <v>0</v>
      </c>
      <c r="T282" s="220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1" t="s">
        <v>150</v>
      </c>
      <c r="AT282" s="221" t="s">
        <v>220</v>
      </c>
      <c r="AU282" s="221" t="s">
        <v>83</v>
      </c>
      <c r="AY282" s="14" t="s">
        <v>119</v>
      </c>
      <c r="BE282" s="222">
        <f>IF(N282="základní",J282,0)</f>
        <v>0</v>
      </c>
      <c r="BF282" s="222">
        <f>IF(N282="snížená",J282,0)</f>
        <v>0</v>
      </c>
      <c r="BG282" s="222">
        <f>IF(N282="zákl. přenesená",J282,0)</f>
        <v>0</v>
      </c>
      <c r="BH282" s="222">
        <f>IF(N282="sníž. přenesená",J282,0)</f>
        <v>0</v>
      </c>
      <c r="BI282" s="222">
        <f>IF(N282="nulová",J282,0)</f>
        <v>0</v>
      </c>
      <c r="BJ282" s="14" t="s">
        <v>81</v>
      </c>
      <c r="BK282" s="222">
        <f>ROUND(I282*H282,2)</f>
        <v>0</v>
      </c>
      <c r="BL282" s="14" t="s">
        <v>125</v>
      </c>
      <c r="BM282" s="221" t="s">
        <v>732</v>
      </c>
    </row>
    <row r="283" s="2" customFormat="1" ht="21.75" customHeight="1">
      <c r="A283" s="35"/>
      <c r="B283" s="36"/>
      <c r="C283" s="209" t="s">
        <v>733</v>
      </c>
      <c r="D283" s="209" t="s">
        <v>121</v>
      </c>
      <c r="E283" s="210" t="s">
        <v>734</v>
      </c>
      <c r="F283" s="211" t="s">
        <v>735</v>
      </c>
      <c r="G283" s="212" t="s">
        <v>295</v>
      </c>
      <c r="H283" s="213">
        <v>1</v>
      </c>
      <c r="I283" s="214"/>
      <c r="J283" s="215">
        <f>ROUND(I283*H283,2)</f>
        <v>0</v>
      </c>
      <c r="K283" s="216"/>
      <c r="L283" s="41"/>
      <c r="M283" s="217" t="s">
        <v>1</v>
      </c>
      <c r="N283" s="218" t="s">
        <v>41</v>
      </c>
      <c r="O283" s="88"/>
      <c r="P283" s="219">
        <f>O283*H283</f>
        <v>0</v>
      </c>
      <c r="Q283" s="219">
        <v>0.00296</v>
      </c>
      <c r="R283" s="219">
        <f>Q283*H283</f>
        <v>0.00296</v>
      </c>
      <c r="S283" s="219">
        <v>0</v>
      </c>
      <c r="T283" s="220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1" t="s">
        <v>125</v>
      </c>
      <c r="AT283" s="221" t="s">
        <v>121</v>
      </c>
      <c r="AU283" s="221" t="s">
        <v>83</v>
      </c>
      <c r="AY283" s="14" t="s">
        <v>119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4" t="s">
        <v>81</v>
      </c>
      <c r="BK283" s="222">
        <f>ROUND(I283*H283,2)</f>
        <v>0</v>
      </c>
      <c r="BL283" s="14" t="s">
        <v>125</v>
      </c>
      <c r="BM283" s="221" t="s">
        <v>736</v>
      </c>
    </row>
    <row r="284" s="2" customFormat="1" ht="16.5" customHeight="1">
      <c r="A284" s="35"/>
      <c r="B284" s="36"/>
      <c r="C284" s="223" t="s">
        <v>737</v>
      </c>
      <c r="D284" s="223" t="s">
        <v>220</v>
      </c>
      <c r="E284" s="224" t="s">
        <v>738</v>
      </c>
      <c r="F284" s="225" t="s">
        <v>739</v>
      </c>
      <c r="G284" s="226" t="s">
        <v>295</v>
      </c>
      <c r="H284" s="227">
        <v>1</v>
      </c>
      <c r="I284" s="228"/>
      <c r="J284" s="229">
        <f>ROUND(I284*H284,2)</f>
        <v>0</v>
      </c>
      <c r="K284" s="230"/>
      <c r="L284" s="231"/>
      <c r="M284" s="232" t="s">
        <v>1</v>
      </c>
      <c r="N284" s="233" t="s">
        <v>41</v>
      </c>
      <c r="O284" s="88"/>
      <c r="P284" s="219">
        <f>O284*H284</f>
        <v>0</v>
      </c>
      <c r="Q284" s="219">
        <v>0.040500000000000001</v>
      </c>
      <c r="R284" s="219">
        <f>Q284*H284</f>
        <v>0.040500000000000001</v>
      </c>
      <c r="S284" s="219">
        <v>0</v>
      </c>
      <c r="T284" s="22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1" t="s">
        <v>150</v>
      </c>
      <c r="AT284" s="221" t="s">
        <v>220</v>
      </c>
      <c r="AU284" s="221" t="s">
        <v>83</v>
      </c>
      <c r="AY284" s="14" t="s">
        <v>119</v>
      </c>
      <c r="BE284" s="222">
        <f>IF(N284="základní",J284,0)</f>
        <v>0</v>
      </c>
      <c r="BF284" s="222">
        <f>IF(N284="snížená",J284,0)</f>
        <v>0</v>
      </c>
      <c r="BG284" s="222">
        <f>IF(N284="zákl. přenesená",J284,0)</f>
        <v>0</v>
      </c>
      <c r="BH284" s="222">
        <f>IF(N284="sníž. přenesená",J284,0)</f>
        <v>0</v>
      </c>
      <c r="BI284" s="222">
        <f>IF(N284="nulová",J284,0)</f>
        <v>0</v>
      </c>
      <c r="BJ284" s="14" t="s">
        <v>81</v>
      </c>
      <c r="BK284" s="222">
        <f>ROUND(I284*H284,2)</f>
        <v>0</v>
      </c>
      <c r="BL284" s="14" t="s">
        <v>125</v>
      </c>
      <c r="BM284" s="221" t="s">
        <v>740</v>
      </c>
    </row>
    <row r="285" s="2" customFormat="1" ht="21.75" customHeight="1">
      <c r="A285" s="35"/>
      <c r="B285" s="36"/>
      <c r="C285" s="223" t="s">
        <v>741</v>
      </c>
      <c r="D285" s="223" t="s">
        <v>220</v>
      </c>
      <c r="E285" s="224" t="s">
        <v>742</v>
      </c>
      <c r="F285" s="225" t="s">
        <v>743</v>
      </c>
      <c r="G285" s="226" t="s">
        <v>295</v>
      </c>
      <c r="H285" s="227">
        <v>1</v>
      </c>
      <c r="I285" s="228"/>
      <c r="J285" s="229">
        <f>ROUND(I285*H285,2)</f>
        <v>0</v>
      </c>
      <c r="K285" s="230"/>
      <c r="L285" s="231"/>
      <c r="M285" s="232" t="s">
        <v>1</v>
      </c>
      <c r="N285" s="233" t="s">
        <v>41</v>
      </c>
      <c r="O285" s="88"/>
      <c r="P285" s="219">
        <f>O285*H285</f>
        <v>0</v>
      </c>
      <c r="Q285" s="219">
        <v>0.0065399999999999998</v>
      </c>
      <c r="R285" s="219">
        <f>Q285*H285</f>
        <v>0.0065399999999999998</v>
      </c>
      <c r="S285" s="219">
        <v>0</v>
      </c>
      <c r="T285" s="220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1" t="s">
        <v>150</v>
      </c>
      <c r="AT285" s="221" t="s">
        <v>220</v>
      </c>
      <c r="AU285" s="221" t="s">
        <v>83</v>
      </c>
      <c r="AY285" s="14" t="s">
        <v>119</v>
      </c>
      <c r="BE285" s="222">
        <f>IF(N285="základní",J285,0)</f>
        <v>0</v>
      </c>
      <c r="BF285" s="222">
        <f>IF(N285="snížená",J285,0)</f>
        <v>0</v>
      </c>
      <c r="BG285" s="222">
        <f>IF(N285="zákl. přenesená",J285,0)</f>
        <v>0</v>
      </c>
      <c r="BH285" s="222">
        <f>IF(N285="sníž. přenesená",J285,0)</f>
        <v>0</v>
      </c>
      <c r="BI285" s="222">
        <f>IF(N285="nulová",J285,0)</f>
        <v>0</v>
      </c>
      <c r="BJ285" s="14" t="s">
        <v>81</v>
      </c>
      <c r="BK285" s="222">
        <f>ROUND(I285*H285,2)</f>
        <v>0</v>
      </c>
      <c r="BL285" s="14" t="s">
        <v>125</v>
      </c>
      <c r="BM285" s="221" t="s">
        <v>744</v>
      </c>
    </row>
    <row r="286" s="2" customFormat="1" ht="21.75" customHeight="1">
      <c r="A286" s="35"/>
      <c r="B286" s="36"/>
      <c r="C286" s="209" t="s">
        <v>745</v>
      </c>
      <c r="D286" s="209" t="s">
        <v>121</v>
      </c>
      <c r="E286" s="210" t="s">
        <v>746</v>
      </c>
      <c r="F286" s="211" t="s">
        <v>747</v>
      </c>
      <c r="G286" s="212" t="s">
        <v>295</v>
      </c>
      <c r="H286" s="213">
        <v>21</v>
      </c>
      <c r="I286" s="214"/>
      <c r="J286" s="215">
        <f>ROUND(I286*H286,2)</f>
        <v>0</v>
      </c>
      <c r="K286" s="216"/>
      <c r="L286" s="41"/>
      <c r="M286" s="217" t="s">
        <v>1</v>
      </c>
      <c r="N286" s="218" t="s">
        <v>41</v>
      </c>
      <c r="O286" s="88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1" t="s">
        <v>125</v>
      </c>
      <c r="AT286" s="221" t="s">
        <v>121</v>
      </c>
      <c r="AU286" s="221" t="s">
        <v>83</v>
      </c>
      <c r="AY286" s="14" t="s">
        <v>119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4" t="s">
        <v>81</v>
      </c>
      <c r="BK286" s="222">
        <f>ROUND(I286*H286,2)</f>
        <v>0</v>
      </c>
      <c r="BL286" s="14" t="s">
        <v>125</v>
      </c>
      <c r="BM286" s="221" t="s">
        <v>748</v>
      </c>
    </row>
    <row r="287" s="2" customFormat="1" ht="16.5" customHeight="1">
      <c r="A287" s="35"/>
      <c r="B287" s="36"/>
      <c r="C287" s="223" t="s">
        <v>749</v>
      </c>
      <c r="D287" s="223" t="s">
        <v>220</v>
      </c>
      <c r="E287" s="224" t="s">
        <v>750</v>
      </c>
      <c r="F287" s="225" t="s">
        <v>751</v>
      </c>
      <c r="G287" s="226" t="s">
        <v>295</v>
      </c>
      <c r="H287" s="227">
        <v>21</v>
      </c>
      <c r="I287" s="228"/>
      <c r="J287" s="229">
        <f>ROUND(I287*H287,2)</f>
        <v>0</v>
      </c>
      <c r="K287" s="230"/>
      <c r="L287" s="231"/>
      <c r="M287" s="232" t="s">
        <v>1</v>
      </c>
      <c r="N287" s="233" t="s">
        <v>41</v>
      </c>
      <c r="O287" s="88"/>
      <c r="P287" s="219">
        <f>O287*H287</f>
        <v>0</v>
      </c>
      <c r="Q287" s="219">
        <v>0.0061000000000000004</v>
      </c>
      <c r="R287" s="219">
        <f>Q287*H287</f>
        <v>0.12810000000000002</v>
      </c>
      <c r="S287" s="219">
        <v>0</v>
      </c>
      <c r="T287" s="220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1" t="s">
        <v>150</v>
      </c>
      <c r="AT287" s="221" t="s">
        <v>220</v>
      </c>
      <c r="AU287" s="221" t="s">
        <v>83</v>
      </c>
      <c r="AY287" s="14" t="s">
        <v>119</v>
      </c>
      <c r="BE287" s="222">
        <f>IF(N287="základní",J287,0)</f>
        <v>0</v>
      </c>
      <c r="BF287" s="222">
        <f>IF(N287="snížená",J287,0)</f>
        <v>0</v>
      </c>
      <c r="BG287" s="222">
        <f>IF(N287="zákl. přenesená",J287,0)</f>
        <v>0</v>
      </c>
      <c r="BH287" s="222">
        <f>IF(N287="sníž. přenesená",J287,0)</f>
        <v>0</v>
      </c>
      <c r="BI287" s="222">
        <f>IF(N287="nulová",J287,0)</f>
        <v>0</v>
      </c>
      <c r="BJ287" s="14" t="s">
        <v>81</v>
      </c>
      <c r="BK287" s="222">
        <f>ROUND(I287*H287,2)</f>
        <v>0</v>
      </c>
      <c r="BL287" s="14" t="s">
        <v>125</v>
      </c>
      <c r="BM287" s="221" t="s">
        <v>752</v>
      </c>
    </row>
    <row r="288" s="2" customFormat="1" ht="21.75" customHeight="1">
      <c r="A288" s="35"/>
      <c r="B288" s="36"/>
      <c r="C288" s="209" t="s">
        <v>753</v>
      </c>
      <c r="D288" s="209" t="s">
        <v>121</v>
      </c>
      <c r="E288" s="210" t="s">
        <v>754</v>
      </c>
      <c r="F288" s="211" t="s">
        <v>755</v>
      </c>
      <c r="G288" s="212" t="s">
        <v>295</v>
      </c>
      <c r="H288" s="213">
        <v>1</v>
      </c>
      <c r="I288" s="214"/>
      <c r="J288" s="215">
        <f>ROUND(I288*H288,2)</f>
        <v>0</v>
      </c>
      <c r="K288" s="216"/>
      <c r="L288" s="41"/>
      <c r="M288" s="217" t="s">
        <v>1</v>
      </c>
      <c r="N288" s="218" t="s">
        <v>41</v>
      </c>
      <c r="O288" s="88"/>
      <c r="P288" s="219">
        <f>O288*H288</f>
        <v>0</v>
      </c>
      <c r="Q288" s="219">
        <v>0.0030100000000000001</v>
      </c>
      <c r="R288" s="219">
        <f>Q288*H288</f>
        <v>0.0030100000000000001</v>
      </c>
      <c r="S288" s="219">
        <v>0</v>
      </c>
      <c r="T288" s="22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1" t="s">
        <v>125</v>
      </c>
      <c r="AT288" s="221" t="s">
        <v>121</v>
      </c>
      <c r="AU288" s="221" t="s">
        <v>83</v>
      </c>
      <c r="AY288" s="14" t="s">
        <v>119</v>
      </c>
      <c r="BE288" s="222">
        <f>IF(N288="základní",J288,0)</f>
        <v>0</v>
      </c>
      <c r="BF288" s="222">
        <f>IF(N288="snížená",J288,0)</f>
        <v>0</v>
      </c>
      <c r="BG288" s="222">
        <f>IF(N288="zákl. přenesená",J288,0)</f>
        <v>0</v>
      </c>
      <c r="BH288" s="222">
        <f>IF(N288="sníž. přenesená",J288,0)</f>
        <v>0</v>
      </c>
      <c r="BI288" s="222">
        <f>IF(N288="nulová",J288,0)</f>
        <v>0</v>
      </c>
      <c r="BJ288" s="14" t="s">
        <v>81</v>
      </c>
      <c r="BK288" s="222">
        <f>ROUND(I288*H288,2)</f>
        <v>0</v>
      </c>
      <c r="BL288" s="14" t="s">
        <v>125</v>
      </c>
      <c r="BM288" s="221" t="s">
        <v>756</v>
      </c>
    </row>
    <row r="289" s="2" customFormat="1" ht="16.5" customHeight="1">
      <c r="A289" s="35"/>
      <c r="B289" s="36"/>
      <c r="C289" s="223" t="s">
        <v>757</v>
      </c>
      <c r="D289" s="223" t="s">
        <v>220</v>
      </c>
      <c r="E289" s="224" t="s">
        <v>758</v>
      </c>
      <c r="F289" s="225" t="s">
        <v>759</v>
      </c>
      <c r="G289" s="226" t="s">
        <v>295</v>
      </c>
      <c r="H289" s="227">
        <v>1</v>
      </c>
      <c r="I289" s="228"/>
      <c r="J289" s="229">
        <f>ROUND(I289*H289,2)</f>
        <v>0</v>
      </c>
      <c r="K289" s="230"/>
      <c r="L289" s="231"/>
      <c r="M289" s="232" t="s">
        <v>1</v>
      </c>
      <c r="N289" s="233" t="s">
        <v>41</v>
      </c>
      <c r="O289" s="88"/>
      <c r="P289" s="219">
        <f>O289*H289</f>
        <v>0</v>
      </c>
      <c r="Q289" s="219">
        <v>0.064000000000000001</v>
      </c>
      <c r="R289" s="219">
        <f>Q289*H289</f>
        <v>0.064000000000000001</v>
      </c>
      <c r="S289" s="219">
        <v>0</v>
      </c>
      <c r="T289" s="220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1" t="s">
        <v>150</v>
      </c>
      <c r="AT289" s="221" t="s">
        <v>220</v>
      </c>
      <c r="AU289" s="221" t="s">
        <v>83</v>
      </c>
      <c r="AY289" s="14" t="s">
        <v>119</v>
      </c>
      <c r="BE289" s="222">
        <f>IF(N289="základní",J289,0)</f>
        <v>0</v>
      </c>
      <c r="BF289" s="222">
        <f>IF(N289="snížená",J289,0)</f>
        <v>0</v>
      </c>
      <c r="BG289" s="222">
        <f>IF(N289="zákl. přenesená",J289,0)</f>
        <v>0</v>
      </c>
      <c r="BH289" s="222">
        <f>IF(N289="sníž. přenesená",J289,0)</f>
        <v>0</v>
      </c>
      <c r="BI289" s="222">
        <f>IF(N289="nulová",J289,0)</f>
        <v>0</v>
      </c>
      <c r="BJ289" s="14" t="s">
        <v>81</v>
      </c>
      <c r="BK289" s="222">
        <f>ROUND(I289*H289,2)</f>
        <v>0</v>
      </c>
      <c r="BL289" s="14" t="s">
        <v>125</v>
      </c>
      <c r="BM289" s="221" t="s">
        <v>760</v>
      </c>
    </row>
    <row r="290" s="2" customFormat="1" ht="21.75" customHeight="1">
      <c r="A290" s="35"/>
      <c r="B290" s="36"/>
      <c r="C290" s="223" t="s">
        <v>761</v>
      </c>
      <c r="D290" s="223" t="s">
        <v>220</v>
      </c>
      <c r="E290" s="224" t="s">
        <v>762</v>
      </c>
      <c r="F290" s="225" t="s">
        <v>763</v>
      </c>
      <c r="G290" s="226" t="s">
        <v>295</v>
      </c>
      <c r="H290" s="227">
        <v>1</v>
      </c>
      <c r="I290" s="228"/>
      <c r="J290" s="229">
        <f>ROUND(I290*H290,2)</f>
        <v>0</v>
      </c>
      <c r="K290" s="230"/>
      <c r="L290" s="231"/>
      <c r="M290" s="232" t="s">
        <v>1</v>
      </c>
      <c r="N290" s="233" t="s">
        <v>41</v>
      </c>
      <c r="O290" s="88"/>
      <c r="P290" s="219">
        <f>O290*H290</f>
        <v>0</v>
      </c>
      <c r="Q290" s="219">
        <v>0.0065399999999999998</v>
      </c>
      <c r="R290" s="219">
        <f>Q290*H290</f>
        <v>0.0065399999999999998</v>
      </c>
      <c r="S290" s="219">
        <v>0</v>
      </c>
      <c r="T290" s="220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1" t="s">
        <v>150</v>
      </c>
      <c r="AT290" s="221" t="s">
        <v>220</v>
      </c>
      <c r="AU290" s="221" t="s">
        <v>83</v>
      </c>
      <c r="AY290" s="14" t="s">
        <v>119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4" t="s">
        <v>81</v>
      </c>
      <c r="BK290" s="222">
        <f>ROUND(I290*H290,2)</f>
        <v>0</v>
      </c>
      <c r="BL290" s="14" t="s">
        <v>125</v>
      </c>
      <c r="BM290" s="221" t="s">
        <v>764</v>
      </c>
    </row>
    <row r="291" s="2" customFormat="1" ht="21.75" customHeight="1">
      <c r="A291" s="35"/>
      <c r="B291" s="36"/>
      <c r="C291" s="209" t="s">
        <v>765</v>
      </c>
      <c r="D291" s="209" t="s">
        <v>121</v>
      </c>
      <c r="E291" s="210" t="s">
        <v>766</v>
      </c>
      <c r="F291" s="211" t="s">
        <v>767</v>
      </c>
      <c r="G291" s="212" t="s">
        <v>295</v>
      </c>
      <c r="H291" s="213">
        <v>2</v>
      </c>
      <c r="I291" s="214"/>
      <c r="J291" s="215">
        <f>ROUND(I291*H291,2)</f>
        <v>0</v>
      </c>
      <c r="K291" s="216"/>
      <c r="L291" s="41"/>
      <c r="M291" s="217" t="s">
        <v>1</v>
      </c>
      <c r="N291" s="218" t="s">
        <v>41</v>
      </c>
      <c r="O291" s="88"/>
      <c r="P291" s="219">
        <f>O291*H291</f>
        <v>0</v>
      </c>
      <c r="Q291" s="219">
        <v>0.0050800000000000003</v>
      </c>
      <c r="R291" s="219">
        <f>Q291*H291</f>
        <v>0.010160000000000001</v>
      </c>
      <c r="S291" s="219">
        <v>0</v>
      </c>
      <c r="T291" s="22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1" t="s">
        <v>125</v>
      </c>
      <c r="AT291" s="221" t="s">
        <v>121</v>
      </c>
      <c r="AU291" s="221" t="s">
        <v>83</v>
      </c>
      <c r="AY291" s="14" t="s">
        <v>119</v>
      </c>
      <c r="BE291" s="222">
        <f>IF(N291="základní",J291,0)</f>
        <v>0</v>
      </c>
      <c r="BF291" s="222">
        <f>IF(N291="snížená",J291,0)</f>
        <v>0</v>
      </c>
      <c r="BG291" s="222">
        <f>IF(N291="zákl. přenesená",J291,0)</f>
        <v>0</v>
      </c>
      <c r="BH291" s="222">
        <f>IF(N291="sníž. přenesená",J291,0)</f>
        <v>0</v>
      </c>
      <c r="BI291" s="222">
        <f>IF(N291="nulová",J291,0)</f>
        <v>0</v>
      </c>
      <c r="BJ291" s="14" t="s">
        <v>81</v>
      </c>
      <c r="BK291" s="222">
        <f>ROUND(I291*H291,2)</f>
        <v>0</v>
      </c>
      <c r="BL291" s="14" t="s">
        <v>125</v>
      </c>
      <c r="BM291" s="221" t="s">
        <v>768</v>
      </c>
    </row>
    <row r="292" s="2" customFormat="1" ht="16.5" customHeight="1">
      <c r="A292" s="35"/>
      <c r="B292" s="36"/>
      <c r="C292" s="223" t="s">
        <v>769</v>
      </c>
      <c r="D292" s="223" t="s">
        <v>220</v>
      </c>
      <c r="E292" s="224" t="s">
        <v>770</v>
      </c>
      <c r="F292" s="225" t="s">
        <v>771</v>
      </c>
      <c r="G292" s="226" t="s">
        <v>295</v>
      </c>
      <c r="H292" s="227">
        <v>2</v>
      </c>
      <c r="I292" s="228"/>
      <c r="J292" s="229">
        <f>ROUND(I292*H292,2)</f>
        <v>0</v>
      </c>
      <c r="K292" s="230"/>
      <c r="L292" s="231"/>
      <c r="M292" s="232" t="s">
        <v>1</v>
      </c>
      <c r="N292" s="233" t="s">
        <v>41</v>
      </c>
      <c r="O292" s="88"/>
      <c r="P292" s="219">
        <f>O292*H292</f>
        <v>0</v>
      </c>
      <c r="Q292" s="219">
        <v>0.10000000000000001</v>
      </c>
      <c r="R292" s="219">
        <f>Q292*H292</f>
        <v>0.20000000000000001</v>
      </c>
      <c r="S292" s="219">
        <v>0</v>
      </c>
      <c r="T292" s="22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1" t="s">
        <v>150</v>
      </c>
      <c r="AT292" s="221" t="s">
        <v>220</v>
      </c>
      <c r="AU292" s="221" t="s">
        <v>83</v>
      </c>
      <c r="AY292" s="14" t="s">
        <v>119</v>
      </c>
      <c r="BE292" s="222">
        <f>IF(N292="základní",J292,0)</f>
        <v>0</v>
      </c>
      <c r="BF292" s="222">
        <f>IF(N292="snížená",J292,0)</f>
        <v>0</v>
      </c>
      <c r="BG292" s="222">
        <f>IF(N292="zákl. přenesená",J292,0)</f>
        <v>0</v>
      </c>
      <c r="BH292" s="222">
        <f>IF(N292="sníž. přenesená",J292,0)</f>
        <v>0</v>
      </c>
      <c r="BI292" s="222">
        <f>IF(N292="nulová",J292,0)</f>
        <v>0</v>
      </c>
      <c r="BJ292" s="14" t="s">
        <v>81</v>
      </c>
      <c r="BK292" s="222">
        <f>ROUND(I292*H292,2)</f>
        <v>0</v>
      </c>
      <c r="BL292" s="14" t="s">
        <v>125</v>
      </c>
      <c r="BM292" s="221" t="s">
        <v>772</v>
      </c>
    </row>
    <row r="293" s="2" customFormat="1" ht="21.75" customHeight="1">
      <c r="A293" s="35"/>
      <c r="B293" s="36"/>
      <c r="C293" s="223" t="s">
        <v>773</v>
      </c>
      <c r="D293" s="223" t="s">
        <v>220</v>
      </c>
      <c r="E293" s="224" t="s">
        <v>774</v>
      </c>
      <c r="F293" s="225" t="s">
        <v>775</v>
      </c>
      <c r="G293" s="226" t="s">
        <v>295</v>
      </c>
      <c r="H293" s="227">
        <v>2</v>
      </c>
      <c r="I293" s="228"/>
      <c r="J293" s="229">
        <f>ROUND(I293*H293,2)</f>
        <v>0</v>
      </c>
      <c r="K293" s="230"/>
      <c r="L293" s="231"/>
      <c r="M293" s="232" t="s">
        <v>1</v>
      </c>
      <c r="N293" s="233" t="s">
        <v>41</v>
      </c>
      <c r="O293" s="88"/>
      <c r="P293" s="219">
        <f>O293*H293</f>
        <v>0</v>
      </c>
      <c r="Q293" s="219">
        <v>0.0050000000000000001</v>
      </c>
      <c r="R293" s="219">
        <f>Q293*H293</f>
        <v>0.01</v>
      </c>
      <c r="S293" s="219">
        <v>0</v>
      </c>
      <c r="T293" s="220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1" t="s">
        <v>150</v>
      </c>
      <c r="AT293" s="221" t="s">
        <v>220</v>
      </c>
      <c r="AU293" s="221" t="s">
        <v>83</v>
      </c>
      <c r="AY293" s="14" t="s">
        <v>119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4" t="s">
        <v>81</v>
      </c>
      <c r="BK293" s="222">
        <f>ROUND(I293*H293,2)</f>
        <v>0</v>
      </c>
      <c r="BL293" s="14" t="s">
        <v>125</v>
      </c>
      <c r="BM293" s="221" t="s">
        <v>776</v>
      </c>
    </row>
    <row r="294" s="2" customFormat="1" ht="21.75" customHeight="1">
      <c r="A294" s="35"/>
      <c r="B294" s="36"/>
      <c r="C294" s="209" t="s">
        <v>777</v>
      </c>
      <c r="D294" s="209" t="s">
        <v>121</v>
      </c>
      <c r="E294" s="210" t="s">
        <v>778</v>
      </c>
      <c r="F294" s="211" t="s">
        <v>779</v>
      </c>
      <c r="G294" s="212" t="s">
        <v>295</v>
      </c>
      <c r="H294" s="213">
        <v>8</v>
      </c>
      <c r="I294" s="214"/>
      <c r="J294" s="215">
        <f>ROUND(I294*H294,2)</f>
        <v>0</v>
      </c>
      <c r="K294" s="216"/>
      <c r="L294" s="41"/>
      <c r="M294" s="217" t="s">
        <v>1</v>
      </c>
      <c r="N294" s="218" t="s">
        <v>41</v>
      </c>
      <c r="O294" s="88"/>
      <c r="P294" s="219">
        <f>O294*H294</f>
        <v>0</v>
      </c>
      <c r="Q294" s="219">
        <v>0</v>
      </c>
      <c r="R294" s="219">
        <f>Q294*H294</f>
        <v>0</v>
      </c>
      <c r="S294" s="219">
        <v>0</v>
      </c>
      <c r="T294" s="220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1" t="s">
        <v>125</v>
      </c>
      <c r="AT294" s="221" t="s">
        <v>121</v>
      </c>
      <c r="AU294" s="221" t="s">
        <v>83</v>
      </c>
      <c r="AY294" s="14" t="s">
        <v>119</v>
      </c>
      <c r="BE294" s="222">
        <f>IF(N294="základní",J294,0)</f>
        <v>0</v>
      </c>
      <c r="BF294" s="222">
        <f>IF(N294="snížená",J294,0)</f>
        <v>0</v>
      </c>
      <c r="BG294" s="222">
        <f>IF(N294="zákl. přenesená",J294,0)</f>
        <v>0</v>
      </c>
      <c r="BH294" s="222">
        <f>IF(N294="sníž. přenesená",J294,0)</f>
        <v>0</v>
      </c>
      <c r="BI294" s="222">
        <f>IF(N294="nulová",J294,0)</f>
        <v>0</v>
      </c>
      <c r="BJ294" s="14" t="s">
        <v>81</v>
      </c>
      <c r="BK294" s="222">
        <f>ROUND(I294*H294,2)</f>
        <v>0</v>
      </c>
      <c r="BL294" s="14" t="s">
        <v>125</v>
      </c>
      <c r="BM294" s="221" t="s">
        <v>780</v>
      </c>
    </row>
    <row r="295" s="2" customFormat="1" ht="16.5" customHeight="1">
      <c r="A295" s="35"/>
      <c r="B295" s="36"/>
      <c r="C295" s="223" t="s">
        <v>781</v>
      </c>
      <c r="D295" s="223" t="s">
        <v>220</v>
      </c>
      <c r="E295" s="224" t="s">
        <v>782</v>
      </c>
      <c r="F295" s="225" t="s">
        <v>783</v>
      </c>
      <c r="G295" s="226" t="s">
        <v>295</v>
      </c>
      <c r="H295" s="227">
        <v>8</v>
      </c>
      <c r="I295" s="228"/>
      <c r="J295" s="229">
        <f>ROUND(I295*H295,2)</f>
        <v>0</v>
      </c>
      <c r="K295" s="230"/>
      <c r="L295" s="231"/>
      <c r="M295" s="232" t="s">
        <v>1</v>
      </c>
      <c r="N295" s="233" t="s">
        <v>41</v>
      </c>
      <c r="O295" s="88"/>
      <c r="P295" s="219">
        <f>O295*H295</f>
        <v>0</v>
      </c>
      <c r="Q295" s="219">
        <v>0.0035999999999999999</v>
      </c>
      <c r="R295" s="219">
        <f>Q295*H295</f>
        <v>0.028799999999999999</v>
      </c>
      <c r="S295" s="219">
        <v>0</v>
      </c>
      <c r="T295" s="22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1" t="s">
        <v>150</v>
      </c>
      <c r="AT295" s="221" t="s">
        <v>220</v>
      </c>
      <c r="AU295" s="221" t="s">
        <v>83</v>
      </c>
      <c r="AY295" s="14" t="s">
        <v>119</v>
      </c>
      <c r="BE295" s="222">
        <f>IF(N295="základní",J295,0)</f>
        <v>0</v>
      </c>
      <c r="BF295" s="222">
        <f>IF(N295="snížená",J295,0)</f>
        <v>0</v>
      </c>
      <c r="BG295" s="222">
        <f>IF(N295="zákl. přenesená",J295,0)</f>
        <v>0</v>
      </c>
      <c r="BH295" s="222">
        <f>IF(N295="sníž. přenesená",J295,0)</f>
        <v>0</v>
      </c>
      <c r="BI295" s="222">
        <f>IF(N295="nulová",J295,0)</f>
        <v>0</v>
      </c>
      <c r="BJ295" s="14" t="s">
        <v>81</v>
      </c>
      <c r="BK295" s="222">
        <f>ROUND(I295*H295,2)</f>
        <v>0</v>
      </c>
      <c r="BL295" s="14" t="s">
        <v>125</v>
      </c>
      <c r="BM295" s="221" t="s">
        <v>784</v>
      </c>
    </row>
    <row r="296" s="2" customFormat="1" ht="21.75" customHeight="1">
      <c r="A296" s="35"/>
      <c r="B296" s="36"/>
      <c r="C296" s="209" t="s">
        <v>785</v>
      </c>
      <c r="D296" s="209" t="s">
        <v>121</v>
      </c>
      <c r="E296" s="210" t="s">
        <v>786</v>
      </c>
      <c r="F296" s="211" t="s">
        <v>787</v>
      </c>
      <c r="G296" s="212" t="s">
        <v>148</v>
      </c>
      <c r="H296" s="213">
        <v>649</v>
      </c>
      <c r="I296" s="214"/>
      <c r="J296" s="215">
        <f>ROUND(I296*H296,2)</f>
        <v>0</v>
      </c>
      <c r="K296" s="216"/>
      <c r="L296" s="41"/>
      <c r="M296" s="217" t="s">
        <v>1</v>
      </c>
      <c r="N296" s="218" t="s">
        <v>41</v>
      </c>
      <c r="O296" s="88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1" t="s">
        <v>125</v>
      </c>
      <c r="AT296" s="221" t="s">
        <v>121</v>
      </c>
      <c r="AU296" s="221" t="s">
        <v>83</v>
      </c>
      <c r="AY296" s="14" t="s">
        <v>119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4" t="s">
        <v>81</v>
      </c>
      <c r="BK296" s="222">
        <f>ROUND(I296*H296,2)</f>
        <v>0</v>
      </c>
      <c r="BL296" s="14" t="s">
        <v>125</v>
      </c>
      <c r="BM296" s="221" t="s">
        <v>788</v>
      </c>
    </row>
    <row r="297" s="2" customFormat="1" ht="16.5" customHeight="1">
      <c r="A297" s="35"/>
      <c r="B297" s="36"/>
      <c r="C297" s="209" t="s">
        <v>789</v>
      </c>
      <c r="D297" s="209" t="s">
        <v>121</v>
      </c>
      <c r="E297" s="210" t="s">
        <v>790</v>
      </c>
      <c r="F297" s="211" t="s">
        <v>791</v>
      </c>
      <c r="G297" s="212" t="s">
        <v>148</v>
      </c>
      <c r="H297" s="213">
        <v>750</v>
      </c>
      <c r="I297" s="214"/>
      <c r="J297" s="215">
        <f>ROUND(I297*H297,2)</f>
        <v>0</v>
      </c>
      <c r="K297" s="216"/>
      <c r="L297" s="41"/>
      <c r="M297" s="217" t="s">
        <v>1</v>
      </c>
      <c r="N297" s="218" t="s">
        <v>41</v>
      </c>
      <c r="O297" s="88"/>
      <c r="P297" s="219">
        <f>O297*H297</f>
        <v>0</v>
      </c>
      <c r="Q297" s="219">
        <v>0</v>
      </c>
      <c r="R297" s="219">
        <f>Q297*H297</f>
        <v>0</v>
      </c>
      <c r="S297" s="219">
        <v>0</v>
      </c>
      <c r="T297" s="220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1" t="s">
        <v>125</v>
      </c>
      <c r="AT297" s="221" t="s">
        <v>121</v>
      </c>
      <c r="AU297" s="221" t="s">
        <v>83</v>
      </c>
      <c r="AY297" s="14" t="s">
        <v>119</v>
      </c>
      <c r="BE297" s="222">
        <f>IF(N297="základní",J297,0)</f>
        <v>0</v>
      </c>
      <c r="BF297" s="222">
        <f>IF(N297="snížená",J297,0)</f>
        <v>0</v>
      </c>
      <c r="BG297" s="222">
        <f>IF(N297="zákl. přenesená",J297,0)</f>
        <v>0</v>
      </c>
      <c r="BH297" s="222">
        <f>IF(N297="sníž. přenesená",J297,0)</f>
        <v>0</v>
      </c>
      <c r="BI297" s="222">
        <f>IF(N297="nulová",J297,0)</f>
        <v>0</v>
      </c>
      <c r="BJ297" s="14" t="s">
        <v>81</v>
      </c>
      <c r="BK297" s="222">
        <f>ROUND(I297*H297,2)</f>
        <v>0</v>
      </c>
      <c r="BL297" s="14" t="s">
        <v>125</v>
      </c>
      <c r="BM297" s="221" t="s">
        <v>792</v>
      </c>
    </row>
    <row r="298" s="2" customFormat="1" ht="21.75" customHeight="1">
      <c r="A298" s="35"/>
      <c r="B298" s="36"/>
      <c r="C298" s="209" t="s">
        <v>793</v>
      </c>
      <c r="D298" s="209" t="s">
        <v>121</v>
      </c>
      <c r="E298" s="210" t="s">
        <v>794</v>
      </c>
      <c r="F298" s="211" t="s">
        <v>795</v>
      </c>
      <c r="G298" s="212" t="s">
        <v>148</v>
      </c>
      <c r="H298" s="213">
        <v>294</v>
      </c>
      <c r="I298" s="214"/>
      <c r="J298" s="215">
        <f>ROUND(I298*H298,2)</f>
        <v>0</v>
      </c>
      <c r="K298" s="216"/>
      <c r="L298" s="41"/>
      <c r="M298" s="217" t="s">
        <v>1</v>
      </c>
      <c r="N298" s="218" t="s">
        <v>41</v>
      </c>
      <c r="O298" s="88"/>
      <c r="P298" s="219">
        <f>O298*H298</f>
        <v>0</v>
      </c>
      <c r="Q298" s="219">
        <v>0</v>
      </c>
      <c r="R298" s="219">
        <f>Q298*H298</f>
        <v>0</v>
      </c>
      <c r="S298" s="219">
        <v>0</v>
      </c>
      <c r="T298" s="22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1" t="s">
        <v>125</v>
      </c>
      <c r="AT298" s="221" t="s">
        <v>121</v>
      </c>
      <c r="AU298" s="221" t="s">
        <v>83</v>
      </c>
      <c r="AY298" s="14" t="s">
        <v>119</v>
      </c>
      <c r="BE298" s="222">
        <f>IF(N298="základní",J298,0)</f>
        <v>0</v>
      </c>
      <c r="BF298" s="222">
        <f>IF(N298="snížená",J298,0)</f>
        <v>0</v>
      </c>
      <c r="BG298" s="222">
        <f>IF(N298="zákl. přenesená",J298,0)</f>
        <v>0</v>
      </c>
      <c r="BH298" s="222">
        <f>IF(N298="sníž. přenesená",J298,0)</f>
        <v>0</v>
      </c>
      <c r="BI298" s="222">
        <f>IF(N298="nulová",J298,0)</f>
        <v>0</v>
      </c>
      <c r="BJ298" s="14" t="s">
        <v>81</v>
      </c>
      <c r="BK298" s="222">
        <f>ROUND(I298*H298,2)</f>
        <v>0</v>
      </c>
      <c r="BL298" s="14" t="s">
        <v>125</v>
      </c>
      <c r="BM298" s="221" t="s">
        <v>796</v>
      </c>
    </row>
    <row r="299" s="2" customFormat="1" ht="21.75" customHeight="1">
      <c r="A299" s="35"/>
      <c r="B299" s="36"/>
      <c r="C299" s="209" t="s">
        <v>797</v>
      </c>
      <c r="D299" s="209" t="s">
        <v>121</v>
      </c>
      <c r="E299" s="210" t="s">
        <v>798</v>
      </c>
      <c r="F299" s="211" t="s">
        <v>799</v>
      </c>
      <c r="G299" s="212" t="s">
        <v>148</v>
      </c>
      <c r="H299" s="213">
        <v>395</v>
      </c>
      <c r="I299" s="214"/>
      <c r="J299" s="215">
        <f>ROUND(I299*H299,2)</f>
        <v>0</v>
      </c>
      <c r="K299" s="216"/>
      <c r="L299" s="41"/>
      <c r="M299" s="217" t="s">
        <v>1</v>
      </c>
      <c r="N299" s="218" t="s">
        <v>41</v>
      </c>
      <c r="O299" s="88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1" t="s">
        <v>125</v>
      </c>
      <c r="AT299" s="221" t="s">
        <v>121</v>
      </c>
      <c r="AU299" s="221" t="s">
        <v>83</v>
      </c>
      <c r="AY299" s="14" t="s">
        <v>119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4" t="s">
        <v>81</v>
      </c>
      <c r="BK299" s="222">
        <f>ROUND(I299*H299,2)</f>
        <v>0</v>
      </c>
      <c r="BL299" s="14" t="s">
        <v>125</v>
      </c>
      <c r="BM299" s="221" t="s">
        <v>800</v>
      </c>
    </row>
    <row r="300" s="2" customFormat="1" ht="21.75" customHeight="1">
      <c r="A300" s="35"/>
      <c r="B300" s="36"/>
      <c r="C300" s="209" t="s">
        <v>801</v>
      </c>
      <c r="D300" s="209" t="s">
        <v>121</v>
      </c>
      <c r="E300" s="210" t="s">
        <v>802</v>
      </c>
      <c r="F300" s="211" t="s">
        <v>803</v>
      </c>
      <c r="G300" s="212" t="s">
        <v>148</v>
      </c>
      <c r="H300" s="213">
        <v>215</v>
      </c>
      <c r="I300" s="214"/>
      <c r="J300" s="215">
        <f>ROUND(I300*H300,2)</f>
        <v>0</v>
      </c>
      <c r="K300" s="216"/>
      <c r="L300" s="41"/>
      <c r="M300" s="217" t="s">
        <v>1</v>
      </c>
      <c r="N300" s="218" t="s">
        <v>41</v>
      </c>
      <c r="O300" s="88"/>
      <c r="P300" s="219">
        <f>O300*H300</f>
        <v>0</v>
      </c>
      <c r="Q300" s="219">
        <v>0</v>
      </c>
      <c r="R300" s="219">
        <f>Q300*H300</f>
        <v>0</v>
      </c>
      <c r="S300" s="219">
        <v>0</v>
      </c>
      <c r="T300" s="220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1" t="s">
        <v>125</v>
      </c>
      <c r="AT300" s="221" t="s">
        <v>121</v>
      </c>
      <c r="AU300" s="221" t="s">
        <v>83</v>
      </c>
      <c r="AY300" s="14" t="s">
        <v>119</v>
      </c>
      <c r="BE300" s="222">
        <f>IF(N300="základní",J300,0)</f>
        <v>0</v>
      </c>
      <c r="BF300" s="222">
        <f>IF(N300="snížená",J300,0)</f>
        <v>0</v>
      </c>
      <c r="BG300" s="222">
        <f>IF(N300="zákl. přenesená",J300,0)</f>
        <v>0</v>
      </c>
      <c r="BH300" s="222">
        <f>IF(N300="sníž. přenesená",J300,0)</f>
        <v>0</v>
      </c>
      <c r="BI300" s="222">
        <f>IF(N300="nulová",J300,0)</f>
        <v>0</v>
      </c>
      <c r="BJ300" s="14" t="s">
        <v>81</v>
      </c>
      <c r="BK300" s="222">
        <f>ROUND(I300*H300,2)</f>
        <v>0</v>
      </c>
      <c r="BL300" s="14" t="s">
        <v>125</v>
      </c>
      <c r="BM300" s="221" t="s">
        <v>804</v>
      </c>
    </row>
    <row r="301" s="2" customFormat="1" ht="21.75" customHeight="1">
      <c r="A301" s="35"/>
      <c r="B301" s="36"/>
      <c r="C301" s="209" t="s">
        <v>805</v>
      </c>
      <c r="D301" s="209" t="s">
        <v>121</v>
      </c>
      <c r="E301" s="210" t="s">
        <v>806</v>
      </c>
      <c r="F301" s="211" t="s">
        <v>807</v>
      </c>
      <c r="G301" s="212" t="s">
        <v>148</v>
      </c>
      <c r="H301" s="213">
        <v>215</v>
      </c>
      <c r="I301" s="214"/>
      <c r="J301" s="215">
        <f>ROUND(I301*H301,2)</f>
        <v>0</v>
      </c>
      <c r="K301" s="216"/>
      <c r="L301" s="41"/>
      <c r="M301" s="217" t="s">
        <v>1</v>
      </c>
      <c r="N301" s="218" t="s">
        <v>41</v>
      </c>
      <c r="O301" s="88"/>
      <c r="P301" s="219">
        <f>O301*H301</f>
        <v>0</v>
      </c>
      <c r="Q301" s="219">
        <v>0</v>
      </c>
      <c r="R301" s="219">
        <f>Q301*H301</f>
        <v>0</v>
      </c>
      <c r="S301" s="219">
        <v>0</v>
      </c>
      <c r="T301" s="22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1" t="s">
        <v>125</v>
      </c>
      <c r="AT301" s="221" t="s">
        <v>121</v>
      </c>
      <c r="AU301" s="221" t="s">
        <v>83</v>
      </c>
      <c r="AY301" s="14" t="s">
        <v>119</v>
      </c>
      <c r="BE301" s="222">
        <f>IF(N301="základní",J301,0)</f>
        <v>0</v>
      </c>
      <c r="BF301" s="222">
        <f>IF(N301="snížená",J301,0)</f>
        <v>0</v>
      </c>
      <c r="BG301" s="222">
        <f>IF(N301="zákl. přenesená",J301,0)</f>
        <v>0</v>
      </c>
      <c r="BH301" s="222">
        <f>IF(N301="sníž. přenesená",J301,0)</f>
        <v>0</v>
      </c>
      <c r="BI301" s="222">
        <f>IF(N301="nulová",J301,0)</f>
        <v>0</v>
      </c>
      <c r="BJ301" s="14" t="s">
        <v>81</v>
      </c>
      <c r="BK301" s="222">
        <f>ROUND(I301*H301,2)</f>
        <v>0</v>
      </c>
      <c r="BL301" s="14" t="s">
        <v>125</v>
      </c>
      <c r="BM301" s="221" t="s">
        <v>808</v>
      </c>
    </row>
    <row r="302" s="2" customFormat="1" ht="21.75" customHeight="1">
      <c r="A302" s="35"/>
      <c r="B302" s="36"/>
      <c r="C302" s="209" t="s">
        <v>809</v>
      </c>
      <c r="D302" s="209" t="s">
        <v>121</v>
      </c>
      <c r="E302" s="210" t="s">
        <v>810</v>
      </c>
      <c r="F302" s="211" t="s">
        <v>811</v>
      </c>
      <c r="G302" s="212" t="s">
        <v>148</v>
      </c>
      <c r="H302" s="213">
        <v>272</v>
      </c>
      <c r="I302" s="214"/>
      <c r="J302" s="215">
        <f>ROUND(I302*H302,2)</f>
        <v>0</v>
      </c>
      <c r="K302" s="216"/>
      <c r="L302" s="41"/>
      <c r="M302" s="217" t="s">
        <v>1</v>
      </c>
      <c r="N302" s="218" t="s">
        <v>41</v>
      </c>
      <c r="O302" s="88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1" t="s">
        <v>125</v>
      </c>
      <c r="AT302" s="221" t="s">
        <v>121</v>
      </c>
      <c r="AU302" s="221" t="s">
        <v>83</v>
      </c>
      <c r="AY302" s="14" t="s">
        <v>119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4" t="s">
        <v>81</v>
      </c>
      <c r="BK302" s="222">
        <f>ROUND(I302*H302,2)</f>
        <v>0</v>
      </c>
      <c r="BL302" s="14" t="s">
        <v>125</v>
      </c>
      <c r="BM302" s="221" t="s">
        <v>812</v>
      </c>
    </row>
    <row r="303" s="2" customFormat="1" ht="21.75" customHeight="1">
      <c r="A303" s="35"/>
      <c r="B303" s="36"/>
      <c r="C303" s="209" t="s">
        <v>813</v>
      </c>
      <c r="D303" s="209" t="s">
        <v>121</v>
      </c>
      <c r="E303" s="210" t="s">
        <v>814</v>
      </c>
      <c r="F303" s="211" t="s">
        <v>815</v>
      </c>
      <c r="G303" s="212" t="s">
        <v>148</v>
      </c>
      <c r="H303" s="213">
        <v>272</v>
      </c>
      <c r="I303" s="214"/>
      <c r="J303" s="215">
        <f>ROUND(I303*H303,2)</f>
        <v>0</v>
      </c>
      <c r="K303" s="216"/>
      <c r="L303" s="41"/>
      <c r="M303" s="217" t="s">
        <v>1</v>
      </c>
      <c r="N303" s="218" t="s">
        <v>41</v>
      </c>
      <c r="O303" s="88"/>
      <c r="P303" s="219">
        <f>O303*H303</f>
        <v>0</v>
      </c>
      <c r="Q303" s="219">
        <v>0</v>
      </c>
      <c r="R303" s="219">
        <f>Q303*H303</f>
        <v>0</v>
      </c>
      <c r="S303" s="219">
        <v>0</v>
      </c>
      <c r="T303" s="220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1" t="s">
        <v>125</v>
      </c>
      <c r="AT303" s="221" t="s">
        <v>121</v>
      </c>
      <c r="AU303" s="221" t="s">
        <v>83</v>
      </c>
      <c r="AY303" s="14" t="s">
        <v>119</v>
      </c>
      <c r="BE303" s="222">
        <f>IF(N303="základní",J303,0)</f>
        <v>0</v>
      </c>
      <c r="BF303" s="222">
        <f>IF(N303="snížená",J303,0)</f>
        <v>0</v>
      </c>
      <c r="BG303" s="222">
        <f>IF(N303="zákl. přenesená",J303,0)</f>
        <v>0</v>
      </c>
      <c r="BH303" s="222">
        <f>IF(N303="sníž. přenesená",J303,0)</f>
        <v>0</v>
      </c>
      <c r="BI303" s="222">
        <f>IF(N303="nulová",J303,0)</f>
        <v>0</v>
      </c>
      <c r="BJ303" s="14" t="s">
        <v>81</v>
      </c>
      <c r="BK303" s="222">
        <f>ROUND(I303*H303,2)</f>
        <v>0</v>
      </c>
      <c r="BL303" s="14" t="s">
        <v>125</v>
      </c>
      <c r="BM303" s="221" t="s">
        <v>816</v>
      </c>
    </row>
    <row r="304" s="2" customFormat="1" ht="16.5" customHeight="1">
      <c r="A304" s="35"/>
      <c r="B304" s="36"/>
      <c r="C304" s="209" t="s">
        <v>817</v>
      </c>
      <c r="D304" s="209" t="s">
        <v>121</v>
      </c>
      <c r="E304" s="210" t="s">
        <v>818</v>
      </c>
      <c r="F304" s="211" t="s">
        <v>819</v>
      </c>
      <c r="G304" s="212" t="s">
        <v>295</v>
      </c>
      <c r="H304" s="213">
        <v>63</v>
      </c>
      <c r="I304" s="214"/>
      <c r="J304" s="215">
        <f>ROUND(I304*H304,2)</f>
        <v>0</v>
      </c>
      <c r="K304" s="216"/>
      <c r="L304" s="41"/>
      <c r="M304" s="217" t="s">
        <v>1</v>
      </c>
      <c r="N304" s="218" t="s">
        <v>41</v>
      </c>
      <c r="O304" s="88"/>
      <c r="P304" s="219">
        <f>O304*H304</f>
        <v>0</v>
      </c>
      <c r="Q304" s="219">
        <v>0.12303</v>
      </c>
      <c r="R304" s="219">
        <f>Q304*H304</f>
        <v>7.7508900000000001</v>
      </c>
      <c r="S304" s="219">
        <v>0</v>
      </c>
      <c r="T304" s="220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1" t="s">
        <v>125</v>
      </c>
      <c r="AT304" s="221" t="s">
        <v>121</v>
      </c>
      <c r="AU304" s="221" t="s">
        <v>83</v>
      </c>
      <c r="AY304" s="14" t="s">
        <v>119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4" t="s">
        <v>81</v>
      </c>
      <c r="BK304" s="222">
        <f>ROUND(I304*H304,2)</f>
        <v>0</v>
      </c>
      <c r="BL304" s="14" t="s">
        <v>125</v>
      </c>
      <c r="BM304" s="221" t="s">
        <v>820</v>
      </c>
    </row>
    <row r="305" s="2" customFormat="1" ht="21.75" customHeight="1">
      <c r="A305" s="35"/>
      <c r="B305" s="36"/>
      <c r="C305" s="223" t="s">
        <v>821</v>
      </c>
      <c r="D305" s="223" t="s">
        <v>220</v>
      </c>
      <c r="E305" s="224" t="s">
        <v>822</v>
      </c>
      <c r="F305" s="225" t="s">
        <v>823</v>
      </c>
      <c r="G305" s="226" t="s">
        <v>295</v>
      </c>
      <c r="H305" s="227">
        <v>20</v>
      </c>
      <c r="I305" s="228"/>
      <c r="J305" s="229">
        <f>ROUND(I305*H305,2)</f>
        <v>0</v>
      </c>
      <c r="K305" s="230"/>
      <c r="L305" s="231"/>
      <c r="M305" s="232" t="s">
        <v>1</v>
      </c>
      <c r="N305" s="233" t="s">
        <v>41</v>
      </c>
      <c r="O305" s="88"/>
      <c r="P305" s="219">
        <f>O305*H305</f>
        <v>0</v>
      </c>
      <c r="Q305" s="219">
        <v>0.012999999999999999</v>
      </c>
      <c r="R305" s="219">
        <f>Q305*H305</f>
        <v>0.26000000000000001</v>
      </c>
      <c r="S305" s="219">
        <v>0</v>
      </c>
      <c r="T305" s="22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1" t="s">
        <v>150</v>
      </c>
      <c r="AT305" s="221" t="s">
        <v>220</v>
      </c>
      <c r="AU305" s="221" t="s">
        <v>83</v>
      </c>
      <c r="AY305" s="14" t="s">
        <v>119</v>
      </c>
      <c r="BE305" s="222">
        <f>IF(N305="základní",J305,0)</f>
        <v>0</v>
      </c>
      <c r="BF305" s="222">
        <f>IF(N305="snížená",J305,0)</f>
        <v>0</v>
      </c>
      <c r="BG305" s="222">
        <f>IF(N305="zákl. přenesená",J305,0)</f>
        <v>0</v>
      </c>
      <c r="BH305" s="222">
        <f>IF(N305="sníž. přenesená",J305,0)</f>
        <v>0</v>
      </c>
      <c r="BI305" s="222">
        <f>IF(N305="nulová",J305,0)</f>
        <v>0</v>
      </c>
      <c r="BJ305" s="14" t="s">
        <v>81</v>
      </c>
      <c r="BK305" s="222">
        <f>ROUND(I305*H305,2)</f>
        <v>0</v>
      </c>
      <c r="BL305" s="14" t="s">
        <v>125</v>
      </c>
      <c r="BM305" s="221" t="s">
        <v>824</v>
      </c>
    </row>
    <row r="306" s="2" customFormat="1" ht="21.75" customHeight="1">
      <c r="A306" s="35"/>
      <c r="B306" s="36"/>
      <c r="C306" s="223" t="s">
        <v>825</v>
      </c>
      <c r="D306" s="223" t="s">
        <v>220</v>
      </c>
      <c r="E306" s="224" t="s">
        <v>826</v>
      </c>
      <c r="F306" s="225" t="s">
        <v>827</v>
      </c>
      <c r="G306" s="226" t="s">
        <v>295</v>
      </c>
      <c r="H306" s="227">
        <v>42</v>
      </c>
      <c r="I306" s="228"/>
      <c r="J306" s="229">
        <f>ROUND(I306*H306,2)</f>
        <v>0</v>
      </c>
      <c r="K306" s="230"/>
      <c r="L306" s="231"/>
      <c r="M306" s="232" t="s">
        <v>1</v>
      </c>
      <c r="N306" s="233" t="s">
        <v>41</v>
      </c>
      <c r="O306" s="88"/>
      <c r="P306" s="219">
        <f>O306*H306</f>
        <v>0</v>
      </c>
      <c r="Q306" s="219">
        <v>0.0092999999999999992</v>
      </c>
      <c r="R306" s="219">
        <f>Q306*H306</f>
        <v>0.39059999999999995</v>
      </c>
      <c r="S306" s="219">
        <v>0</v>
      </c>
      <c r="T306" s="220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1" t="s">
        <v>150</v>
      </c>
      <c r="AT306" s="221" t="s">
        <v>220</v>
      </c>
      <c r="AU306" s="221" t="s">
        <v>83</v>
      </c>
      <c r="AY306" s="14" t="s">
        <v>119</v>
      </c>
      <c r="BE306" s="222">
        <f>IF(N306="základní",J306,0)</f>
        <v>0</v>
      </c>
      <c r="BF306" s="222">
        <f>IF(N306="snížená",J306,0)</f>
        <v>0</v>
      </c>
      <c r="BG306" s="222">
        <f>IF(N306="zákl. přenesená",J306,0)</f>
        <v>0</v>
      </c>
      <c r="BH306" s="222">
        <f>IF(N306="sníž. přenesená",J306,0)</f>
        <v>0</v>
      </c>
      <c r="BI306" s="222">
        <f>IF(N306="nulová",J306,0)</f>
        <v>0</v>
      </c>
      <c r="BJ306" s="14" t="s">
        <v>81</v>
      </c>
      <c r="BK306" s="222">
        <f>ROUND(I306*H306,2)</f>
        <v>0</v>
      </c>
      <c r="BL306" s="14" t="s">
        <v>125</v>
      </c>
      <c r="BM306" s="221" t="s">
        <v>828</v>
      </c>
    </row>
    <row r="307" s="2" customFormat="1" ht="16.5" customHeight="1">
      <c r="A307" s="35"/>
      <c r="B307" s="36"/>
      <c r="C307" s="209" t="s">
        <v>829</v>
      </c>
      <c r="D307" s="209" t="s">
        <v>121</v>
      </c>
      <c r="E307" s="210" t="s">
        <v>830</v>
      </c>
      <c r="F307" s="211" t="s">
        <v>831</v>
      </c>
      <c r="G307" s="212" t="s">
        <v>295</v>
      </c>
      <c r="H307" s="213">
        <v>3</v>
      </c>
      <c r="I307" s="214"/>
      <c r="J307" s="215">
        <f>ROUND(I307*H307,2)</f>
        <v>0</v>
      </c>
      <c r="K307" s="216"/>
      <c r="L307" s="41"/>
      <c r="M307" s="217" t="s">
        <v>1</v>
      </c>
      <c r="N307" s="218" t="s">
        <v>41</v>
      </c>
      <c r="O307" s="88"/>
      <c r="P307" s="219">
        <f>O307*H307</f>
        <v>0</v>
      </c>
      <c r="Q307" s="219">
        <v>0.32906000000000002</v>
      </c>
      <c r="R307" s="219">
        <f>Q307*H307</f>
        <v>0.98718000000000006</v>
      </c>
      <c r="S307" s="219">
        <v>0</v>
      </c>
      <c r="T307" s="220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1" t="s">
        <v>125</v>
      </c>
      <c r="AT307" s="221" t="s">
        <v>121</v>
      </c>
      <c r="AU307" s="221" t="s">
        <v>83</v>
      </c>
      <c r="AY307" s="14" t="s">
        <v>119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4" t="s">
        <v>81</v>
      </c>
      <c r="BK307" s="222">
        <f>ROUND(I307*H307,2)</f>
        <v>0</v>
      </c>
      <c r="BL307" s="14" t="s">
        <v>125</v>
      </c>
      <c r="BM307" s="221" t="s">
        <v>832</v>
      </c>
    </row>
    <row r="308" s="2" customFormat="1" ht="21.75" customHeight="1">
      <c r="A308" s="35"/>
      <c r="B308" s="36"/>
      <c r="C308" s="223" t="s">
        <v>833</v>
      </c>
      <c r="D308" s="223" t="s">
        <v>220</v>
      </c>
      <c r="E308" s="224" t="s">
        <v>834</v>
      </c>
      <c r="F308" s="225" t="s">
        <v>835</v>
      </c>
      <c r="G308" s="226" t="s">
        <v>295</v>
      </c>
      <c r="H308" s="227">
        <v>3</v>
      </c>
      <c r="I308" s="228"/>
      <c r="J308" s="229">
        <f>ROUND(I308*H308,2)</f>
        <v>0</v>
      </c>
      <c r="K308" s="230"/>
      <c r="L308" s="231"/>
      <c r="M308" s="232" t="s">
        <v>1</v>
      </c>
      <c r="N308" s="233" t="s">
        <v>41</v>
      </c>
      <c r="O308" s="88"/>
      <c r="P308" s="219">
        <f>O308*H308</f>
        <v>0</v>
      </c>
      <c r="Q308" s="219">
        <v>0.0050000000000000001</v>
      </c>
      <c r="R308" s="219">
        <f>Q308*H308</f>
        <v>0.014999999999999999</v>
      </c>
      <c r="S308" s="219">
        <v>0</v>
      </c>
      <c r="T308" s="22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1" t="s">
        <v>150</v>
      </c>
      <c r="AT308" s="221" t="s">
        <v>220</v>
      </c>
      <c r="AU308" s="221" t="s">
        <v>83</v>
      </c>
      <c r="AY308" s="14" t="s">
        <v>119</v>
      </c>
      <c r="BE308" s="222">
        <f>IF(N308="základní",J308,0)</f>
        <v>0</v>
      </c>
      <c r="BF308" s="222">
        <f>IF(N308="snížená",J308,0)</f>
        <v>0</v>
      </c>
      <c r="BG308" s="222">
        <f>IF(N308="zákl. přenesená",J308,0)</f>
        <v>0</v>
      </c>
      <c r="BH308" s="222">
        <f>IF(N308="sníž. přenesená",J308,0)</f>
        <v>0</v>
      </c>
      <c r="BI308" s="222">
        <f>IF(N308="nulová",J308,0)</f>
        <v>0</v>
      </c>
      <c r="BJ308" s="14" t="s">
        <v>81</v>
      </c>
      <c r="BK308" s="222">
        <f>ROUND(I308*H308,2)</f>
        <v>0</v>
      </c>
      <c r="BL308" s="14" t="s">
        <v>125</v>
      </c>
      <c r="BM308" s="221" t="s">
        <v>836</v>
      </c>
    </row>
    <row r="309" s="2" customFormat="1" ht="16.5" customHeight="1">
      <c r="A309" s="35"/>
      <c r="B309" s="36"/>
      <c r="C309" s="209" t="s">
        <v>837</v>
      </c>
      <c r="D309" s="209" t="s">
        <v>121</v>
      </c>
      <c r="E309" s="210" t="s">
        <v>838</v>
      </c>
      <c r="F309" s="211" t="s">
        <v>839</v>
      </c>
      <c r="G309" s="212" t="s">
        <v>148</v>
      </c>
      <c r="H309" s="213">
        <v>494</v>
      </c>
      <c r="I309" s="214"/>
      <c r="J309" s="215">
        <f>ROUND(I309*H309,2)</f>
        <v>0</v>
      </c>
      <c r="K309" s="216"/>
      <c r="L309" s="41"/>
      <c r="M309" s="217" t="s">
        <v>1</v>
      </c>
      <c r="N309" s="218" t="s">
        <v>41</v>
      </c>
      <c r="O309" s="88"/>
      <c r="P309" s="219">
        <f>O309*H309</f>
        <v>0</v>
      </c>
      <c r="Q309" s="219">
        <v>0.00019000000000000001</v>
      </c>
      <c r="R309" s="219">
        <f>Q309*H309</f>
        <v>0.093859999999999999</v>
      </c>
      <c r="S309" s="219">
        <v>0</v>
      </c>
      <c r="T309" s="220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1" t="s">
        <v>125</v>
      </c>
      <c r="AT309" s="221" t="s">
        <v>121</v>
      </c>
      <c r="AU309" s="221" t="s">
        <v>83</v>
      </c>
      <c r="AY309" s="14" t="s">
        <v>119</v>
      </c>
      <c r="BE309" s="222">
        <f>IF(N309="základní",J309,0)</f>
        <v>0</v>
      </c>
      <c r="BF309" s="222">
        <f>IF(N309="snížená",J309,0)</f>
        <v>0</v>
      </c>
      <c r="BG309" s="222">
        <f>IF(N309="zákl. přenesená",J309,0)</f>
        <v>0</v>
      </c>
      <c r="BH309" s="222">
        <f>IF(N309="sníž. přenesená",J309,0)</f>
        <v>0</v>
      </c>
      <c r="BI309" s="222">
        <f>IF(N309="nulová",J309,0)</f>
        <v>0</v>
      </c>
      <c r="BJ309" s="14" t="s">
        <v>81</v>
      </c>
      <c r="BK309" s="222">
        <f>ROUND(I309*H309,2)</f>
        <v>0</v>
      </c>
      <c r="BL309" s="14" t="s">
        <v>125</v>
      </c>
      <c r="BM309" s="221" t="s">
        <v>840</v>
      </c>
    </row>
    <row r="310" s="2" customFormat="1" ht="16.5" customHeight="1">
      <c r="A310" s="35"/>
      <c r="B310" s="36"/>
      <c r="C310" s="209" t="s">
        <v>841</v>
      </c>
      <c r="D310" s="209" t="s">
        <v>121</v>
      </c>
      <c r="E310" s="210" t="s">
        <v>842</v>
      </c>
      <c r="F310" s="211" t="s">
        <v>843</v>
      </c>
      <c r="G310" s="212" t="s">
        <v>148</v>
      </c>
      <c r="H310" s="213">
        <v>487</v>
      </c>
      <c r="I310" s="214"/>
      <c r="J310" s="215">
        <f>ROUND(I310*H310,2)</f>
        <v>0</v>
      </c>
      <c r="K310" s="216"/>
      <c r="L310" s="41"/>
      <c r="M310" s="217" t="s">
        <v>1</v>
      </c>
      <c r="N310" s="218" t="s">
        <v>41</v>
      </c>
      <c r="O310" s="88"/>
      <c r="P310" s="219">
        <f>O310*H310</f>
        <v>0</v>
      </c>
      <c r="Q310" s="219">
        <v>0.00020000000000000001</v>
      </c>
      <c r="R310" s="219">
        <f>Q310*H310</f>
        <v>0.0974</v>
      </c>
      <c r="S310" s="219">
        <v>0</v>
      </c>
      <c r="T310" s="220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1" t="s">
        <v>125</v>
      </c>
      <c r="AT310" s="221" t="s">
        <v>121</v>
      </c>
      <c r="AU310" s="221" t="s">
        <v>83</v>
      </c>
      <c r="AY310" s="14" t="s">
        <v>119</v>
      </c>
      <c r="BE310" s="222">
        <f>IF(N310="základní",J310,0)</f>
        <v>0</v>
      </c>
      <c r="BF310" s="222">
        <f>IF(N310="snížená",J310,0)</f>
        <v>0</v>
      </c>
      <c r="BG310" s="222">
        <f>IF(N310="zákl. přenesená",J310,0)</f>
        <v>0</v>
      </c>
      <c r="BH310" s="222">
        <f>IF(N310="sníž. přenesená",J310,0)</f>
        <v>0</v>
      </c>
      <c r="BI310" s="222">
        <f>IF(N310="nulová",J310,0)</f>
        <v>0</v>
      </c>
      <c r="BJ310" s="14" t="s">
        <v>81</v>
      </c>
      <c r="BK310" s="222">
        <f>ROUND(I310*H310,2)</f>
        <v>0</v>
      </c>
      <c r="BL310" s="14" t="s">
        <v>125</v>
      </c>
      <c r="BM310" s="221" t="s">
        <v>844</v>
      </c>
    </row>
    <row r="311" s="2" customFormat="1" ht="21.75" customHeight="1">
      <c r="A311" s="35"/>
      <c r="B311" s="36"/>
      <c r="C311" s="209" t="s">
        <v>845</v>
      </c>
      <c r="D311" s="209" t="s">
        <v>121</v>
      </c>
      <c r="E311" s="210" t="s">
        <v>846</v>
      </c>
      <c r="F311" s="211" t="s">
        <v>847</v>
      </c>
      <c r="G311" s="212" t="s">
        <v>148</v>
      </c>
      <c r="H311" s="213">
        <v>1078</v>
      </c>
      <c r="I311" s="214"/>
      <c r="J311" s="215">
        <f>ROUND(I311*H311,2)</f>
        <v>0</v>
      </c>
      <c r="K311" s="216"/>
      <c r="L311" s="41"/>
      <c r="M311" s="217" t="s">
        <v>1</v>
      </c>
      <c r="N311" s="218" t="s">
        <v>41</v>
      </c>
      <c r="O311" s="88"/>
      <c r="P311" s="219">
        <f>O311*H311</f>
        <v>0</v>
      </c>
      <c r="Q311" s="219">
        <v>6.9999999999999994E-05</v>
      </c>
      <c r="R311" s="219">
        <f>Q311*H311</f>
        <v>0.075459999999999999</v>
      </c>
      <c r="S311" s="219">
        <v>0</v>
      </c>
      <c r="T311" s="22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1" t="s">
        <v>125</v>
      </c>
      <c r="AT311" s="221" t="s">
        <v>121</v>
      </c>
      <c r="AU311" s="221" t="s">
        <v>83</v>
      </c>
      <c r="AY311" s="14" t="s">
        <v>119</v>
      </c>
      <c r="BE311" s="222">
        <f>IF(N311="základní",J311,0)</f>
        <v>0</v>
      </c>
      <c r="BF311" s="222">
        <f>IF(N311="snížená",J311,0)</f>
        <v>0</v>
      </c>
      <c r="BG311" s="222">
        <f>IF(N311="zákl. přenesená",J311,0)</f>
        <v>0</v>
      </c>
      <c r="BH311" s="222">
        <f>IF(N311="sníž. přenesená",J311,0)</f>
        <v>0</v>
      </c>
      <c r="BI311" s="222">
        <f>IF(N311="nulová",J311,0)</f>
        <v>0</v>
      </c>
      <c r="BJ311" s="14" t="s">
        <v>81</v>
      </c>
      <c r="BK311" s="222">
        <f>ROUND(I311*H311,2)</f>
        <v>0</v>
      </c>
      <c r="BL311" s="14" t="s">
        <v>125</v>
      </c>
      <c r="BM311" s="221" t="s">
        <v>848</v>
      </c>
    </row>
    <row r="312" s="2" customFormat="1" ht="16.5" customHeight="1">
      <c r="A312" s="35"/>
      <c r="B312" s="36"/>
      <c r="C312" s="209" t="s">
        <v>849</v>
      </c>
      <c r="D312" s="209" t="s">
        <v>121</v>
      </c>
      <c r="E312" s="210" t="s">
        <v>850</v>
      </c>
      <c r="F312" s="211" t="s">
        <v>851</v>
      </c>
      <c r="G312" s="212" t="s">
        <v>295</v>
      </c>
      <c r="H312" s="213">
        <v>43</v>
      </c>
      <c r="I312" s="214"/>
      <c r="J312" s="215">
        <f>ROUND(I312*H312,2)</f>
        <v>0</v>
      </c>
      <c r="K312" s="216"/>
      <c r="L312" s="41"/>
      <c r="M312" s="217" t="s">
        <v>1</v>
      </c>
      <c r="N312" s="218" t="s">
        <v>41</v>
      </c>
      <c r="O312" s="88"/>
      <c r="P312" s="219">
        <f>O312*H312</f>
        <v>0</v>
      </c>
      <c r="Q312" s="219">
        <v>0</v>
      </c>
      <c r="R312" s="219">
        <f>Q312*H312</f>
        <v>0</v>
      </c>
      <c r="S312" s="219">
        <v>0</v>
      </c>
      <c r="T312" s="220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1" t="s">
        <v>125</v>
      </c>
      <c r="AT312" s="221" t="s">
        <v>121</v>
      </c>
      <c r="AU312" s="221" t="s">
        <v>83</v>
      </c>
      <c r="AY312" s="14" t="s">
        <v>119</v>
      </c>
      <c r="BE312" s="222">
        <f>IF(N312="základní",J312,0)</f>
        <v>0</v>
      </c>
      <c r="BF312" s="222">
        <f>IF(N312="snížená",J312,0)</f>
        <v>0</v>
      </c>
      <c r="BG312" s="222">
        <f>IF(N312="zákl. přenesená",J312,0)</f>
        <v>0</v>
      </c>
      <c r="BH312" s="222">
        <f>IF(N312="sníž. přenesená",J312,0)</f>
        <v>0</v>
      </c>
      <c r="BI312" s="222">
        <f>IF(N312="nulová",J312,0)</f>
        <v>0</v>
      </c>
      <c r="BJ312" s="14" t="s">
        <v>81</v>
      </c>
      <c r="BK312" s="222">
        <f>ROUND(I312*H312,2)</f>
        <v>0</v>
      </c>
      <c r="BL312" s="14" t="s">
        <v>125</v>
      </c>
      <c r="BM312" s="221" t="s">
        <v>852</v>
      </c>
    </row>
    <row r="313" s="2" customFormat="1" ht="16.5" customHeight="1">
      <c r="A313" s="35"/>
      <c r="B313" s="36"/>
      <c r="C313" s="209" t="s">
        <v>853</v>
      </c>
      <c r="D313" s="209" t="s">
        <v>121</v>
      </c>
      <c r="E313" s="210" t="s">
        <v>854</v>
      </c>
      <c r="F313" s="211" t="s">
        <v>855</v>
      </c>
      <c r="G313" s="212" t="s">
        <v>295</v>
      </c>
      <c r="H313" s="213">
        <v>6</v>
      </c>
      <c r="I313" s="214"/>
      <c r="J313" s="215">
        <f>ROUND(I313*H313,2)</f>
        <v>0</v>
      </c>
      <c r="K313" s="216"/>
      <c r="L313" s="41"/>
      <c r="M313" s="217" t="s">
        <v>1</v>
      </c>
      <c r="N313" s="218" t="s">
        <v>41</v>
      </c>
      <c r="O313" s="88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1" t="s">
        <v>125</v>
      </c>
      <c r="AT313" s="221" t="s">
        <v>121</v>
      </c>
      <c r="AU313" s="221" t="s">
        <v>83</v>
      </c>
      <c r="AY313" s="14" t="s">
        <v>119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4" t="s">
        <v>81</v>
      </c>
      <c r="BK313" s="222">
        <f>ROUND(I313*H313,2)</f>
        <v>0</v>
      </c>
      <c r="BL313" s="14" t="s">
        <v>125</v>
      </c>
      <c r="BM313" s="221" t="s">
        <v>856</v>
      </c>
    </row>
    <row r="314" s="2" customFormat="1" ht="16.5" customHeight="1">
      <c r="A314" s="35"/>
      <c r="B314" s="36"/>
      <c r="C314" s="209" t="s">
        <v>857</v>
      </c>
      <c r="D314" s="209" t="s">
        <v>121</v>
      </c>
      <c r="E314" s="210" t="s">
        <v>858</v>
      </c>
      <c r="F314" s="211" t="s">
        <v>859</v>
      </c>
      <c r="G314" s="212" t="s">
        <v>295</v>
      </c>
      <c r="H314" s="213">
        <v>5</v>
      </c>
      <c r="I314" s="214"/>
      <c r="J314" s="215">
        <f>ROUND(I314*H314,2)</f>
        <v>0</v>
      </c>
      <c r="K314" s="216"/>
      <c r="L314" s="41"/>
      <c r="M314" s="217" t="s">
        <v>1</v>
      </c>
      <c r="N314" s="218" t="s">
        <v>41</v>
      </c>
      <c r="O314" s="88"/>
      <c r="P314" s="219">
        <f>O314*H314</f>
        <v>0</v>
      </c>
      <c r="Q314" s="219">
        <v>0</v>
      </c>
      <c r="R314" s="219">
        <f>Q314*H314</f>
        <v>0</v>
      </c>
      <c r="S314" s="219">
        <v>0</v>
      </c>
      <c r="T314" s="220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1" t="s">
        <v>125</v>
      </c>
      <c r="AT314" s="221" t="s">
        <v>121</v>
      </c>
      <c r="AU314" s="221" t="s">
        <v>83</v>
      </c>
      <c r="AY314" s="14" t="s">
        <v>119</v>
      </c>
      <c r="BE314" s="222">
        <f>IF(N314="základní",J314,0)</f>
        <v>0</v>
      </c>
      <c r="BF314" s="222">
        <f>IF(N314="snížená",J314,0)</f>
        <v>0</v>
      </c>
      <c r="BG314" s="222">
        <f>IF(N314="zákl. přenesená",J314,0)</f>
        <v>0</v>
      </c>
      <c r="BH314" s="222">
        <f>IF(N314="sníž. přenesená",J314,0)</f>
        <v>0</v>
      </c>
      <c r="BI314" s="222">
        <f>IF(N314="nulová",J314,0)</f>
        <v>0</v>
      </c>
      <c r="BJ314" s="14" t="s">
        <v>81</v>
      </c>
      <c r="BK314" s="222">
        <f>ROUND(I314*H314,2)</f>
        <v>0</v>
      </c>
      <c r="BL314" s="14" t="s">
        <v>125</v>
      </c>
      <c r="BM314" s="221" t="s">
        <v>860</v>
      </c>
    </row>
    <row r="315" s="2" customFormat="1" ht="16.5" customHeight="1">
      <c r="A315" s="35"/>
      <c r="B315" s="36"/>
      <c r="C315" s="209" t="s">
        <v>861</v>
      </c>
      <c r="D315" s="209" t="s">
        <v>121</v>
      </c>
      <c r="E315" s="210" t="s">
        <v>862</v>
      </c>
      <c r="F315" s="211" t="s">
        <v>863</v>
      </c>
      <c r="G315" s="212" t="s">
        <v>295</v>
      </c>
      <c r="H315" s="213">
        <v>1</v>
      </c>
      <c r="I315" s="214"/>
      <c r="J315" s="215">
        <f>ROUND(I315*H315,2)</f>
        <v>0</v>
      </c>
      <c r="K315" s="216"/>
      <c r="L315" s="41"/>
      <c r="M315" s="217" t="s">
        <v>1</v>
      </c>
      <c r="N315" s="218" t="s">
        <v>41</v>
      </c>
      <c r="O315" s="88"/>
      <c r="P315" s="219">
        <f>O315*H315</f>
        <v>0</v>
      </c>
      <c r="Q315" s="219">
        <v>0</v>
      </c>
      <c r="R315" s="219">
        <f>Q315*H315</f>
        <v>0</v>
      </c>
      <c r="S315" s="219">
        <v>0</v>
      </c>
      <c r="T315" s="220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1" t="s">
        <v>125</v>
      </c>
      <c r="AT315" s="221" t="s">
        <v>121</v>
      </c>
      <c r="AU315" s="221" t="s">
        <v>83</v>
      </c>
      <c r="AY315" s="14" t="s">
        <v>119</v>
      </c>
      <c r="BE315" s="222">
        <f>IF(N315="základní",J315,0)</f>
        <v>0</v>
      </c>
      <c r="BF315" s="222">
        <f>IF(N315="snížená",J315,0)</f>
        <v>0</v>
      </c>
      <c r="BG315" s="222">
        <f>IF(N315="zákl. přenesená",J315,0)</f>
        <v>0</v>
      </c>
      <c r="BH315" s="222">
        <f>IF(N315="sníž. přenesená",J315,0)</f>
        <v>0</v>
      </c>
      <c r="BI315" s="222">
        <f>IF(N315="nulová",J315,0)</f>
        <v>0</v>
      </c>
      <c r="BJ315" s="14" t="s">
        <v>81</v>
      </c>
      <c r="BK315" s="222">
        <f>ROUND(I315*H315,2)</f>
        <v>0</v>
      </c>
      <c r="BL315" s="14" t="s">
        <v>125</v>
      </c>
      <c r="BM315" s="221" t="s">
        <v>864</v>
      </c>
    </row>
    <row r="316" s="2" customFormat="1" ht="16.5" customHeight="1">
      <c r="A316" s="35"/>
      <c r="B316" s="36"/>
      <c r="C316" s="209" t="s">
        <v>865</v>
      </c>
      <c r="D316" s="209" t="s">
        <v>121</v>
      </c>
      <c r="E316" s="210" t="s">
        <v>866</v>
      </c>
      <c r="F316" s="211" t="s">
        <v>867</v>
      </c>
      <c r="G316" s="212" t="s">
        <v>295</v>
      </c>
      <c r="H316" s="213">
        <v>1</v>
      </c>
      <c r="I316" s="214"/>
      <c r="J316" s="215">
        <f>ROUND(I316*H316,2)</f>
        <v>0</v>
      </c>
      <c r="K316" s="216"/>
      <c r="L316" s="41"/>
      <c r="M316" s="217" t="s">
        <v>1</v>
      </c>
      <c r="N316" s="218" t="s">
        <v>41</v>
      </c>
      <c r="O316" s="88"/>
      <c r="P316" s="219">
        <f>O316*H316</f>
        <v>0</v>
      </c>
      <c r="Q316" s="219">
        <v>0</v>
      </c>
      <c r="R316" s="219">
        <f>Q316*H316</f>
        <v>0</v>
      </c>
      <c r="S316" s="219">
        <v>0</v>
      </c>
      <c r="T316" s="220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1" t="s">
        <v>125</v>
      </c>
      <c r="AT316" s="221" t="s">
        <v>121</v>
      </c>
      <c r="AU316" s="221" t="s">
        <v>83</v>
      </c>
      <c r="AY316" s="14" t="s">
        <v>119</v>
      </c>
      <c r="BE316" s="222">
        <f>IF(N316="základní",J316,0)</f>
        <v>0</v>
      </c>
      <c r="BF316" s="222">
        <f>IF(N316="snížená",J316,0)</f>
        <v>0</v>
      </c>
      <c r="BG316" s="222">
        <f>IF(N316="zákl. přenesená",J316,0)</f>
        <v>0</v>
      </c>
      <c r="BH316" s="222">
        <f>IF(N316="sníž. přenesená",J316,0)</f>
        <v>0</v>
      </c>
      <c r="BI316" s="222">
        <f>IF(N316="nulová",J316,0)</f>
        <v>0</v>
      </c>
      <c r="BJ316" s="14" t="s">
        <v>81</v>
      </c>
      <c r="BK316" s="222">
        <f>ROUND(I316*H316,2)</f>
        <v>0</v>
      </c>
      <c r="BL316" s="14" t="s">
        <v>125</v>
      </c>
      <c r="BM316" s="221" t="s">
        <v>868</v>
      </c>
    </row>
    <row r="317" s="2" customFormat="1" ht="16.5" customHeight="1">
      <c r="A317" s="35"/>
      <c r="B317" s="36"/>
      <c r="C317" s="209" t="s">
        <v>869</v>
      </c>
      <c r="D317" s="209" t="s">
        <v>121</v>
      </c>
      <c r="E317" s="210" t="s">
        <v>870</v>
      </c>
      <c r="F317" s="211" t="s">
        <v>871</v>
      </c>
      <c r="G317" s="212" t="s">
        <v>295</v>
      </c>
      <c r="H317" s="213">
        <v>1</v>
      </c>
      <c r="I317" s="214"/>
      <c r="J317" s="215">
        <f>ROUND(I317*H317,2)</f>
        <v>0</v>
      </c>
      <c r="K317" s="216"/>
      <c r="L317" s="41"/>
      <c r="M317" s="217" t="s">
        <v>1</v>
      </c>
      <c r="N317" s="218" t="s">
        <v>41</v>
      </c>
      <c r="O317" s="88"/>
      <c r="P317" s="219">
        <f>O317*H317</f>
        <v>0</v>
      </c>
      <c r="Q317" s="219">
        <v>0</v>
      </c>
      <c r="R317" s="219">
        <f>Q317*H317</f>
        <v>0</v>
      </c>
      <c r="S317" s="219">
        <v>0</v>
      </c>
      <c r="T317" s="220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1" t="s">
        <v>125</v>
      </c>
      <c r="AT317" s="221" t="s">
        <v>121</v>
      </c>
      <c r="AU317" s="221" t="s">
        <v>83</v>
      </c>
      <c r="AY317" s="14" t="s">
        <v>119</v>
      </c>
      <c r="BE317" s="222">
        <f>IF(N317="základní",J317,0)</f>
        <v>0</v>
      </c>
      <c r="BF317" s="222">
        <f>IF(N317="snížená",J317,0)</f>
        <v>0</v>
      </c>
      <c r="BG317" s="222">
        <f>IF(N317="zákl. přenesená",J317,0)</f>
        <v>0</v>
      </c>
      <c r="BH317" s="222">
        <f>IF(N317="sníž. přenesená",J317,0)</f>
        <v>0</v>
      </c>
      <c r="BI317" s="222">
        <f>IF(N317="nulová",J317,0)</f>
        <v>0</v>
      </c>
      <c r="BJ317" s="14" t="s">
        <v>81</v>
      </c>
      <c r="BK317" s="222">
        <f>ROUND(I317*H317,2)</f>
        <v>0</v>
      </c>
      <c r="BL317" s="14" t="s">
        <v>125</v>
      </c>
      <c r="BM317" s="221" t="s">
        <v>872</v>
      </c>
    </row>
    <row r="318" s="2" customFormat="1" ht="16.5" customHeight="1">
      <c r="A318" s="35"/>
      <c r="B318" s="36"/>
      <c r="C318" s="209" t="s">
        <v>873</v>
      </c>
      <c r="D318" s="209" t="s">
        <v>121</v>
      </c>
      <c r="E318" s="210" t="s">
        <v>874</v>
      </c>
      <c r="F318" s="211" t="s">
        <v>875</v>
      </c>
      <c r="G318" s="212" t="s">
        <v>295</v>
      </c>
      <c r="H318" s="213">
        <v>1</v>
      </c>
      <c r="I318" s="214"/>
      <c r="J318" s="215">
        <f>ROUND(I318*H318,2)</f>
        <v>0</v>
      </c>
      <c r="K318" s="216"/>
      <c r="L318" s="41"/>
      <c r="M318" s="217" t="s">
        <v>1</v>
      </c>
      <c r="N318" s="218" t="s">
        <v>41</v>
      </c>
      <c r="O318" s="88"/>
      <c r="P318" s="219">
        <f>O318*H318</f>
        <v>0</v>
      </c>
      <c r="Q318" s="219">
        <v>0</v>
      </c>
      <c r="R318" s="219">
        <f>Q318*H318</f>
        <v>0</v>
      </c>
      <c r="S318" s="219">
        <v>0</v>
      </c>
      <c r="T318" s="220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1" t="s">
        <v>125</v>
      </c>
      <c r="AT318" s="221" t="s">
        <v>121</v>
      </c>
      <c r="AU318" s="221" t="s">
        <v>83</v>
      </c>
      <c r="AY318" s="14" t="s">
        <v>119</v>
      </c>
      <c r="BE318" s="222">
        <f>IF(N318="základní",J318,0)</f>
        <v>0</v>
      </c>
      <c r="BF318" s="222">
        <f>IF(N318="snížená",J318,0)</f>
        <v>0</v>
      </c>
      <c r="BG318" s="222">
        <f>IF(N318="zákl. přenesená",J318,0)</f>
        <v>0</v>
      </c>
      <c r="BH318" s="222">
        <f>IF(N318="sníž. přenesená",J318,0)</f>
        <v>0</v>
      </c>
      <c r="BI318" s="222">
        <f>IF(N318="nulová",J318,0)</f>
        <v>0</v>
      </c>
      <c r="BJ318" s="14" t="s">
        <v>81</v>
      </c>
      <c r="BK318" s="222">
        <f>ROUND(I318*H318,2)</f>
        <v>0</v>
      </c>
      <c r="BL318" s="14" t="s">
        <v>125</v>
      </c>
      <c r="BM318" s="221" t="s">
        <v>876</v>
      </c>
    </row>
    <row r="319" s="2" customFormat="1" ht="16.5" customHeight="1">
      <c r="A319" s="35"/>
      <c r="B319" s="36"/>
      <c r="C319" s="223" t="s">
        <v>877</v>
      </c>
      <c r="D319" s="223" t="s">
        <v>220</v>
      </c>
      <c r="E319" s="224" t="s">
        <v>878</v>
      </c>
      <c r="F319" s="225" t="s">
        <v>879</v>
      </c>
      <c r="G319" s="226" t="s">
        <v>295</v>
      </c>
      <c r="H319" s="227">
        <v>480</v>
      </c>
      <c r="I319" s="228"/>
      <c r="J319" s="229">
        <f>ROUND(I319*H319,2)</f>
        <v>0</v>
      </c>
      <c r="K319" s="230"/>
      <c r="L319" s="231"/>
      <c r="M319" s="232" t="s">
        <v>1</v>
      </c>
      <c r="N319" s="233" t="s">
        <v>41</v>
      </c>
      <c r="O319" s="88"/>
      <c r="P319" s="219">
        <f>O319*H319</f>
        <v>0</v>
      </c>
      <c r="Q319" s="219">
        <v>0.00024000000000000001</v>
      </c>
      <c r="R319" s="219">
        <f>Q319*H319</f>
        <v>0.1152</v>
      </c>
      <c r="S319" s="219">
        <v>0</v>
      </c>
      <c r="T319" s="22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1" t="s">
        <v>150</v>
      </c>
      <c r="AT319" s="221" t="s">
        <v>220</v>
      </c>
      <c r="AU319" s="221" t="s">
        <v>83</v>
      </c>
      <c r="AY319" s="14" t="s">
        <v>119</v>
      </c>
      <c r="BE319" s="222">
        <f>IF(N319="základní",J319,0)</f>
        <v>0</v>
      </c>
      <c r="BF319" s="222">
        <f>IF(N319="snížená",J319,0)</f>
        <v>0</v>
      </c>
      <c r="BG319" s="222">
        <f>IF(N319="zákl. přenesená",J319,0)</f>
        <v>0</v>
      </c>
      <c r="BH319" s="222">
        <f>IF(N319="sníž. přenesená",J319,0)</f>
        <v>0</v>
      </c>
      <c r="BI319" s="222">
        <f>IF(N319="nulová",J319,0)</f>
        <v>0</v>
      </c>
      <c r="BJ319" s="14" t="s">
        <v>81</v>
      </c>
      <c r="BK319" s="222">
        <f>ROUND(I319*H319,2)</f>
        <v>0</v>
      </c>
      <c r="BL319" s="14" t="s">
        <v>125</v>
      </c>
      <c r="BM319" s="221" t="s">
        <v>880</v>
      </c>
    </row>
    <row r="320" s="2" customFormat="1" ht="21.75" customHeight="1">
      <c r="A320" s="35"/>
      <c r="B320" s="36"/>
      <c r="C320" s="209" t="s">
        <v>881</v>
      </c>
      <c r="D320" s="209" t="s">
        <v>121</v>
      </c>
      <c r="E320" s="210" t="s">
        <v>882</v>
      </c>
      <c r="F320" s="211" t="s">
        <v>883</v>
      </c>
      <c r="G320" s="212" t="s">
        <v>884</v>
      </c>
      <c r="H320" s="213">
        <v>1</v>
      </c>
      <c r="I320" s="214"/>
      <c r="J320" s="215">
        <f>ROUND(I320*H320,2)</f>
        <v>0</v>
      </c>
      <c r="K320" s="216"/>
      <c r="L320" s="41"/>
      <c r="M320" s="217" t="s">
        <v>1</v>
      </c>
      <c r="N320" s="218" t="s">
        <v>41</v>
      </c>
      <c r="O320" s="88"/>
      <c r="P320" s="219">
        <f>O320*H320</f>
        <v>0</v>
      </c>
      <c r="Q320" s="219">
        <v>0</v>
      </c>
      <c r="R320" s="219">
        <f>Q320*H320</f>
        <v>0</v>
      </c>
      <c r="S320" s="219">
        <v>0</v>
      </c>
      <c r="T320" s="220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1" t="s">
        <v>125</v>
      </c>
      <c r="AT320" s="221" t="s">
        <v>121</v>
      </c>
      <c r="AU320" s="221" t="s">
        <v>83</v>
      </c>
      <c r="AY320" s="14" t="s">
        <v>119</v>
      </c>
      <c r="BE320" s="222">
        <f>IF(N320="základní",J320,0)</f>
        <v>0</v>
      </c>
      <c r="BF320" s="222">
        <f>IF(N320="snížená",J320,0)</f>
        <v>0</v>
      </c>
      <c r="BG320" s="222">
        <f>IF(N320="zákl. přenesená",J320,0)</f>
        <v>0</v>
      </c>
      <c r="BH320" s="222">
        <f>IF(N320="sníž. přenesená",J320,0)</f>
        <v>0</v>
      </c>
      <c r="BI320" s="222">
        <f>IF(N320="nulová",J320,0)</f>
        <v>0</v>
      </c>
      <c r="BJ320" s="14" t="s">
        <v>81</v>
      </c>
      <c r="BK320" s="222">
        <f>ROUND(I320*H320,2)</f>
        <v>0</v>
      </c>
      <c r="BL320" s="14" t="s">
        <v>125</v>
      </c>
      <c r="BM320" s="221" t="s">
        <v>885</v>
      </c>
    </row>
    <row r="321" s="2" customFormat="1" ht="21.75" customHeight="1">
      <c r="A321" s="35"/>
      <c r="B321" s="36"/>
      <c r="C321" s="209" t="s">
        <v>886</v>
      </c>
      <c r="D321" s="209" t="s">
        <v>121</v>
      </c>
      <c r="E321" s="210" t="s">
        <v>887</v>
      </c>
      <c r="F321" s="211" t="s">
        <v>888</v>
      </c>
      <c r="G321" s="212" t="s">
        <v>884</v>
      </c>
      <c r="H321" s="213">
        <v>1</v>
      </c>
      <c r="I321" s="214"/>
      <c r="J321" s="215">
        <f>ROUND(I321*H321,2)</f>
        <v>0</v>
      </c>
      <c r="K321" s="216"/>
      <c r="L321" s="41"/>
      <c r="M321" s="217" t="s">
        <v>1</v>
      </c>
      <c r="N321" s="218" t="s">
        <v>41</v>
      </c>
      <c r="O321" s="88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1" t="s">
        <v>125</v>
      </c>
      <c r="AT321" s="221" t="s">
        <v>121</v>
      </c>
      <c r="AU321" s="221" t="s">
        <v>83</v>
      </c>
      <c r="AY321" s="14" t="s">
        <v>119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4" t="s">
        <v>81</v>
      </c>
      <c r="BK321" s="222">
        <f>ROUND(I321*H321,2)</f>
        <v>0</v>
      </c>
      <c r="BL321" s="14" t="s">
        <v>125</v>
      </c>
      <c r="BM321" s="221" t="s">
        <v>889</v>
      </c>
    </row>
    <row r="322" s="2" customFormat="1" ht="44.25" customHeight="1">
      <c r="A322" s="35"/>
      <c r="B322" s="36"/>
      <c r="C322" s="209" t="s">
        <v>890</v>
      </c>
      <c r="D322" s="209" t="s">
        <v>121</v>
      </c>
      <c r="E322" s="210" t="s">
        <v>891</v>
      </c>
      <c r="F322" s="211" t="s">
        <v>892</v>
      </c>
      <c r="G322" s="212" t="s">
        <v>148</v>
      </c>
      <c r="H322" s="213">
        <v>550</v>
      </c>
      <c r="I322" s="214"/>
      <c r="J322" s="215">
        <f>ROUND(I322*H322,2)</f>
        <v>0</v>
      </c>
      <c r="K322" s="216"/>
      <c r="L322" s="41"/>
      <c r="M322" s="217" t="s">
        <v>1</v>
      </c>
      <c r="N322" s="218" t="s">
        <v>41</v>
      </c>
      <c r="O322" s="88"/>
      <c r="P322" s="219">
        <f>O322*H322</f>
        <v>0</v>
      </c>
      <c r="Q322" s="219">
        <v>0</v>
      </c>
      <c r="R322" s="219">
        <f>Q322*H322</f>
        <v>0</v>
      </c>
      <c r="S322" s="219">
        <v>0</v>
      </c>
      <c r="T322" s="220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1" t="s">
        <v>125</v>
      </c>
      <c r="AT322" s="221" t="s">
        <v>121</v>
      </c>
      <c r="AU322" s="221" t="s">
        <v>83</v>
      </c>
      <c r="AY322" s="14" t="s">
        <v>119</v>
      </c>
      <c r="BE322" s="222">
        <f>IF(N322="základní",J322,0)</f>
        <v>0</v>
      </c>
      <c r="BF322" s="222">
        <f>IF(N322="snížená",J322,0)</f>
        <v>0</v>
      </c>
      <c r="BG322" s="222">
        <f>IF(N322="zákl. přenesená",J322,0)</f>
        <v>0</v>
      </c>
      <c r="BH322" s="222">
        <f>IF(N322="sníž. přenesená",J322,0)</f>
        <v>0</v>
      </c>
      <c r="BI322" s="222">
        <f>IF(N322="nulová",J322,0)</f>
        <v>0</v>
      </c>
      <c r="BJ322" s="14" t="s">
        <v>81</v>
      </c>
      <c r="BK322" s="222">
        <f>ROUND(I322*H322,2)</f>
        <v>0</v>
      </c>
      <c r="BL322" s="14" t="s">
        <v>125</v>
      </c>
      <c r="BM322" s="221" t="s">
        <v>893</v>
      </c>
    </row>
    <row r="323" s="12" customFormat="1" ht="22.8" customHeight="1">
      <c r="A323" s="12"/>
      <c r="B323" s="193"/>
      <c r="C323" s="194"/>
      <c r="D323" s="195" t="s">
        <v>75</v>
      </c>
      <c r="E323" s="207" t="s">
        <v>155</v>
      </c>
      <c r="F323" s="207" t="s">
        <v>894</v>
      </c>
      <c r="G323" s="194"/>
      <c r="H323" s="194"/>
      <c r="I323" s="197"/>
      <c r="J323" s="208">
        <f>BK323</f>
        <v>0</v>
      </c>
      <c r="K323" s="194"/>
      <c r="L323" s="199"/>
      <c r="M323" s="200"/>
      <c r="N323" s="201"/>
      <c r="O323" s="201"/>
      <c r="P323" s="202">
        <f>SUM(P324:P328)</f>
        <v>0</v>
      </c>
      <c r="Q323" s="201"/>
      <c r="R323" s="202">
        <f>SUM(R324:R328)</f>
        <v>12.769740000000002</v>
      </c>
      <c r="S323" s="201"/>
      <c r="T323" s="203">
        <f>SUM(T324:T328)</f>
        <v>0.56599999999999995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4" t="s">
        <v>81</v>
      </c>
      <c r="AT323" s="205" t="s">
        <v>75</v>
      </c>
      <c r="AU323" s="205" t="s">
        <v>81</v>
      </c>
      <c r="AY323" s="204" t="s">
        <v>119</v>
      </c>
      <c r="BK323" s="206">
        <f>SUM(BK324:BK328)</f>
        <v>0</v>
      </c>
    </row>
    <row r="324" s="2" customFormat="1" ht="33" customHeight="1">
      <c r="A324" s="35"/>
      <c r="B324" s="36"/>
      <c r="C324" s="209" t="s">
        <v>895</v>
      </c>
      <c r="D324" s="209" t="s">
        <v>121</v>
      </c>
      <c r="E324" s="210" t="s">
        <v>896</v>
      </c>
      <c r="F324" s="211" t="s">
        <v>897</v>
      </c>
      <c r="G324" s="212" t="s">
        <v>148</v>
      </c>
      <c r="H324" s="213">
        <v>45</v>
      </c>
      <c r="I324" s="214"/>
      <c r="J324" s="215">
        <f>ROUND(I324*H324,2)</f>
        <v>0</v>
      </c>
      <c r="K324" s="216"/>
      <c r="L324" s="41"/>
      <c r="M324" s="217" t="s">
        <v>1</v>
      </c>
      <c r="N324" s="218" t="s">
        <v>41</v>
      </c>
      <c r="O324" s="88"/>
      <c r="P324" s="219">
        <f>O324*H324</f>
        <v>0</v>
      </c>
      <c r="Q324" s="219">
        <v>0.15540000000000001</v>
      </c>
      <c r="R324" s="219">
        <f>Q324*H324</f>
        <v>6.9930000000000003</v>
      </c>
      <c r="S324" s="219">
        <v>0</v>
      </c>
      <c r="T324" s="220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1" t="s">
        <v>125</v>
      </c>
      <c r="AT324" s="221" t="s">
        <v>121</v>
      </c>
      <c r="AU324" s="221" t="s">
        <v>83</v>
      </c>
      <c r="AY324" s="14" t="s">
        <v>119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4" t="s">
        <v>81</v>
      </c>
      <c r="BK324" s="222">
        <f>ROUND(I324*H324,2)</f>
        <v>0</v>
      </c>
      <c r="BL324" s="14" t="s">
        <v>125</v>
      </c>
      <c r="BM324" s="221" t="s">
        <v>898</v>
      </c>
    </row>
    <row r="325" s="2" customFormat="1" ht="16.5" customHeight="1">
      <c r="A325" s="35"/>
      <c r="B325" s="36"/>
      <c r="C325" s="223" t="s">
        <v>899</v>
      </c>
      <c r="D325" s="223" t="s">
        <v>220</v>
      </c>
      <c r="E325" s="224" t="s">
        <v>900</v>
      </c>
      <c r="F325" s="225" t="s">
        <v>901</v>
      </c>
      <c r="G325" s="226" t="s">
        <v>148</v>
      </c>
      <c r="H325" s="227">
        <v>45.450000000000003</v>
      </c>
      <c r="I325" s="228"/>
      <c r="J325" s="229">
        <f>ROUND(I325*H325,2)</f>
        <v>0</v>
      </c>
      <c r="K325" s="230"/>
      <c r="L325" s="231"/>
      <c r="M325" s="232" t="s">
        <v>1</v>
      </c>
      <c r="N325" s="233" t="s">
        <v>41</v>
      </c>
      <c r="O325" s="88"/>
      <c r="P325" s="219">
        <f>O325*H325</f>
        <v>0</v>
      </c>
      <c r="Q325" s="219">
        <v>0.10199999999999999</v>
      </c>
      <c r="R325" s="219">
        <f>Q325*H325</f>
        <v>4.6359000000000004</v>
      </c>
      <c r="S325" s="219">
        <v>0</v>
      </c>
      <c r="T325" s="220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1" t="s">
        <v>150</v>
      </c>
      <c r="AT325" s="221" t="s">
        <v>220</v>
      </c>
      <c r="AU325" s="221" t="s">
        <v>83</v>
      </c>
      <c r="AY325" s="14" t="s">
        <v>119</v>
      </c>
      <c r="BE325" s="222">
        <f>IF(N325="základní",J325,0)</f>
        <v>0</v>
      </c>
      <c r="BF325" s="222">
        <f>IF(N325="snížená",J325,0)</f>
        <v>0</v>
      </c>
      <c r="BG325" s="222">
        <f>IF(N325="zákl. přenesená",J325,0)</f>
        <v>0</v>
      </c>
      <c r="BH325" s="222">
        <f>IF(N325="sníž. přenesená",J325,0)</f>
        <v>0</v>
      </c>
      <c r="BI325" s="222">
        <f>IF(N325="nulová",J325,0)</f>
        <v>0</v>
      </c>
      <c r="BJ325" s="14" t="s">
        <v>81</v>
      </c>
      <c r="BK325" s="222">
        <f>ROUND(I325*H325,2)</f>
        <v>0</v>
      </c>
      <c r="BL325" s="14" t="s">
        <v>125</v>
      </c>
      <c r="BM325" s="221" t="s">
        <v>902</v>
      </c>
    </row>
    <row r="326" s="2" customFormat="1" ht="21.75" customHeight="1">
      <c r="A326" s="35"/>
      <c r="B326" s="36"/>
      <c r="C326" s="209" t="s">
        <v>903</v>
      </c>
      <c r="D326" s="209" t="s">
        <v>121</v>
      </c>
      <c r="E326" s="210" t="s">
        <v>904</v>
      </c>
      <c r="F326" s="211" t="s">
        <v>905</v>
      </c>
      <c r="G326" s="212" t="s">
        <v>148</v>
      </c>
      <c r="H326" s="213">
        <v>1856</v>
      </c>
      <c r="I326" s="214"/>
      <c r="J326" s="215">
        <f>ROUND(I326*H326,2)</f>
        <v>0</v>
      </c>
      <c r="K326" s="216"/>
      <c r="L326" s="41"/>
      <c r="M326" s="217" t="s">
        <v>1</v>
      </c>
      <c r="N326" s="218" t="s">
        <v>41</v>
      </c>
      <c r="O326" s="88"/>
      <c r="P326" s="219">
        <f>O326*H326</f>
        <v>0</v>
      </c>
      <c r="Q326" s="219">
        <v>0</v>
      </c>
      <c r="R326" s="219">
        <f>Q326*H326</f>
        <v>0</v>
      </c>
      <c r="S326" s="219">
        <v>0</v>
      </c>
      <c r="T326" s="220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1" t="s">
        <v>125</v>
      </c>
      <c r="AT326" s="221" t="s">
        <v>121</v>
      </c>
      <c r="AU326" s="221" t="s">
        <v>83</v>
      </c>
      <c r="AY326" s="14" t="s">
        <v>119</v>
      </c>
      <c r="BE326" s="222">
        <f>IF(N326="základní",J326,0)</f>
        <v>0</v>
      </c>
      <c r="BF326" s="222">
        <f>IF(N326="snížená",J326,0)</f>
        <v>0</v>
      </c>
      <c r="BG326" s="222">
        <f>IF(N326="zákl. přenesená",J326,0)</f>
        <v>0</v>
      </c>
      <c r="BH326" s="222">
        <f>IF(N326="sníž. přenesená",J326,0)</f>
        <v>0</v>
      </c>
      <c r="BI326" s="222">
        <f>IF(N326="nulová",J326,0)</f>
        <v>0</v>
      </c>
      <c r="BJ326" s="14" t="s">
        <v>81</v>
      </c>
      <c r="BK326" s="222">
        <f>ROUND(I326*H326,2)</f>
        <v>0</v>
      </c>
      <c r="BL326" s="14" t="s">
        <v>125</v>
      </c>
      <c r="BM326" s="221" t="s">
        <v>906</v>
      </c>
    </row>
    <row r="327" s="2" customFormat="1" ht="21.75" customHeight="1">
      <c r="A327" s="35"/>
      <c r="B327" s="36"/>
      <c r="C327" s="209" t="s">
        <v>907</v>
      </c>
      <c r="D327" s="209" t="s">
        <v>121</v>
      </c>
      <c r="E327" s="210" t="s">
        <v>908</v>
      </c>
      <c r="F327" s="211" t="s">
        <v>909</v>
      </c>
      <c r="G327" s="212" t="s">
        <v>148</v>
      </c>
      <c r="H327" s="213">
        <v>1856</v>
      </c>
      <c r="I327" s="214"/>
      <c r="J327" s="215">
        <f>ROUND(I327*H327,2)</f>
        <v>0</v>
      </c>
      <c r="K327" s="216"/>
      <c r="L327" s="41"/>
      <c r="M327" s="217" t="s">
        <v>1</v>
      </c>
      <c r="N327" s="218" t="s">
        <v>41</v>
      </c>
      <c r="O327" s="88"/>
      <c r="P327" s="219">
        <f>O327*H327</f>
        <v>0</v>
      </c>
      <c r="Q327" s="219">
        <v>0.00060999999999999997</v>
      </c>
      <c r="R327" s="219">
        <f>Q327*H327</f>
        <v>1.1321600000000001</v>
      </c>
      <c r="S327" s="219">
        <v>0</v>
      </c>
      <c r="T327" s="22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1" t="s">
        <v>125</v>
      </c>
      <c r="AT327" s="221" t="s">
        <v>121</v>
      </c>
      <c r="AU327" s="221" t="s">
        <v>83</v>
      </c>
      <c r="AY327" s="14" t="s">
        <v>119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4" t="s">
        <v>81</v>
      </c>
      <c r="BK327" s="222">
        <f>ROUND(I327*H327,2)</f>
        <v>0</v>
      </c>
      <c r="BL327" s="14" t="s">
        <v>125</v>
      </c>
      <c r="BM327" s="221" t="s">
        <v>910</v>
      </c>
    </row>
    <row r="328" s="2" customFormat="1" ht="16.5" customHeight="1">
      <c r="A328" s="35"/>
      <c r="B328" s="36"/>
      <c r="C328" s="209" t="s">
        <v>911</v>
      </c>
      <c r="D328" s="209" t="s">
        <v>121</v>
      </c>
      <c r="E328" s="210" t="s">
        <v>912</v>
      </c>
      <c r="F328" s="211" t="s">
        <v>913</v>
      </c>
      <c r="G328" s="212" t="s">
        <v>295</v>
      </c>
      <c r="H328" s="213">
        <v>2</v>
      </c>
      <c r="I328" s="214"/>
      <c r="J328" s="215">
        <f>ROUND(I328*H328,2)</f>
        <v>0</v>
      </c>
      <c r="K328" s="216"/>
      <c r="L328" s="41"/>
      <c r="M328" s="217" t="s">
        <v>1</v>
      </c>
      <c r="N328" s="218" t="s">
        <v>41</v>
      </c>
      <c r="O328" s="88"/>
      <c r="P328" s="219">
        <f>O328*H328</f>
        <v>0</v>
      </c>
      <c r="Q328" s="219">
        <v>0.0043400000000000001</v>
      </c>
      <c r="R328" s="219">
        <f>Q328*H328</f>
        <v>0.0086800000000000002</v>
      </c>
      <c r="S328" s="219">
        <v>0.28299999999999997</v>
      </c>
      <c r="T328" s="220">
        <f>S328*H328</f>
        <v>0.56599999999999995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1" t="s">
        <v>125</v>
      </c>
      <c r="AT328" s="221" t="s">
        <v>121</v>
      </c>
      <c r="AU328" s="221" t="s">
        <v>83</v>
      </c>
      <c r="AY328" s="14" t="s">
        <v>119</v>
      </c>
      <c r="BE328" s="222">
        <f>IF(N328="základní",J328,0)</f>
        <v>0</v>
      </c>
      <c r="BF328" s="222">
        <f>IF(N328="snížená",J328,0)</f>
        <v>0</v>
      </c>
      <c r="BG328" s="222">
        <f>IF(N328="zákl. přenesená",J328,0)</f>
        <v>0</v>
      </c>
      <c r="BH328" s="222">
        <f>IF(N328="sníž. přenesená",J328,0)</f>
        <v>0</v>
      </c>
      <c r="BI328" s="222">
        <f>IF(N328="nulová",J328,0)</f>
        <v>0</v>
      </c>
      <c r="BJ328" s="14" t="s">
        <v>81</v>
      </c>
      <c r="BK328" s="222">
        <f>ROUND(I328*H328,2)</f>
        <v>0</v>
      </c>
      <c r="BL328" s="14" t="s">
        <v>125</v>
      </c>
      <c r="BM328" s="221" t="s">
        <v>914</v>
      </c>
    </row>
    <row r="329" s="12" customFormat="1" ht="22.8" customHeight="1">
      <c r="A329" s="12"/>
      <c r="B329" s="193"/>
      <c r="C329" s="194"/>
      <c r="D329" s="195" t="s">
        <v>75</v>
      </c>
      <c r="E329" s="207" t="s">
        <v>915</v>
      </c>
      <c r="F329" s="207" t="s">
        <v>916</v>
      </c>
      <c r="G329" s="194"/>
      <c r="H329" s="194"/>
      <c r="I329" s="197"/>
      <c r="J329" s="208">
        <f>BK329</f>
        <v>0</v>
      </c>
      <c r="K329" s="194"/>
      <c r="L329" s="199"/>
      <c r="M329" s="200"/>
      <c r="N329" s="201"/>
      <c r="O329" s="201"/>
      <c r="P329" s="202">
        <f>SUM(P330:P334)</f>
        <v>0</v>
      </c>
      <c r="Q329" s="201"/>
      <c r="R329" s="202">
        <f>SUM(R330:R334)</f>
        <v>0</v>
      </c>
      <c r="S329" s="201"/>
      <c r="T329" s="203">
        <f>SUM(T330:T334)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4" t="s">
        <v>81</v>
      </c>
      <c r="AT329" s="205" t="s">
        <v>75</v>
      </c>
      <c r="AU329" s="205" t="s">
        <v>81</v>
      </c>
      <c r="AY329" s="204" t="s">
        <v>119</v>
      </c>
      <c r="BK329" s="206">
        <f>SUM(BK330:BK334)</f>
        <v>0</v>
      </c>
    </row>
    <row r="330" s="2" customFormat="1" ht="21.75" customHeight="1">
      <c r="A330" s="35"/>
      <c r="B330" s="36"/>
      <c r="C330" s="209" t="s">
        <v>917</v>
      </c>
      <c r="D330" s="209" t="s">
        <v>121</v>
      </c>
      <c r="E330" s="210" t="s">
        <v>918</v>
      </c>
      <c r="F330" s="211" t="s">
        <v>919</v>
      </c>
      <c r="G330" s="212" t="s">
        <v>209</v>
      </c>
      <c r="H330" s="213">
        <v>1863.943</v>
      </c>
      <c r="I330" s="214"/>
      <c r="J330" s="215">
        <f>ROUND(I330*H330,2)</f>
        <v>0</v>
      </c>
      <c r="K330" s="216"/>
      <c r="L330" s="41"/>
      <c r="M330" s="217" t="s">
        <v>1</v>
      </c>
      <c r="N330" s="218" t="s">
        <v>41</v>
      </c>
      <c r="O330" s="88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1" t="s">
        <v>125</v>
      </c>
      <c r="AT330" s="221" t="s">
        <v>121</v>
      </c>
      <c r="AU330" s="221" t="s">
        <v>83</v>
      </c>
      <c r="AY330" s="14" t="s">
        <v>119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4" t="s">
        <v>81</v>
      </c>
      <c r="BK330" s="222">
        <f>ROUND(I330*H330,2)</f>
        <v>0</v>
      </c>
      <c r="BL330" s="14" t="s">
        <v>125</v>
      </c>
      <c r="BM330" s="221" t="s">
        <v>920</v>
      </c>
    </row>
    <row r="331" s="2" customFormat="1" ht="21.75" customHeight="1">
      <c r="A331" s="35"/>
      <c r="B331" s="36"/>
      <c r="C331" s="209" t="s">
        <v>921</v>
      </c>
      <c r="D331" s="209" t="s">
        <v>121</v>
      </c>
      <c r="E331" s="210" t="s">
        <v>922</v>
      </c>
      <c r="F331" s="211" t="s">
        <v>923</v>
      </c>
      <c r="G331" s="212" t="s">
        <v>209</v>
      </c>
      <c r="H331" s="213">
        <v>16775.487000000001</v>
      </c>
      <c r="I331" s="214"/>
      <c r="J331" s="215">
        <f>ROUND(I331*H331,2)</f>
        <v>0</v>
      </c>
      <c r="K331" s="216"/>
      <c r="L331" s="41"/>
      <c r="M331" s="217" t="s">
        <v>1</v>
      </c>
      <c r="N331" s="218" t="s">
        <v>41</v>
      </c>
      <c r="O331" s="88"/>
      <c r="P331" s="219">
        <f>O331*H331</f>
        <v>0</v>
      </c>
      <c r="Q331" s="219">
        <v>0</v>
      </c>
      <c r="R331" s="219">
        <f>Q331*H331</f>
        <v>0</v>
      </c>
      <c r="S331" s="219">
        <v>0</v>
      </c>
      <c r="T331" s="22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1" t="s">
        <v>125</v>
      </c>
      <c r="AT331" s="221" t="s">
        <v>121</v>
      </c>
      <c r="AU331" s="221" t="s">
        <v>83</v>
      </c>
      <c r="AY331" s="14" t="s">
        <v>119</v>
      </c>
      <c r="BE331" s="222">
        <f>IF(N331="základní",J331,0)</f>
        <v>0</v>
      </c>
      <c r="BF331" s="222">
        <f>IF(N331="snížená",J331,0)</f>
        <v>0</v>
      </c>
      <c r="BG331" s="222">
        <f>IF(N331="zákl. přenesená",J331,0)</f>
        <v>0</v>
      </c>
      <c r="BH331" s="222">
        <f>IF(N331="sníž. přenesená",J331,0)</f>
        <v>0</v>
      </c>
      <c r="BI331" s="222">
        <f>IF(N331="nulová",J331,0)</f>
        <v>0</v>
      </c>
      <c r="BJ331" s="14" t="s">
        <v>81</v>
      </c>
      <c r="BK331" s="222">
        <f>ROUND(I331*H331,2)</f>
        <v>0</v>
      </c>
      <c r="BL331" s="14" t="s">
        <v>125</v>
      </c>
      <c r="BM331" s="221" t="s">
        <v>924</v>
      </c>
    </row>
    <row r="332" s="2" customFormat="1" ht="21.75" customHeight="1">
      <c r="A332" s="35"/>
      <c r="B332" s="36"/>
      <c r="C332" s="209" t="s">
        <v>925</v>
      </c>
      <c r="D332" s="209" t="s">
        <v>121</v>
      </c>
      <c r="E332" s="210" t="s">
        <v>926</v>
      </c>
      <c r="F332" s="211" t="s">
        <v>927</v>
      </c>
      <c r="G332" s="212" t="s">
        <v>209</v>
      </c>
      <c r="H332" s="213">
        <v>1863.943</v>
      </c>
      <c r="I332" s="214"/>
      <c r="J332" s="215">
        <f>ROUND(I332*H332,2)</f>
        <v>0</v>
      </c>
      <c r="K332" s="216"/>
      <c r="L332" s="41"/>
      <c r="M332" s="217" t="s">
        <v>1</v>
      </c>
      <c r="N332" s="218" t="s">
        <v>41</v>
      </c>
      <c r="O332" s="88"/>
      <c r="P332" s="219">
        <f>O332*H332</f>
        <v>0</v>
      </c>
      <c r="Q332" s="219">
        <v>0</v>
      </c>
      <c r="R332" s="219">
        <f>Q332*H332</f>
        <v>0</v>
      </c>
      <c r="S332" s="219">
        <v>0</v>
      </c>
      <c r="T332" s="22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1" t="s">
        <v>125</v>
      </c>
      <c r="AT332" s="221" t="s">
        <v>121</v>
      </c>
      <c r="AU332" s="221" t="s">
        <v>83</v>
      </c>
      <c r="AY332" s="14" t="s">
        <v>119</v>
      </c>
      <c r="BE332" s="222">
        <f>IF(N332="základní",J332,0)</f>
        <v>0</v>
      </c>
      <c r="BF332" s="222">
        <f>IF(N332="snížená",J332,0)</f>
        <v>0</v>
      </c>
      <c r="BG332" s="222">
        <f>IF(N332="zákl. přenesená",J332,0)</f>
        <v>0</v>
      </c>
      <c r="BH332" s="222">
        <f>IF(N332="sníž. přenesená",J332,0)</f>
        <v>0</v>
      </c>
      <c r="BI332" s="222">
        <f>IF(N332="nulová",J332,0)</f>
        <v>0</v>
      </c>
      <c r="BJ332" s="14" t="s">
        <v>81</v>
      </c>
      <c r="BK332" s="222">
        <f>ROUND(I332*H332,2)</f>
        <v>0</v>
      </c>
      <c r="BL332" s="14" t="s">
        <v>125</v>
      </c>
      <c r="BM332" s="221" t="s">
        <v>928</v>
      </c>
    </row>
    <row r="333" s="2" customFormat="1" ht="33" customHeight="1">
      <c r="A333" s="35"/>
      <c r="B333" s="36"/>
      <c r="C333" s="209" t="s">
        <v>929</v>
      </c>
      <c r="D333" s="209" t="s">
        <v>121</v>
      </c>
      <c r="E333" s="210" t="s">
        <v>930</v>
      </c>
      <c r="F333" s="211" t="s">
        <v>931</v>
      </c>
      <c r="G333" s="212" t="s">
        <v>209</v>
      </c>
      <c r="H333" s="213">
        <v>832.88199999999995</v>
      </c>
      <c r="I333" s="214"/>
      <c r="J333" s="215">
        <f>ROUND(I333*H333,2)</f>
        <v>0</v>
      </c>
      <c r="K333" s="216"/>
      <c r="L333" s="41"/>
      <c r="M333" s="217" t="s">
        <v>1</v>
      </c>
      <c r="N333" s="218" t="s">
        <v>41</v>
      </c>
      <c r="O333" s="88"/>
      <c r="P333" s="219">
        <f>O333*H333</f>
        <v>0</v>
      </c>
      <c r="Q333" s="219">
        <v>0</v>
      </c>
      <c r="R333" s="219">
        <f>Q333*H333</f>
        <v>0</v>
      </c>
      <c r="S333" s="219">
        <v>0</v>
      </c>
      <c r="T333" s="220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1" t="s">
        <v>125</v>
      </c>
      <c r="AT333" s="221" t="s">
        <v>121</v>
      </c>
      <c r="AU333" s="221" t="s">
        <v>83</v>
      </c>
      <c r="AY333" s="14" t="s">
        <v>119</v>
      </c>
      <c r="BE333" s="222">
        <f>IF(N333="základní",J333,0)</f>
        <v>0</v>
      </c>
      <c r="BF333" s="222">
        <f>IF(N333="snížená",J333,0)</f>
        <v>0</v>
      </c>
      <c r="BG333" s="222">
        <f>IF(N333="zákl. přenesená",J333,0)</f>
        <v>0</v>
      </c>
      <c r="BH333" s="222">
        <f>IF(N333="sníž. přenesená",J333,0)</f>
        <v>0</v>
      </c>
      <c r="BI333" s="222">
        <f>IF(N333="nulová",J333,0)</f>
        <v>0</v>
      </c>
      <c r="BJ333" s="14" t="s">
        <v>81</v>
      </c>
      <c r="BK333" s="222">
        <f>ROUND(I333*H333,2)</f>
        <v>0</v>
      </c>
      <c r="BL333" s="14" t="s">
        <v>125</v>
      </c>
      <c r="BM333" s="221" t="s">
        <v>932</v>
      </c>
    </row>
    <row r="334" s="2" customFormat="1" ht="21.75" customHeight="1">
      <c r="A334" s="35"/>
      <c r="B334" s="36"/>
      <c r="C334" s="209" t="s">
        <v>933</v>
      </c>
      <c r="D334" s="209" t="s">
        <v>121</v>
      </c>
      <c r="E334" s="210" t="s">
        <v>934</v>
      </c>
      <c r="F334" s="211" t="s">
        <v>208</v>
      </c>
      <c r="G334" s="212" t="s">
        <v>209</v>
      </c>
      <c r="H334" s="213">
        <v>1031.0609999999999</v>
      </c>
      <c r="I334" s="214"/>
      <c r="J334" s="215">
        <f>ROUND(I334*H334,2)</f>
        <v>0</v>
      </c>
      <c r="K334" s="216"/>
      <c r="L334" s="41"/>
      <c r="M334" s="217" t="s">
        <v>1</v>
      </c>
      <c r="N334" s="218" t="s">
        <v>41</v>
      </c>
      <c r="O334" s="88"/>
      <c r="P334" s="219">
        <f>O334*H334</f>
        <v>0</v>
      </c>
      <c r="Q334" s="219">
        <v>0</v>
      </c>
      <c r="R334" s="219">
        <f>Q334*H334</f>
        <v>0</v>
      </c>
      <c r="S334" s="219">
        <v>0</v>
      </c>
      <c r="T334" s="220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1" t="s">
        <v>125</v>
      </c>
      <c r="AT334" s="221" t="s">
        <v>121</v>
      </c>
      <c r="AU334" s="221" t="s">
        <v>83</v>
      </c>
      <c r="AY334" s="14" t="s">
        <v>119</v>
      </c>
      <c r="BE334" s="222">
        <f>IF(N334="základní",J334,0)</f>
        <v>0</v>
      </c>
      <c r="BF334" s="222">
        <f>IF(N334="snížená",J334,0)</f>
        <v>0</v>
      </c>
      <c r="BG334" s="222">
        <f>IF(N334="zákl. přenesená",J334,0)</f>
        <v>0</v>
      </c>
      <c r="BH334" s="222">
        <f>IF(N334="sníž. přenesená",J334,0)</f>
        <v>0</v>
      </c>
      <c r="BI334" s="222">
        <f>IF(N334="nulová",J334,0)</f>
        <v>0</v>
      </c>
      <c r="BJ334" s="14" t="s">
        <v>81</v>
      </c>
      <c r="BK334" s="222">
        <f>ROUND(I334*H334,2)</f>
        <v>0</v>
      </c>
      <c r="BL334" s="14" t="s">
        <v>125</v>
      </c>
      <c r="BM334" s="221" t="s">
        <v>935</v>
      </c>
    </row>
    <row r="335" s="12" customFormat="1" ht="22.8" customHeight="1">
      <c r="A335" s="12"/>
      <c r="B335" s="193"/>
      <c r="C335" s="194"/>
      <c r="D335" s="195" t="s">
        <v>75</v>
      </c>
      <c r="E335" s="207" t="s">
        <v>936</v>
      </c>
      <c r="F335" s="207" t="s">
        <v>937</v>
      </c>
      <c r="G335" s="194"/>
      <c r="H335" s="194"/>
      <c r="I335" s="197"/>
      <c r="J335" s="208">
        <f>BK335</f>
        <v>0</v>
      </c>
      <c r="K335" s="194"/>
      <c r="L335" s="199"/>
      <c r="M335" s="200"/>
      <c r="N335" s="201"/>
      <c r="O335" s="201"/>
      <c r="P335" s="202">
        <f>P336</f>
        <v>0</v>
      </c>
      <c r="Q335" s="201"/>
      <c r="R335" s="202">
        <f>R336</f>
        <v>0</v>
      </c>
      <c r="S335" s="201"/>
      <c r="T335" s="203">
        <f>T336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4" t="s">
        <v>81</v>
      </c>
      <c r="AT335" s="205" t="s">
        <v>75</v>
      </c>
      <c r="AU335" s="205" t="s">
        <v>81</v>
      </c>
      <c r="AY335" s="204" t="s">
        <v>119</v>
      </c>
      <c r="BK335" s="206">
        <f>BK336</f>
        <v>0</v>
      </c>
    </row>
    <row r="336" s="2" customFormat="1" ht="21.75" customHeight="1">
      <c r="A336" s="35"/>
      <c r="B336" s="36"/>
      <c r="C336" s="209" t="s">
        <v>938</v>
      </c>
      <c r="D336" s="209" t="s">
        <v>121</v>
      </c>
      <c r="E336" s="210" t="s">
        <v>939</v>
      </c>
      <c r="F336" s="211" t="s">
        <v>940</v>
      </c>
      <c r="G336" s="212" t="s">
        <v>209</v>
      </c>
      <c r="H336" s="213">
        <v>2348.433</v>
      </c>
      <c r="I336" s="214"/>
      <c r="J336" s="215">
        <f>ROUND(I336*H336,2)</f>
        <v>0</v>
      </c>
      <c r="K336" s="216"/>
      <c r="L336" s="41"/>
      <c r="M336" s="217" t="s">
        <v>1</v>
      </c>
      <c r="N336" s="218" t="s">
        <v>41</v>
      </c>
      <c r="O336" s="88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1" t="s">
        <v>125</v>
      </c>
      <c r="AT336" s="221" t="s">
        <v>121</v>
      </c>
      <c r="AU336" s="221" t="s">
        <v>83</v>
      </c>
      <c r="AY336" s="14" t="s">
        <v>119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4" t="s">
        <v>81</v>
      </c>
      <c r="BK336" s="222">
        <f>ROUND(I336*H336,2)</f>
        <v>0</v>
      </c>
      <c r="BL336" s="14" t="s">
        <v>125</v>
      </c>
      <c r="BM336" s="221" t="s">
        <v>941</v>
      </c>
    </row>
    <row r="337" s="12" customFormat="1" ht="25.92" customHeight="1">
      <c r="A337" s="12"/>
      <c r="B337" s="193"/>
      <c r="C337" s="194"/>
      <c r="D337" s="195" t="s">
        <v>75</v>
      </c>
      <c r="E337" s="196" t="s">
        <v>220</v>
      </c>
      <c r="F337" s="196" t="s">
        <v>942</v>
      </c>
      <c r="G337" s="194"/>
      <c r="H337" s="194"/>
      <c r="I337" s="197"/>
      <c r="J337" s="198">
        <f>BK337</f>
        <v>0</v>
      </c>
      <c r="K337" s="194"/>
      <c r="L337" s="199"/>
      <c r="M337" s="200"/>
      <c r="N337" s="201"/>
      <c r="O337" s="201"/>
      <c r="P337" s="202">
        <f>P338</f>
        <v>0</v>
      </c>
      <c r="Q337" s="201"/>
      <c r="R337" s="202">
        <f>R338</f>
        <v>0</v>
      </c>
      <c r="S337" s="201"/>
      <c r="T337" s="203">
        <f>T338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04" t="s">
        <v>130</v>
      </c>
      <c r="AT337" s="205" t="s">
        <v>75</v>
      </c>
      <c r="AU337" s="205" t="s">
        <v>76</v>
      </c>
      <c r="AY337" s="204" t="s">
        <v>119</v>
      </c>
      <c r="BK337" s="206">
        <f>BK338</f>
        <v>0</v>
      </c>
    </row>
    <row r="338" s="12" customFormat="1" ht="22.8" customHeight="1">
      <c r="A338" s="12"/>
      <c r="B338" s="193"/>
      <c r="C338" s="194"/>
      <c r="D338" s="195" t="s">
        <v>75</v>
      </c>
      <c r="E338" s="207" t="s">
        <v>943</v>
      </c>
      <c r="F338" s="207" t="s">
        <v>944</v>
      </c>
      <c r="G338" s="194"/>
      <c r="H338" s="194"/>
      <c r="I338" s="197"/>
      <c r="J338" s="208">
        <f>BK338</f>
        <v>0</v>
      </c>
      <c r="K338" s="194"/>
      <c r="L338" s="199"/>
      <c r="M338" s="200"/>
      <c r="N338" s="201"/>
      <c r="O338" s="201"/>
      <c r="P338" s="202">
        <f>SUM(P339:P342)</f>
        <v>0</v>
      </c>
      <c r="Q338" s="201"/>
      <c r="R338" s="202">
        <f>SUM(R339:R342)</f>
        <v>0</v>
      </c>
      <c r="S338" s="201"/>
      <c r="T338" s="203">
        <f>SUM(T339:T342)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04" t="s">
        <v>130</v>
      </c>
      <c r="AT338" s="205" t="s">
        <v>75</v>
      </c>
      <c r="AU338" s="205" t="s">
        <v>81</v>
      </c>
      <c r="AY338" s="204" t="s">
        <v>119</v>
      </c>
      <c r="BK338" s="206">
        <f>SUM(BK339:BK342)</f>
        <v>0</v>
      </c>
    </row>
    <row r="339" s="2" customFormat="1" ht="21.75" customHeight="1">
      <c r="A339" s="35"/>
      <c r="B339" s="36"/>
      <c r="C339" s="209" t="s">
        <v>945</v>
      </c>
      <c r="D339" s="209" t="s">
        <v>121</v>
      </c>
      <c r="E339" s="210" t="s">
        <v>946</v>
      </c>
      <c r="F339" s="211" t="s">
        <v>947</v>
      </c>
      <c r="G339" s="212" t="s">
        <v>948</v>
      </c>
      <c r="H339" s="213">
        <v>1</v>
      </c>
      <c r="I339" s="214"/>
      <c r="J339" s="215">
        <f>ROUND(I339*H339,2)</f>
        <v>0</v>
      </c>
      <c r="K339" s="216"/>
      <c r="L339" s="41"/>
      <c r="M339" s="217" t="s">
        <v>1</v>
      </c>
      <c r="N339" s="218" t="s">
        <v>41</v>
      </c>
      <c r="O339" s="88"/>
      <c r="P339" s="219">
        <f>O339*H339</f>
        <v>0</v>
      </c>
      <c r="Q339" s="219">
        <v>0</v>
      </c>
      <c r="R339" s="219">
        <f>Q339*H339</f>
        <v>0</v>
      </c>
      <c r="S339" s="219">
        <v>0</v>
      </c>
      <c r="T339" s="220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1" t="s">
        <v>379</v>
      </c>
      <c r="AT339" s="221" t="s">
        <v>121</v>
      </c>
      <c r="AU339" s="221" t="s">
        <v>83</v>
      </c>
      <c r="AY339" s="14" t="s">
        <v>119</v>
      </c>
      <c r="BE339" s="222">
        <f>IF(N339="základní",J339,0)</f>
        <v>0</v>
      </c>
      <c r="BF339" s="222">
        <f>IF(N339="snížená",J339,0)</f>
        <v>0</v>
      </c>
      <c r="BG339" s="222">
        <f>IF(N339="zákl. přenesená",J339,0)</f>
        <v>0</v>
      </c>
      <c r="BH339" s="222">
        <f>IF(N339="sníž. přenesená",J339,0)</f>
        <v>0</v>
      </c>
      <c r="BI339" s="222">
        <f>IF(N339="nulová",J339,0)</f>
        <v>0</v>
      </c>
      <c r="BJ339" s="14" t="s">
        <v>81</v>
      </c>
      <c r="BK339" s="222">
        <f>ROUND(I339*H339,2)</f>
        <v>0</v>
      </c>
      <c r="BL339" s="14" t="s">
        <v>379</v>
      </c>
      <c r="BM339" s="221" t="s">
        <v>949</v>
      </c>
    </row>
    <row r="340" s="2" customFormat="1" ht="21.75" customHeight="1">
      <c r="A340" s="35"/>
      <c r="B340" s="36"/>
      <c r="C340" s="209" t="s">
        <v>950</v>
      </c>
      <c r="D340" s="209" t="s">
        <v>121</v>
      </c>
      <c r="E340" s="210" t="s">
        <v>951</v>
      </c>
      <c r="F340" s="211" t="s">
        <v>952</v>
      </c>
      <c r="G340" s="212" t="s">
        <v>948</v>
      </c>
      <c r="H340" s="213">
        <v>1</v>
      </c>
      <c r="I340" s="214"/>
      <c r="J340" s="215">
        <f>ROUND(I340*H340,2)</f>
        <v>0</v>
      </c>
      <c r="K340" s="216"/>
      <c r="L340" s="41"/>
      <c r="M340" s="217" t="s">
        <v>1</v>
      </c>
      <c r="N340" s="218" t="s">
        <v>41</v>
      </c>
      <c r="O340" s="88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1" t="s">
        <v>379</v>
      </c>
      <c r="AT340" s="221" t="s">
        <v>121</v>
      </c>
      <c r="AU340" s="221" t="s">
        <v>83</v>
      </c>
      <c r="AY340" s="14" t="s">
        <v>119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4" t="s">
        <v>81</v>
      </c>
      <c r="BK340" s="222">
        <f>ROUND(I340*H340,2)</f>
        <v>0</v>
      </c>
      <c r="BL340" s="14" t="s">
        <v>379</v>
      </c>
      <c r="BM340" s="221" t="s">
        <v>953</v>
      </c>
    </row>
    <row r="341" s="2" customFormat="1" ht="21.75" customHeight="1">
      <c r="A341" s="35"/>
      <c r="B341" s="36"/>
      <c r="C341" s="209" t="s">
        <v>954</v>
      </c>
      <c r="D341" s="209" t="s">
        <v>121</v>
      </c>
      <c r="E341" s="210" t="s">
        <v>955</v>
      </c>
      <c r="F341" s="211" t="s">
        <v>956</v>
      </c>
      <c r="G341" s="212" t="s">
        <v>948</v>
      </c>
      <c r="H341" s="213">
        <v>1</v>
      </c>
      <c r="I341" s="214"/>
      <c r="J341" s="215">
        <f>ROUND(I341*H341,2)</f>
        <v>0</v>
      </c>
      <c r="K341" s="216"/>
      <c r="L341" s="41"/>
      <c r="M341" s="217" t="s">
        <v>1</v>
      </c>
      <c r="N341" s="218" t="s">
        <v>41</v>
      </c>
      <c r="O341" s="88"/>
      <c r="P341" s="219">
        <f>O341*H341</f>
        <v>0</v>
      </c>
      <c r="Q341" s="219">
        <v>0</v>
      </c>
      <c r="R341" s="219">
        <f>Q341*H341</f>
        <v>0</v>
      </c>
      <c r="S341" s="219">
        <v>0</v>
      </c>
      <c r="T341" s="220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1" t="s">
        <v>379</v>
      </c>
      <c r="AT341" s="221" t="s">
        <v>121</v>
      </c>
      <c r="AU341" s="221" t="s">
        <v>83</v>
      </c>
      <c r="AY341" s="14" t="s">
        <v>119</v>
      </c>
      <c r="BE341" s="222">
        <f>IF(N341="základní",J341,0)</f>
        <v>0</v>
      </c>
      <c r="BF341" s="222">
        <f>IF(N341="snížená",J341,0)</f>
        <v>0</v>
      </c>
      <c r="BG341" s="222">
        <f>IF(N341="zákl. přenesená",J341,0)</f>
        <v>0</v>
      </c>
      <c r="BH341" s="222">
        <f>IF(N341="sníž. přenesená",J341,0)</f>
        <v>0</v>
      </c>
      <c r="BI341" s="222">
        <f>IF(N341="nulová",J341,0)</f>
        <v>0</v>
      </c>
      <c r="BJ341" s="14" t="s">
        <v>81</v>
      </c>
      <c r="BK341" s="222">
        <f>ROUND(I341*H341,2)</f>
        <v>0</v>
      </c>
      <c r="BL341" s="14" t="s">
        <v>379</v>
      </c>
      <c r="BM341" s="221" t="s">
        <v>957</v>
      </c>
    </row>
    <row r="342" s="2" customFormat="1" ht="21.75" customHeight="1">
      <c r="A342" s="35"/>
      <c r="B342" s="36"/>
      <c r="C342" s="209" t="s">
        <v>958</v>
      </c>
      <c r="D342" s="209" t="s">
        <v>121</v>
      </c>
      <c r="E342" s="210" t="s">
        <v>959</v>
      </c>
      <c r="F342" s="211" t="s">
        <v>960</v>
      </c>
      <c r="G342" s="212" t="s">
        <v>948</v>
      </c>
      <c r="H342" s="213">
        <v>1</v>
      </c>
      <c r="I342" s="214"/>
      <c r="J342" s="215">
        <f>ROUND(I342*H342,2)</f>
        <v>0</v>
      </c>
      <c r="K342" s="216"/>
      <c r="L342" s="41"/>
      <c r="M342" s="217" t="s">
        <v>1</v>
      </c>
      <c r="N342" s="218" t="s">
        <v>41</v>
      </c>
      <c r="O342" s="88"/>
      <c r="P342" s="219">
        <f>O342*H342</f>
        <v>0</v>
      </c>
      <c r="Q342" s="219">
        <v>0</v>
      </c>
      <c r="R342" s="219">
        <f>Q342*H342</f>
        <v>0</v>
      </c>
      <c r="S342" s="219">
        <v>0</v>
      </c>
      <c r="T342" s="22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1" t="s">
        <v>379</v>
      </c>
      <c r="AT342" s="221" t="s">
        <v>121</v>
      </c>
      <c r="AU342" s="221" t="s">
        <v>83</v>
      </c>
      <c r="AY342" s="14" t="s">
        <v>119</v>
      </c>
      <c r="BE342" s="222">
        <f>IF(N342="základní",J342,0)</f>
        <v>0</v>
      </c>
      <c r="BF342" s="222">
        <f>IF(N342="snížená",J342,0)</f>
        <v>0</v>
      </c>
      <c r="BG342" s="222">
        <f>IF(N342="zákl. přenesená",J342,0)</f>
        <v>0</v>
      </c>
      <c r="BH342" s="222">
        <f>IF(N342="sníž. přenesená",J342,0)</f>
        <v>0</v>
      </c>
      <c r="BI342" s="222">
        <f>IF(N342="nulová",J342,0)</f>
        <v>0</v>
      </c>
      <c r="BJ342" s="14" t="s">
        <v>81</v>
      </c>
      <c r="BK342" s="222">
        <f>ROUND(I342*H342,2)</f>
        <v>0</v>
      </c>
      <c r="BL342" s="14" t="s">
        <v>379</v>
      </c>
      <c r="BM342" s="221" t="s">
        <v>961</v>
      </c>
    </row>
    <row r="343" s="12" customFormat="1" ht="25.92" customHeight="1">
      <c r="A343" s="12"/>
      <c r="B343" s="193"/>
      <c r="C343" s="194"/>
      <c r="D343" s="195" t="s">
        <v>75</v>
      </c>
      <c r="E343" s="196" t="s">
        <v>962</v>
      </c>
      <c r="F343" s="196" t="s">
        <v>963</v>
      </c>
      <c r="G343" s="194"/>
      <c r="H343" s="194"/>
      <c r="I343" s="197"/>
      <c r="J343" s="198">
        <f>BK343</f>
        <v>0</v>
      </c>
      <c r="K343" s="194"/>
      <c r="L343" s="199"/>
      <c r="M343" s="200"/>
      <c r="N343" s="201"/>
      <c r="O343" s="201"/>
      <c r="P343" s="202">
        <f>P344+P353</f>
        <v>0</v>
      </c>
      <c r="Q343" s="201"/>
      <c r="R343" s="202">
        <f>R344+R353</f>
        <v>0</v>
      </c>
      <c r="S343" s="201"/>
      <c r="T343" s="203">
        <f>T344+T353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4" t="s">
        <v>125</v>
      </c>
      <c r="AT343" s="205" t="s">
        <v>75</v>
      </c>
      <c r="AU343" s="205" t="s">
        <v>76</v>
      </c>
      <c r="AY343" s="204" t="s">
        <v>119</v>
      </c>
      <c r="BK343" s="206">
        <f>BK344+BK353</f>
        <v>0</v>
      </c>
    </row>
    <row r="344" s="12" customFormat="1" ht="22.8" customHeight="1">
      <c r="A344" s="12"/>
      <c r="B344" s="193"/>
      <c r="C344" s="194"/>
      <c r="D344" s="195" t="s">
        <v>75</v>
      </c>
      <c r="E344" s="207" t="s">
        <v>964</v>
      </c>
      <c r="F344" s="207" t="s">
        <v>965</v>
      </c>
      <c r="G344" s="194"/>
      <c r="H344" s="194"/>
      <c r="I344" s="197"/>
      <c r="J344" s="208">
        <f>BK344</f>
        <v>0</v>
      </c>
      <c r="K344" s="194"/>
      <c r="L344" s="199"/>
      <c r="M344" s="200"/>
      <c r="N344" s="201"/>
      <c r="O344" s="201"/>
      <c r="P344" s="202">
        <f>SUM(P345:P352)</f>
        <v>0</v>
      </c>
      <c r="Q344" s="201"/>
      <c r="R344" s="202">
        <f>SUM(R345:R352)</f>
        <v>0</v>
      </c>
      <c r="S344" s="201"/>
      <c r="T344" s="203">
        <f>SUM(T345:T352)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04" t="s">
        <v>125</v>
      </c>
      <c r="AT344" s="205" t="s">
        <v>75</v>
      </c>
      <c r="AU344" s="205" t="s">
        <v>81</v>
      </c>
      <c r="AY344" s="204" t="s">
        <v>119</v>
      </c>
      <c r="BK344" s="206">
        <f>SUM(BK345:BK352)</f>
        <v>0</v>
      </c>
    </row>
    <row r="345" s="2" customFormat="1" ht="16.5" customHeight="1">
      <c r="A345" s="35"/>
      <c r="B345" s="36"/>
      <c r="C345" s="209" t="s">
        <v>966</v>
      </c>
      <c r="D345" s="209" t="s">
        <v>121</v>
      </c>
      <c r="E345" s="210" t="s">
        <v>967</v>
      </c>
      <c r="F345" s="211" t="s">
        <v>968</v>
      </c>
      <c r="G345" s="212" t="s">
        <v>969</v>
      </c>
      <c r="H345" s="213">
        <v>1</v>
      </c>
      <c r="I345" s="214"/>
      <c r="J345" s="215">
        <f>ROUND(I345*H345,2)</f>
        <v>0</v>
      </c>
      <c r="K345" s="216"/>
      <c r="L345" s="41"/>
      <c r="M345" s="217" t="s">
        <v>1</v>
      </c>
      <c r="N345" s="218" t="s">
        <v>41</v>
      </c>
      <c r="O345" s="88"/>
      <c r="P345" s="219">
        <f>O345*H345</f>
        <v>0</v>
      </c>
      <c r="Q345" s="219">
        <v>0</v>
      </c>
      <c r="R345" s="219">
        <f>Q345*H345</f>
        <v>0</v>
      </c>
      <c r="S345" s="219">
        <v>0</v>
      </c>
      <c r="T345" s="22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1" t="s">
        <v>970</v>
      </c>
      <c r="AT345" s="221" t="s">
        <v>121</v>
      </c>
      <c r="AU345" s="221" t="s">
        <v>83</v>
      </c>
      <c r="AY345" s="14" t="s">
        <v>119</v>
      </c>
      <c r="BE345" s="222">
        <f>IF(N345="základní",J345,0)</f>
        <v>0</v>
      </c>
      <c r="BF345" s="222">
        <f>IF(N345="snížená",J345,0)</f>
        <v>0</v>
      </c>
      <c r="BG345" s="222">
        <f>IF(N345="zákl. přenesená",J345,0)</f>
        <v>0</v>
      </c>
      <c r="BH345" s="222">
        <f>IF(N345="sníž. přenesená",J345,0)</f>
        <v>0</v>
      </c>
      <c r="BI345" s="222">
        <f>IF(N345="nulová",J345,0)</f>
        <v>0</v>
      </c>
      <c r="BJ345" s="14" t="s">
        <v>81</v>
      </c>
      <c r="BK345" s="222">
        <f>ROUND(I345*H345,2)</f>
        <v>0</v>
      </c>
      <c r="BL345" s="14" t="s">
        <v>970</v>
      </c>
      <c r="BM345" s="221" t="s">
        <v>971</v>
      </c>
    </row>
    <row r="346" s="2" customFormat="1" ht="16.5" customHeight="1">
      <c r="A346" s="35"/>
      <c r="B346" s="36"/>
      <c r="C346" s="209" t="s">
        <v>972</v>
      </c>
      <c r="D346" s="209" t="s">
        <v>121</v>
      </c>
      <c r="E346" s="210" t="s">
        <v>973</v>
      </c>
      <c r="F346" s="211" t="s">
        <v>974</v>
      </c>
      <c r="G346" s="212" t="s">
        <v>969</v>
      </c>
      <c r="H346" s="213">
        <v>1</v>
      </c>
      <c r="I346" s="214"/>
      <c r="J346" s="215">
        <f>ROUND(I346*H346,2)</f>
        <v>0</v>
      </c>
      <c r="K346" s="216"/>
      <c r="L346" s="41"/>
      <c r="M346" s="217" t="s">
        <v>1</v>
      </c>
      <c r="N346" s="218" t="s">
        <v>41</v>
      </c>
      <c r="O346" s="88"/>
      <c r="P346" s="219">
        <f>O346*H346</f>
        <v>0</v>
      </c>
      <c r="Q346" s="219">
        <v>0</v>
      </c>
      <c r="R346" s="219">
        <f>Q346*H346</f>
        <v>0</v>
      </c>
      <c r="S346" s="219">
        <v>0</v>
      </c>
      <c r="T346" s="220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1" t="s">
        <v>970</v>
      </c>
      <c r="AT346" s="221" t="s">
        <v>121</v>
      </c>
      <c r="AU346" s="221" t="s">
        <v>83</v>
      </c>
      <c r="AY346" s="14" t="s">
        <v>119</v>
      </c>
      <c r="BE346" s="222">
        <f>IF(N346="základní",J346,0)</f>
        <v>0</v>
      </c>
      <c r="BF346" s="222">
        <f>IF(N346="snížená",J346,0)</f>
        <v>0</v>
      </c>
      <c r="BG346" s="222">
        <f>IF(N346="zákl. přenesená",J346,0)</f>
        <v>0</v>
      </c>
      <c r="BH346" s="222">
        <f>IF(N346="sníž. přenesená",J346,0)</f>
        <v>0</v>
      </c>
      <c r="BI346" s="222">
        <f>IF(N346="nulová",J346,0)</f>
        <v>0</v>
      </c>
      <c r="BJ346" s="14" t="s">
        <v>81</v>
      </c>
      <c r="BK346" s="222">
        <f>ROUND(I346*H346,2)</f>
        <v>0</v>
      </c>
      <c r="BL346" s="14" t="s">
        <v>970</v>
      </c>
      <c r="BM346" s="221" t="s">
        <v>975</v>
      </c>
    </row>
    <row r="347" s="2" customFormat="1" ht="21.75" customHeight="1">
      <c r="A347" s="35"/>
      <c r="B347" s="36"/>
      <c r="C347" s="209" t="s">
        <v>976</v>
      </c>
      <c r="D347" s="209" t="s">
        <v>121</v>
      </c>
      <c r="E347" s="210" t="s">
        <v>977</v>
      </c>
      <c r="F347" s="211" t="s">
        <v>978</v>
      </c>
      <c r="G347" s="212" t="s">
        <v>969</v>
      </c>
      <c r="H347" s="213">
        <v>1</v>
      </c>
      <c r="I347" s="214"/>
      <c r="J347" s="215">
        <f>ROUND(I347*H347,2)</f>
        <v>0</v>
      </c>
      <c r="K347" s="216"/>
      <c r="L347" s="41"/>
      <c r="M347" s="217" t="s">
        <v>1</v>
      </c>
      <c r="N347" s="218" t="s">
        <v>41</v>
      </c>
      <c r="O347" s="88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1" t="s">
        <v>970</v>
      </c>
      <c r="AT347" s="221" t="s">
        <v>121</v>
      </c>
      <c r="AU347" s="221" t="s">
        <v>83</v>
      </c>
      <c r="AY347" s="14" t="s">
        <v>119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4" t="s">
        <v>81</v>
      </c>
      <c r="BK347" s="222">
        <f>ROUND(I347*H347,2)</f>
        <v>0</v>
      </c>
      <c r="BL347" s="14" t="s">
        <v>970</v>
      </c>
      <c r="BM347" s="221" t="s">
        <v>979</v>
      </c>
    </row>
    <row r="348" s="2" customFormat="1" ht="21.75" customHeight="1">
      <c r="A348" s="35"/>
      <c r="B348" s="36"/>
      <c r="C348" s="209" t="s">
        <v>980</v>
      </c>
      <c r="D348" s="209" t="s">
        <v>121</v>
      </c>
      <c r="E348" s="210" t="s">
        <v>981</v>
      </c>
      <c r="F348" s="211" t="s">
        <v>982</v>
      </c>
      <c r="G348" s="212" t="s">
        <v>969</v>
      </c>
      <c r="H348" s="213">
        <v>1</v>
      </c>
      <c r="I348" s="214"/>
      <c r="J348" s="215">
        <f>ROUND(I348*H348,2)</f>
        <v>0</v>
      </c>
      <c r="K348" s="216"/>
      <c r="L348" s="41"/>
      <c r="M348" s="217" t="s">
        <v>1</v>
      </c>
      <c r="N348" s="218" t="s">
        <v>41</v>
      </c>
      <c r="O348" s="88"/>
      <c r="P348" s="219">
        <f>O348*H348</f>
        <v>0</v>
      </c>
      <c r="Q348" s="219">
        <v>0</v>
      </c>
      <c r="R348" s="219">
        <f>Q348*H348</f>
        <v>0</v>
      </c>
      <c r="S348" s="219">
        <v>0</v>
      </c>
      <c r="T348" s="220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1" t="s">
        <v>970</v>
      </c>
      <c r="AT348" s="221" t="s">
        <v>121</v>
      </c>
      <c r="AU348" s="221" t="s">
        <v>83</v>
      </c>
      <c r="AY348" s="14" t="s">
        <v>119</v>
      </c>
      <c r="BE348" s="222">
        <f>IF(N348="základní",J348,0)</f>
        <v>0</v>
      </c>
      <c r="BF348" s="222">
        <f>IF(N348="snížená",J348,0)</f>
        <v>0</v>
      </c>
      <c r="BG348" s="222">
        <f>IF(N348="zákl. přenesená",J348,0)</f>
        <v>0</v>
      </c>
      <c r="BH348" s="222">
        <f>IF(N348="sníž. přenesená",J348,0)</f>
        <v>0</v>
      </c>
      <c r="BI348" s="222">
        <f>IF(N348="nulová",J348,0)</f>
        <v>0</v>
      </c>
      <c r="BJ348" s="14" t="s">
        <v>81</v>
      </c>
      <c r="BK348" s="222">
        <f>ROUND(I348*H348,2)</f>
        <v>0</v>
      </c>
      <c r="BL348" s="14" t="s">
        <v>970</v>
      </c>
      <c r="BM348" s="221" t="s">
        <v>983</v>
      </c>
    </row>
    <row r="349" s="2" customFormat="1" ht="16.5" customHeight="1">
      <c r="A349" s="35"/>
      <c r="B349" s="36"/>
      <c r="C349" s="209" t="s">
        <v>984</v>
      </c>
      <c r="D349" s="209" t="s">
        <v>121</v>
      </c>
      <c r="E349" s="210" t="s">
        <v>985</v>
      </c>
      <c r="F349" s="211" t="s">
        <v>986</v>
      </c>
      <c r="G349" s="212" t="s">
        <v>969</v>
      </c>
      <c r="H349" s="213">
        <v>1</v>
      </c>
      <c r="I349" s="214"/>
      <c r="J349" s="215">
        <f>ROUND(I349*H349,2)</f>
        <v>0</v>
      </c>
      <c r="K349" s="216"/>
      <c r="L349" s="41"/>
      <c r="M349" s="217" t="s">
        <v>1</v>
      </c>
      <c r="N349" s="218" t="s">
        <v>41</v>
      </c>
      <c r="O349" s="88"/>
      <c r="P349" s="219">
        <f>O349*H349</f>
        <v>0</v>
      </c>
      <c r="Q349" s="219">
        <v>0</v>
      </c>
      <c r="R349" s="219">
        <f>Q349*H349</f>
        <v>0</v>
      </c>
      <c r="S349" s="219">
        <v>0</v>
      </c>
      <c r="T349" s="220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1" t="s">
        <v>970</v>
      </c>
      <c r="AT349" s="221" t="s">
        <v>121</v>
      </c>
      <c r="AU349" s="221" t="s">
        <v>83</v>
      </c>
      <c r="AY349" s="14" t="s">
        <v>119</v>
      </c>
      <c r="BE349" s="222">
        <f>IF(N349="základní",J349,0)</f>
        <v>0</v>
      </c>
      <c r="BF349" s="222">
        <f>IF(N349="snížená",J349,0)</f>
        <v>0</v>
      </c>
      <c r="BG349" s="222">
        <f>IF(N349="zákl. přenesená",J349,0)</f>
        <v>0</v>
      </c>
      <c r="BH349" s="222">
        <f>IF(N349="sníž. přenesená",J349,0)</f>
        <v>0</v>
      </c>
      <c r="BI349" s="222">
        <f>IF(N349="nulová",J349,0)</f>
        <v>0</v>
      </c>
      <c r="BJ349" s="14" t="s">
        <v>81</v>
      </c>
      <c r="BK349" s="222">
        <f>ROUND(I349*H349,2)</f>
        <v>0</v>
      </c>
      <c r="BL349" s="14" t="s">
        <v>970</v>
      </c>
      <c r="BM349" s="221" t="s">
        <v>987</v>
      </c>
    </row>
    <row r="350" s="2" customFormat="1" ht="16.5" customHeight="1">
      <c r="A350" s="35"/>
      <c r="B350" s="36"/>
      <c r="C350" s="209" t="s">
        <v>988</v>
      </c>
      <c r="D350" s="209" t="s">
        <v>121</v>
      </c>
      <c r="E350" s="210" t="s">
        <v>989</v>
      </c>
      <c r="F350" s="211" t="s">
        <v>990</v>
      </c>
      <c r="G350" s="212" t="s">
        <v>969</v>
      </c>
      <c r="H350" s="213">
        <v>1</v>
      </c>
      <c r="I350" s="214"/>
      <c r="J350" s="215">
        <f>ROUND(I350*H350,2)</f>
        <v>0</v>
      </c>
      <c r="K350" s="216"/>
      <c r="L350" s="41"/>
      <c r="M350" s="217" t="s">
        <v>1</v>
      </c>
      <c r="N350" s="218" t="s">
        <v>41</v>
      </c>
      <c r="O350" s="88"/>
      <c r="P350" s="219">
        <f>O350*H350</f>
        <v>0</v>
      </c>
      <c r="Q350" s="219">
        <v>0</v>
      </c>
      <c r="R350" s="219">
        <f>Q350*H350</f>
        <v>0</v>
      </c>
      <c r="S350" s="219">
        <v>0</v>
      </c>
      <c r="T350" s="220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1" t="s">
        <v>970</v>
      </c>
      <c r="AT350" s="221" t="s">
        <v>121</v>
      </c>
      <c r="AU350" s="221" t="s">
        <v>83</v>
      </c>
      <c r="AY350" s="14" t="s">
        <v>119</v>
      </c>
      <c r="BE350" s="222">
        <f>IF(N350="základní",J350,0)</f>
        <v>0</v>
      </c>
      <c r="BF350" s="222">
        <f>IF(N350="snížená",J350,0)</f>
        <v>0</v>
      </c>
      <c r="BG350" s="222">
        <f>IF(N350="zákl. přenesená",J350,0)</f>
        <v>0</v>
      </c>
      <c r="BH350" s="222">
        <f>IF(N350="sníž. přenesená",J350,0)</f>
        <v>0</v>
      </c>
      <c r="BI350" s="222">
        <f>IF(N350="nulová",J350,0)</f>
        <v>0</v>
      </c>
      <c r="BJ350" s="14" t="s">
        <v>81</v>
      </c>
      <c r="BK350" s="222">
        <f>ROUND(I350*H350,2)</f>
        <v>0</v>
      </c>
      <c r="BL350" s="14" t="s">
        <v>970</v>
      </c>
      <c r="BM350" s="221" t="s">
        <v>991</v>
      </c>
    </row>
    <row r="351" s="2" customFormat="1" ht="16.5" customHeight="1">
      <c r="A351" s="35"/>
      <c r="B351" s="36"/>
      <c r="C351" s="209" t="s">
        <v>992</v>
      </c>
      <c r="D351" s="209" t="s">
        <v>121</v>
      </c>
      <c r="E351" s="210" t="s">
        <v>993</v>
      </c>
      <c r="F351" s="211" t="s">
        <v>994</v>
      </c>
      <c r="G351" s="212" t="s">
        <v>969</v>
      </c>
      <c r="H351" s="213">
        <v>1</v>
      </c>
      <c r="I351" s="214"/>
      <c r="J351" s="215">
        <f>ROUND(I351*H351,2)</f>
        <v>0</v>
      </c>
      <c r="K351" s="216"/>
      <c r="L351" s="41"/>
      <c r="M351" s="217" t="s">
        <v>1</v>
      </c>
      <c r="N351" s="218" t="s">
        <v>41</v>
      </c>
      <c r="O351" s="88"/>
      <c r="P351" s="219">
        <f>O351*H351</f>
        <v>0</v>
      </c>
      <c r="Q351" s="219">
        <v>0</v>
      </c>
      <c r="R351" s="219">
        <f>Q351*H351</f>
        <v>0</v>
      </c>
      <c r="S351" s="219">
        <v>0</v>
      </c>
      <c r="T351" s="220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1" t="s">
        <v>970</v>
      </c>
      <c r="AT351" s="221" t="s">
        <v>121</v>
      </c>
      <c r="AU351" s="221" t="s">
        <v>83</v>
      </c>
      <c r="AY351" s="14" t="s">
        <v>119</v>
      </c>
      <c r="BE351" s="222">
        <f>IF(N351="základní",J351,0)</f>
        <v>0</v>
      </c>
      <c r="BF351" s="222">
        <f>IF(N351="snížená",J351,0)</f>
        <v>0</v>
      </c>
      <c r="BG351" s="222">
        <f>IF(N351="zákl. přenesená",J351,0)</f>
        <v>0</v>
      </c>
      <c r="BH351" s="222">
        <f>IF(N351="sníž. přenesená",J351,0)</f>
        <v>0</v>
      </c>
      <c r="BI351" s="222">
        <f>IF(N351="nulová",J351,0)</f>
        <v>0</v>
      </c>
      <c r="BJ351" s="14" t="s">
        <v>81</v>
      </c>
      <c r="BK351" s="222">
        <f>ROUND(I351*H351,2)</f>
        <v>0</v>
      </c>
      <c r="BL351" s="14" t="s">
        <v>970</v>
      </c>
      <c r="BM351" s="221" t="s">
        <v>995</v>
      </c>
    </row>
    <row r="352" s="2" customFormat="1" ht="21.75" customHeight="1">
      <c r="A352" s="35"/>
      <c r="B352" s="36"/>
      <c r="C352" s="209" t="s">
        <v>996</v>
      </c>
      <c r="D352" s="209" t="s">
        <v>121</v>
      </c>
      <c r="E352" s="210" t="s">
        <v>997</v>
      </c>
      <c r="F352" s="211" t="s">
        <v>998</v>
      </c>
      <c r="G352" s="212" t="s">
        <v>969</v>
      </c>
      <c r="H352" s="213">
        <v>1</v>
      </c>
      <c r="I352" s="214"/>
      <c r="J352" s="215">
        <f>ROUND(I352*H352,2)</f>
        <v>0</v>
      </c>
      <c r="K352" s="216"/>
      <c r="L352" s="41"/>
      <c r="M352" s="217" t="s">
        <v>1</v>
      </c>
      <c r="N352" s="218" t="s">
        <v>41</v>
      </c>
      <c r="O352" s="88"/>
      <c r="P352" s="219">
        <f>O352*H352</f>
        <v>0</v>
      </c>
      <c r="Q352" s="219">
        <v>0</v>
      </c>
      <c r="R352" s="219">
        <f>Q352*H352</f>
        <v>0</v>
      </c>
      <c r="S352" s="219">
        <v>0</v>
      </c>
      <c r="T352" s="220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1" t="s">
        <v>970</v>
      </c>
      <c r="AT352" s="221" t="s">
        <v>121</v>
      </c>
      <c r="AU352" s="221" t="s">
        <v>83</v>
      </c>
      <c r="AY352" s="14" t="s">
        <v>119</v>
      </c>
      <c r="BE352" s="222">
        <f>IF(N352="základní",J352,0)</f>
        <v>0</v>
      </c>
      <c r="BF352" s="222">
        <f>IF(N352="snížená",J352,0)</f>
        <v>0</v>
      </c>
      <c r="BG352" s="222">
        <f>IF(N352="zákl. přenesená",J352,0)</f>
        <v>0</v>
      </c>
      <c r="BH352" s="222">
        <f>IF(N352="sníž. přenesená",J352,0)</f>
        <v>0</v>
      </c>
      <c r="BI352" s="222">
        <f>IF(N352="nulová",J352,0)</f>
        <v>0</v>
      </c>
      <c r="BJ352" s="14" t="s">
        <v>81</v>
      </c>
      <c r="BK352" s="222">
        <f>ROUND(I352*H352,2)</f>
        <v>0</v>
      </c>
      <c r="BL352" s="14" t="s">
        <v>970</v>
      </c>
      <c r="BM352" s="221" t="s">
        <v>999</v>
      </c>
    </row>
    <row r="353" s="12" customFormat="1" ht="22.8" customHeight="1">
      <c r="A353" s="12"/>
      <c r="B353" s="193"/>
      <c r="C353" s="194"/>
      <c r="D353" s="195" t="s">
        <v>75</v>
      </c>
      <c r="E353" s="207" t="s">
        <v>76</v>
      </c>
      <c r="F353" s="207" t="s">
        <v>963</v>
      </c>
      <c r="G353" s="194"/>
      <c r="H353" s="194"/>
      <c r="I353" s="197"/>
      <c r="J353" s="208">
        <f>BK353</f>
        <v>0</v>
      </c>
      <c r="K353" s="194"/>
      <c r="L353" s="199"/>
      <c r="M353" s="200"/>
      <c r="N353" s="201"/>
      <c r="O353" s="201"/>
      <c r="P353" s="202">
        <f>SUM(P354:P355)</f>
        <v>0</v>
      </c>
      <c r="Q353" s="201"/>
      <c r="R353" s="202">
        <f>SUM(R354:R355)</f>
        <v>0</v>
      </c>
      <c r="S353" s="201"/>
      <c r="T353" s="203">
        <f>SUM(T354:T355)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04" t="s">
        <v>137</v>
      </c>
      <c r="AT353" s="205" t="s">
        <v>75</v>
      </c>
      <c r="AU353" s="205" t="s">
        <v>81</v>
      </c>
      <c r="AY353" s="204" t="s">
        <v>119</v>
      </c>
      <c r="BK353" s="206">
        <f>SUM(BK354:BK355)</f>
        <v>0</v>
      </c>
    </row>
    <row r="354" s="2" customFormat="1" ht="21.75" customHeight="1">
      <c r="A354" s="35"/>
      <c r="B354" s="36"/>
      <c r="C354" s="209" t="s">
        <v>1000</v>
      </c>
      <c r="D354" s="209" t="s">
        <v>121</v>
      </c>
      <c r="E354" s="210" t="s">
        <v>1001</v>
      </c>
      <c r="F354" s="211" t="s">
        <v>1002</v>
      </c>
      <c r="G354" s="212" t="s">
        <v>969</v>
      </c>
      <c r="H354" s="213">
        <v>1</v>
      </c>
      <c r="I354" s="214"/>
      <c r="J354" s="215">
        <f>ROUND(I354*H354,2)</f>
        <v>0</v>
      </c>
      <c r="K354" s="216"/>
      <c r="L354" s="41"/>
      <c r="M354" s="217" t="s">
        <v>1</v>
      </c>
      <c r="N354" s="218" t="s">
        <v>41</v>
      </c>
      <c r="O354" s="88"/>
      <c r="P354" s="219">
        <f>O354*H354</f>
        <v>0</v>
      </c>
      <c r="Q354" s="219">
        <v>0</v>
      </c>
      <c r="R354" s="219">
        <f>Q354*H354</f>
        <v>0</v>
      </c>
      <c r="S354" s="219">
        <v>0</v>
      </c>
      <c r="T354" s="220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1" t="s">
        <v>970</v>
      </c>
      <c r="AT354" s="221" t="s">
        <v>121</v>
      </c>
      <c r="AU354" s="221" t="s">
        <v>83</v>
      </c>
      <c r="AY354" s="14" t="s">
        <v>119</v>
      </c>
      <c r="BE354" s="222">
        <f>IF(N354="základní",J354,0)</f>
        <v>0</v>
      </c>
      <c r="BF354" s="222">
        <f>IF(N354="snížená",J354,0)</f>
        <v>0</v>
      </c>
      <c r="BG354" s="222">
        <f>IF(N354="zákl. přenesená",J354,0)</f>
        <v>0</v>
      </c>
      <c r="BH354" s="222">
        <f>IF(N354="sníž. přenesená",J354,0)</f>
        <v>0</v>
      </c>
      <c r="BI354" s="222">
        <f>IF(N354="nulová",J354,0)</f>
        <v>0</v>
      </c>
      <c r="BJ354" s="14" t="s">
        <v>81</v>
      </c>
      <c r="BK354" s="222">
        <f>ROUND(I354*H354,2)</f>
        <v>0</v>
      </c>
      <c r="BL354" s="14" t="s">
        <v>970</v>
      </c>
      <c r="BM354" s="221" t="s">
        <v>1003</v>
      </c>
    </row>
    <row r="355" s="2" customFormat="1" ht="16.5" customHeight="1">
      <c r="A355" s="35"/>
      <c r="B355" s="36"/>
      <c r="C355" s="209" t="s">
        <v>1004</v>
      </c>
      <c r="D355" s="209" t="s">
        <v>121</v>
      </c>
      <c r="E355" s="210" t="s">
        <v>1005</v>
      </c>
      <c r="F355" s="211" t="s">
        <v>1006</v>
      </c>
      <c r="G355" s="212" t="s">
        <v>969</v>
      </c>
      <c r="H355" s="213">
        <v>1</v>
      </c>
      <c r="I355" s="214"/>
      <c r="J355" s="215">
        <f>ROUND(I355*H355,2)</f>
        <v>0</v>
      </c>
      <c r="K355" s="216"/>
      <c r="L355" s="41"/>
      <c r="M355" s="234" t="s">
        <v>1</v>
      </c>
      <c r="N355" s="235" t="s">
        <v>41</v>
      </c>
      <c r="O355" s="236"/>
      <c r="P355" s="237">
        <f>O355*H355</f>
        <v>0</v>
      </c>
      <c r="Q355" s="237">
        <v>0</v>
      </c>
      <c r="R355" s="237">
        <f>Q355*H355</f>
        <v>0</v>
      </c>
      <c r="S355" s="237">
        <v>0</v>
      </c>
      <c r="T355" s="238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1" t="s">
        <v>970</v>
      </c>
      <c r="AT355" s="221" t="s">
        <v>121</v>
      </c>
      <c r="AU355" s="221" t="s">
        <v>83</v>
      </c>
      <c r="AY355" s="14" t="s">
        <v>119</v>
      </c>
      <c r="BE355" s="222">
        <f>IF(N355="základní",J355,0)</f>
        <v>0</v>
      </c>
      <c r="BF355" s="222">
        <f>IF(N355="snížená",J355,0)</f>
        <v>0</v>
      </c>
      <c r="BG355" s="222">
        <f>IF(N355="zákl. přenesená",J355,0)</f>
        <v>0</v>
      </c>
      <c r="BH355" s="222">
        <f>IF(N355="sníž. přenesená",J355,0)</f>
        <v>0</v>
      </c>
      <c r="BI355" s="222">
        <f>IF(N355="nulová",J355,0)</f>
        <v>0</v>
      </c>
      <c r="BJ355" s="14" t="s">
        <v>81</v>
      </c>
      <c r="BK355" s="222">
        <f>ROUND(I355*H355,2)</f>
        <v>0</v>
      </c>
      <c r="BL355" s="14" t="s">
        <v>970</v>
      </c>
      <c r="BM355" s="221" t="s">
        <v>1007</v>
      </c>
    </row>
    <row r="356" s="2" customFormat="1" ht="6.96" customHeight="1">
      <c r="A356" s="35"/>
      <c r="B356" s="63"/>
      <c r="C356" s="64"/>
      <c r="D356" s="64"/>
      <c r="E356" s="64"/>
      <c r="F356" s="64"/>
      <c r="G356" s="64"/>
      <c r="H356" s="64"/>
      <c r="I356" s="64"/>
      <c r="J356" s="64"/>
      <c r="K356" s="64"/>
      <c r="L356" s="41"/>
      <c r="M356" s="35"/>
      <c r="O356" s="35"/>
      <c r="P356" s="35"/>
      <c r="Q356" s="35"/>
      <c r="R356" s="35"/>
      <c r="S356" s="35"/>
      <c r="T356" s="35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</row>
  </sheetData>
  <sheetProtection sheet="1" autoFilter="0" formatColumns="0" formatRows="0" objects="1" scenarios="1" spinCount="100000" saltValue="xG85VzAyVcsTCP0FCuy4W1/9mLSziNUjYTwnhTZeElxFxf376EYVOfUcKkKMVNsv9uJCeeAUeI4uE80xAU9/TA==" hashValue="xyUmv2rUnvE2po2sfOxybrpUtsEpXmm19bQ3k0gOuRwJv/v0LplS6wgwLiwf6K+Fv5/MRDxM1daJHdXctwwzgQ==" algorithmName="SHA-512" password="CC35"/>
  <autoFilter ref="C124:K355"/>
  <mergeCells count="6">
    <mergeCell ref="E7:H7"/>
    <mergeCell ref="E16:H16"/>
    <mergeCell ref="E25:H25"/>
    <mergeCell ref="E85:H8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2021-02-19T12:50:55Z</dcterms:created>
  <dcterms:modified xsi:type="dcterms:W3CDTF">2021-02-19T12:50:57Z</dcterms:modified>
</cp:coreProperties>
</file>