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95" windowWidth="11310" windowHeight="6240" tabRatio="606" activeTab="2"/>
  </bookViews>
  <sheets>
    <sheet name="část-1" sheetId="1" r:id="rId1"/>
    <sheet name="část-2" sheetId="2" r:id="rId2"/>
    <sheet name="část-3" sheetId="3" r:id="rId3"/>
  </sheets>
  <definedNames>
    <definedName name="_xlnm.Print_Area" localSheetId="0">'část-1'!$A$1:$J$56</definedName>
    <definedName name="_xlnm.Print_Area" localSheetId="2">'část-3'!$A$1:$J$59</definedName>
    <definedName name="OLE_LINK1" localSheetId="0">'část-1'!#REF!</definedName>
    <definedName name="OLE_LINK1" localSheetId="2">'část-3'!#REF!</definedName>
  </definedNames>
  <calcPr fullCalcOnLoad="1"/>
</workbook>
</file>

<file path=xl/sharedStrings.xml><?xml version="1.0" encoding="utf-8"?>
<sst xmlns="http://schemas.openxmlformats.org/spreadsheetml/2006/main" count="207" uniqueCount="106">
  <si>
    <t>vozidlo,nástavba</t>
  </si>
  <si>
    <t>Příloha č. 2</t>
  </si>
  <si>
    <t>mat. (t)</t>
  </si>
  <si>
    <t xml:space="preserve">  důlež.</t>
  </si>
  <si>
    <t xml:space="preserve"> Pořadí</t>
  </si>
  <si>
    <t>Označení</t>
  </si>
  <si>
    <t xml:space="preserve">  silnice</t>
  </si>
  <si>
    <t>Úsek místopisně</t>
  </si>
  <si>
    <t xml:space="preserve">      Staničení</t>
  </si>
  <si>
    <t>Celkem</t>
  </si>
  <si>
    <t xml:space="preserve"> Posyp</t>
  </si>
  <si>
    <t xml:space="preserve">  od  </t>
  </si>
  <si>
    <t xml:space="preserve"> </t>
  </si>
  <si>
    <t>III/31514</t>
  </si>
  <si>
    <t>spotř.</t>
  </si>
  <si>
    <t xml:space="preserve"> (km) </t>
  </si>
  <si>
    <t>Stanoviště</t>
  </si>
  <si>
    <t>II/313</t>
  </si>
  <si>
    <t>II/314</t>
  </si>
  <si>
    <t>III/31513</t>
  </si>
  <si>
    <t>cestmistrovství Lanškroun (provoz ÚO)</t>
  </si>
  <si>
    <t>82/2-ZD</t>
  </si>
  <si>
    <t xml:space="preserve"> 82/2-ZD celkem</t>
  </si>
  <si>
    <t>nakládka cestmistrovství Lanškroun</t>
  </si>
  <si>
    <t xml:space="preserve">  (km) </t>
  </si>
  <si>
    <t xml:space="preserve">   do</t>
  </si>
  <si>
    <t xml:space="preserve">    (km)                      </t>
  </si>
  <si>
    <t>II/315</t>
  </si>
  <si>
    <t xml:space="preserve"> II.</t>
  </si>
  <si>
    <t xml:space="preserve"> III.</t>
  </si>
  <si>
    <t xml:space="preserve">  Pluh.</t>
  </si>
  <si>
    <t>Čas</t>
  </si>
  <si>
    <t>(min)</t>
  </si>
  <si>
    <t>Označení okruhu</t>
  </si>
  <si>
    <t>Druh technologie</t>
  </si>
  <si>
    <t>Středisko ZÚ</t>
  </si>
  <si>
    <t>Zajišťovatel ZÚ</t>
  </si>
  <si>
    <t>Mechanizmus,</t>
  </si>
  <si>
    <t>Posádka</t>
  </si>
  <si>
    <t>Radiové spojení</t>
  </si>
  <si>
    <t>Jiné spojení</t>
  </si>
  <si>
    <t>doplní uchazeč</t>
  </si>
  <si>
    <t>mobil (SÚS) 724 643 246</t>
  </si>
  <si>
    <r>
      <t>Manipulační přejezdy</t>
    </r>
    <r>
      <rPr>
        <sz val="10"/>
        <rFont val="Arial"/>
        <family val="2"/>
      </rPr>
      <t xml:space="preserve"> (doložení posyp. materiálu na středisku SÚS Lanškroun) běžně </t>
    </r>
    <r>
      <rPr>
        <b/>
        <sz val="10"/>
        <rFont val="Arial"/>
        <family val="2"/>
      </rPr>
      <t>cca 40 km</t>
    </r>
    <r>
      <rPr>
        <sz val="10"/>
        <rFont val="Arial"/>
        <family val="2"/>
      </rPr>
      <t xml:space="preserve">  </t>
    </r>
  </si>
  <si>
    <t>zdrsňovací posyp pískem, drtí se skrápěním solankou</t>
  </si>
  <si>
    <t>kř. I/43 Lanškroun - kř. III/31512 Skuhrov</t>
  </si>
  <si>
    <t>kř. II/315 Ostrov - kř. III/31510 H. Dobrouč</t>
  </si>
  <si>
    <t>kř. II/313 D. Dobrouč - kř. II/311 H. Čermná</t>
  </si>
  <si>
    <t>kř. I/43 Lanškroun - kř. II/314 D. Čermná</t>
  </si>
  <si>
    <t>kř. II/315 Ostrov - kř. I/43 Rudoltice</t>
  </si>
  <si>
    <t>84/6-ZD</t>
  </si>
  <si>
    <t>cestmistrovství Ústí/Orl. (provoz ÚO)</t>
  </si>
  <si>
    <t>mobil (SÚS) 724 643 264</t>
  </si>
  <si>
    <t>III/36016</t>
  </si>
  <si>
    <t>kř. II/315 Hrádek - hr. okr. SY</t>
  </si>
  <si>
    <t>III/36015</t>
  </si>
  <si>
    <t>kř. III/36016 H.Sloupnice - kř. II/360 H. Sloupnice</t>
  </si>
  <si>
    <t>nakládka cestmistrovství Ústí n. O.</t>
  </si>
  <si>
    <t>III/3179</t>
  </si>
  <si>
    <t>kř. III/36016 H. Sloupnice - kř. II/317 Č. Heřman.</t>
  </si>
  <si>
    <t>III/31713</t>
  </si>
  <si>
    <t>kř. III/36016- Džbánov- kř. III/31712 Voděrady</t>
  </si>
  <si>
    <t>III/31712</t>
  </si>
  <si>
    <t>kř. III/31713 Voděrady - kř. III/3155 Svatý Jiří</t>
  </si>
  <si>
    <t>III/3156</t>
  </si>
  <si>
    <t>Sudislav zač. obce - průtah - točna BUS</t>
  </si>
  <si>
    <t xml:space="preserve"> III.pluh</t>
  </si>
  <si>
    <t>Sudislav konec obce - kř. II/315 Hrádek</t>
  </si>
  <si>
    <t>kř. III/31713 Voděrady - kř. III/3179 D.Sloupnice</t>
  </si>
  <si>
    <t>III/3177</t>
  </si>
  <si>
    <t>kř. III/3179 Borová - kř. III/3178 Chotěšiny</t>
  </si>
  <si>
    <t>III/3178</t>
  </si>
  <si>
    <t>kř. II/317 Chotěšiny - kř. III/31712 Voděrady</t>
  </si>
  <si>
    <t xml:space="preserve"> 84/6-ZD celkem</t>
  </si>
  <si>
    <r>
      <t>Manipulační přejezdy</t>
    </r>
    <r>
      <rPr>
        <sz val="10"/>
        <rFont val="Arial"/>
        <family val="2"/>
      </rPr>
      <t xml:space="preserve"> (doložení posyp. materiálu na SÚS Ústí nad Orlicí) </t>
    </r>
    <r>
      <rPr>
        <b/>
        <sz val="10"/>
        <rFont val="Arial"/>
        <family val="2"/>
      </rPr>
      <t>cca 40 km</t>
    </r>
    <r>
      <rPr>
        <sz val="10"/>
        <rFont val="Arial"/>
        <family val="2"/>
      </rPr>
      <t xml:space="preserve">  </t>
    </r>
  </si>
  <si>
    <t>88/5-ZD</t>
  </si>
  <si>
    <t>cestmistrovství Litomyšl (provoz ÚO)</t>
  </si>
  <si>
    <t>mobil (SÚS) 724 643 269</t>
  </si>
  <si>
    <t>kř. I/35 Litomyšl - hr. okr. ÚO (Končiny)</t>
  </si>
  <si>
    <t>III/35841</t>
  </si>
  <si>
    <t>kř. I/35 Tržek - kř. II/358 Morašice</t>
  </si>
  <si>
    <t>III/35837</t>
  </si>
  <si>
    <t>kř. II/358 Morašice - kř. III/35835 Vidlatá Seč</t>
  </si>
  <si>
    <t>III/35835</t>
  </si>
  <si>
    <t>kř. III/35837 Vidlatá Seč - kř. II/358 Makov</t>
  </si>
  <si>
    <t>nakládka cestmistrovství Litomyšl</t>
  </si>
  <si>
    <t>III/35842</t>
  </si>
  <si>
    <t>kř. II/358 (Sedlíšťka) - kř. III/35840 Lažany</t>
  </si>
  <si>
    <t>III/35840</t>
  </si>
  <si>
    <t>kř. III/35842 Lažany - kř. II/358 Morašice</t>
  </si>
  <si>
    <t>III/35838</t>
  </si>
  <si>
    <t>kř. II/358 Morašice - kř. III/03528 Cerekvice</t>
  </si>
  <si>
    <t>III/03528</t>
  </si>
  <si>
    <t xml:space="preserve">kř. III/03529 Cerekvice- kř. III/35834 (Hrušová) </t>
  </si>
  <si>
    <t>kř. III/03538 Cerekvice - kř. I/35 - kř. III/03529</t>
  </si>
  <si>
    <t>III/03529</t>
  </si>
  <si>
    <t>kř. III/03528 Cerekvice - Horky kon. obce</t>
  </si>
  <si>
    <t>III/35839</t>
  </si>
  <si>
    <t>kř. III/35838 Cerekvice- kř. III/35841 Sedlíštka</t>
  </si>
  <si>
    <t>III/35834</t>
  </si>
  <si>
    <t>kř. III/35718 Bučina  - kř. II/358 N. Hrady</t>
  </si>
  <si>
    <t>III/35836</t>
  </si>
  <si>
    <t>kř. II/358 Makov - kř. III/35838 Újezdec</t>
  </si>
  <si>
    <t>88/5-ZD celkem-čistá délka údržby</t>
  </si>
  <si>
    <r>
      <t xml:space="preserve">zdrsňovací posyp pískem, drtí </t>
    </r>
    <r>
      <rPr>
        <sz val="9"/>
        <rFont val="Arial"/>
        <family val="2"/>
      </rPr>
      <t xml:space="preserve">se </t>
    </r>
    <r>
      <rPr>
        <sz val="10"/>
        <rFont val="Arial"/>
        <family val="2"/>
      </rPr>
      <t xml:space="preserve">skrápěním solankou </t>
    </r>
    <r>
      <rPr>
        <sz val="10"/>
        <rFont val="Arial"/>
        <family val="2"/>
      </rPr>
      <t xml:space="preserve">z </t>
    </r>
    <r>
      <rPr>
        <sz val="9"/>
        <rFont val="Arial"/>
        <family val="2"/>
      </rPr>
      <t>NaCl</t>
    </r>
  </si>
  <si>
    <r>
      <t>Manipulační přejezdy</t>
    </r>
    <r>
      <rPr>
        <sz val="10"/>
        <rFont val="Arial"/>
        <family val="2"/>
      </rPr>
      <t xml:space="preserve"> (doložení posyp. materiálu na středisku SÚS Litomyšl) běžně </t>
    </r>
    <r>
      <rPr>
        <b/>
        <sz val="10"/>
        <rFont val="Arial"/>
        <family val="2"/>
      </rPr>
      <t>cca 55 km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</si>
</sst>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;[Red]0.000"/>
    <numFmt numFmtId="168" formatCode="0.00;[Red]0.00"/>
    <numFmt numFmtId="169" formatCode="[$-405]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i/>
      <sz val="9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47" applyFont="1" applyBorder="1">
      <alignment/>
      <protection/>
    </xf>
    <xf numFmtId="164" fontId="0" fillId="0" borderId="10" xfId="47" applyNumberFormat="1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1" xfId="47" applyFont="1" applyBorder="1" applyAlignment="1">
      <alignment horizontal="left"/>
      <protection/>
    </xf>
    <xf numFmtId="0" fontId="5" fillId="0" borderId="12" xfId="47" applyFont="1" applyBorder="1" applyAlignment="1">
      <alignment horizontal="left"/>
      <protection/>
    </xf>
    <xf numFmtId="164" fontId="5" fillId="0" borderId="10" xfId="47" applyNumberFormat="1" applyFont="1" applyBorder="1">
      <alignment/>
      <protection/>
    </xf>
    <xf numFmtId="0" fontId="5" fillId="0" borderId="13" xfId="47" applyFont="1" applyBorder="1" applyAlignment="1">
      <alignment horizontal="left"/>
      <protection/>
    </xf>
    <xf numFmtId="164" fontId="5" fillId="0" borderId="14" xfId="47" applyNumberFormat="1" applyFont="1" applyBorder="1">
      <alignment/>
      <protection/>
    </xf>
    <xf numFmtId="0" fontId="5" fillId="0" borderId="15" xfId="47" applyFont="1" applyBorder="1" applyAlignment="1">
      <alignment horizontal="left"/>
      <protection/>
    </xf>
    <xf numFmtId="0" fontId="5" fillId="0" borderId="16" xfId="47" applyFont="1" applyBorder="1" applyAlignment="1">
      <alignment horizontal="left"/>
      <protection/>
    </xf>
    <xf numFmtId="0" fontId="5" fillId="0" borderId="0" xfId="47" applyFont="1" applyAlignment="1">
      <alignment horizontal="left"/>
      <protection/>
    </xf>
    <xf numFmtId="2" fontId="0" fillId="0" borderId="0" xfId="0" applyNumberFormat="1" applyAlignment="1">
      <alignment/>
    </xf>
    <xf numFmtId="0" fontId="4" fillId="0" borderId="14" xfId="0" applyNumberFormat="1" applyFont="1" applyBorder="1" applyAlignment="1">
      <alignment horizontal="left"/>
    </xf>
    <xf numFmtId="3" fontId="4" fillId="0" borderId="10" xfId="47" applyNumberFormat="1" applyFont="1" applyBorder="1" applyAlignment="1">
      <alignment horizontal="left"/>
      <protection/>
    </xf>
    <xf numFmtId="164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2" fontId="0" fillId="0" borderId="0" xfId="0" applyNumberFormat="1" applyFont="1" applyAlignment="1">
      <alignment/>
    </xf>
    <xf numFmtId="164" fontId="0" fillId="0" borderId="0" xfId="47" applyNumberFormat="1" applyFont="1" applyFill="1">
      <alignment/>
      <protection/>
    </xf>
    <xf numFmtId="0" fontId="0" fillId="0" borderId="17" xfId="47" applyFont="1" applyBorder="1" applyAlignment="1">
      <alignment horizontal="left"/>
      <protection/>
    </xf>
    <xf numFmtId="0" fontId="0" fillId="0" borderId="18" xfId="47" applyFont="1" applyBorder="1">
      <alignment/>
      <protection/>
    </xf>
    <xf numFmtId="164" fontId="0" fillId="0" borderId="19" xfId="47" applyNumberFormat="1" applyFont="1" applyBorder="1" applyAlignment="1">
      <alignment horizontal="right"/>
      <protection/>
    </xf>
    <xf numFmtId="164" fontId="0" fillId="0" borderId="19" xfId="47" applyNumberFormat="1" applyFont="1" applyBorder="1">
      <alignment/>
      <protection/>
    </xf>
    <xf numFmtId="0" fontId="0" fillId="0" borderId="19" xfId="47" applyFont="1" applyBorder="1" applyAlignment="1">
      <alignment horizontal="center"/>
      <protection/>
    </xf>
    <xf numFmtId="2" fontId="0" fillId="0" borderId="20" xfId="0" applyNumberFormat="1" applyFont="1" applyBorder="1" applyAlignment="1">
      <alignment/>
    </xf>
    <xf numFmtId="0" fontId="0" fillId="0" borderId="21" xfId="47" applyFont="1" applyBorder="1" applyAlignment="1">
      <alignment horizontal="left"/>
      <protection/>
    </xf>
    <xf numFmtId="164" fontId="0" fillId="0" borderId="14" xfId="47" applyNumberFormat="1" applyFont="1" applyBorder="1" applyAlignment="1">
      <alignment horizontal="right"/>
      <protection/>
    </xf>
    <xf numFmtId="164" fontId="0" fillId="0" borderId="14" xfId="47" applyNumberFormat="1" applyFont="1" applyBorder="1">
      <alignment/>
      <protection/>
    </xf>
    <xf numFmtId="0" fontId="0" fillId="0" borderId="14" xfId="47" applyFont="1" applyBorder="1" applyAlignment="1">
      <alignment horizontal="center"/>
      <protection/>
    </xf>
    <xf numFmtId="2" fontId="0" fillId="0" borderId="22" xfId="0" applyNumberFormat="1" applyFont="1" applyBorder="1" applyAlignment="1">
      <alignment/>
    </xf>
    <xf numFmtId="164" fontId="0" fillId="0" borderId="21" xfId="47" applyNumberFormat="1" applyFont="1" applyBorder="1" applyAlignment="1">
      <alignment horizontal="right"/>
      <protection/>
    </xf>
    <xf numFmtId="164" fontId="0" fillId="0" borderId="21" xfId="47" applyNumberFormat="1" applyFont="1" applyBorder="1">
      <alignment/>
      <protection/>
    </xf>
    <xf numFmtId="0" fontId="0" fillId="0" borderId="23" xfId="47" applyFont="1" applyBorder="1" applyAlignment="1">
      <alignment horizontal="left"/>
      <protection/>
    </xf>
    <xf numFmtId="164" fontId="0" fillId="0" borderId="23" xfId="47" applyNumberFormat="1" applyFont="1" applyBorder="1" applyAlignment="1">
      <alignment horizontal="right"/>
      <protection/>
    </xf>
    <xf numFmtId="0" fontId="0" fillId="0" borderId="24" xfId="47" applyFont="1" applyBorder="1" applyAlignment="1">
      <alignment horizontal="left"/>
      <protection/>
    </xf>
    <xf numFmtId="164" fontId="0" fillId="0" borderId="24" xfId="47" applyNumberFormat="1" applyFont="1" applyBorder="1" applyAlignment="1">
      <alignment horizontal="right"/>
      <protection/>
    </xf>
    <xf numFmtId="0" fontId="0" fillId="0" borderId="25" xfId="47" applyFont="1" applyBorder="1" applyAlignment="1">
      <alignment horizontal="left"/>
      <protection/>
    </xf>
    <xf numFmtId="164" fontId="0" fillId="0" borderId="26" xfId="47" applyNumberFormat="1" applyFont="1" applyBorder="1" applyAlignment="1">
      <alignment horizontal="right"/>
      <protection/>
    </xf>
    <xf numFmtId="164" fontId="0" fillId="0" borderId="26" xfId="47" applyNumberFormat="1" applyFont="1" applyBorder="1">
      <alignment/>
      <protection/>
    </xf>
    <xf numFmtId="0" fontId="0" fillId="0" borderId="26" xfId="47" applyFont="1" applyBorder="1" applyAlignment="1">
      <alignment horizontal="center"/>
      <protection/>
    </xf>
    <xf numFmtId="2" fontId="0" fillId="0" borderId="27" xfId="0" applyNumberFormat="1" applyFont="1" applyBorder="1" applyAlignment="1">
      <alignment/>
    </xf>
    <xf numFmtId="0" fontId="0" fillId="0" borderId="0" xfId="47" applyFont="1" applyAlignment="1">
      <alignment horizontal="left"/>
      <protection/>
    </xf>
    <xf numFmtId="164" fontId="0" fillId="0" borderId="0" xfId="47" applyNumberFormat="1" applyFont="1" applyAlignment="1">
      <alignment horizontal="right"/>
      <protection/>
    </xf>
    <xf numFmtId="0" fontId="0" fillId="0" borderId="0" xfId="47" applyFont="1" applyAlignment="1">
      <alignment horizontal="center"/>
      <protection/>
    </xf>
    <xf numFmtId="0" fontId="0" fillId="0" borderId="28" xfId="47" applyFont="1" applyBorder="1" applyAlignment="1">
      <alignment horizontal="left"/>
      <protection/>
    </xf>
    <xf numFmtId="0" fontId="0" fillId="0" borderId="28" xfId="47" applyFont="1" applyBorder="1">
      <alignment/>
      <protection/>
    </xf>
    <xf numFmtId="164" fontId="0" fillId="0" borderId="28" xfId="47" applyNumberFormat="1" applyFont="1" applyFill="1" applyBorder="1" applyAlignment="1">
      <alignment horizontal="right"/>
      <protection/>
    </xf>
    <xf numFmtId="164" fontId="0" fillId="0" borderId="28" xfId="47" applyNumberFormat="1" applyFont="1" applyFill="1" applyBorder="1">
      <alignment/>
      <protection/>
    </xf>
    <xf numFmtId="164" fontId="0" fillId="0" borderId="28" xfId="47" applyNumberFormat="1" applyFont="1" applyBorder="1">
      <alignment/>
      <protection/>
    </xf>
    <xf numFmtId="0" fontId="6" fillId="0" borderId="29" xfId="47" applyFont="1" applyBorder="1">
      <alignment/>
      <protection/>
    </xf>
    <xf numFmtId="0" fontId="6" fillId="0" borderId="30" xfId="47" applyFont="1" applyBorder="1">
      <alignment/>
      <protection/>
    </xf>
    <xf numFmtId="0" fontId="6" fillId="0" borderId="31" xfId="47" applyFont="1" applyBorder="1">
      <alignment/>
      <protection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38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/>
    </xf>
    <xf numFmtId="0" fontId="0" fillId="0" borderId="40" xfId="47" applyFont="1" applyFill="1" applyBorder="1" applyAlignment="1">
      <alignment horizontal="left"/>
      <protection/>
    </xf>
    <xf numFmtId="0" fontId="0" fillId="0" borderId="38" xfId="47" applyFont="1" applyFill="1" applyBorder="1" applyAlignment="1">
      <alignment horizontal="left"/>
      <protection/>
    </xf>
    <xf numFmtId="0" fontId="0" fillId="0" borderId="38" xfId="47" applyFont="1" applyFill="1" applyBorder="1">
      <alignment/>
      <protection/>
    </xf>
    <xf numFmtId="164" fontId="0" fillId="0" borderId="38" xfId="47" applyNumberFormat="1" applyFont="1" applyFill="1" applyBorder="1" applyAlignment="1">
      <alignment horizontal="right"/>
      <protection/>
    </xf>
    <xf numFmtId="164" fontId="0" fillId="0" borderId="38" xfId="47" applyNumberFormat="1" applyFont="1" applyFill="1" applyBorder="1">
      <alignment/>
      <protection/>
    </xf>
    <xf numFmtId="164" fontId="0" fillId="0" borderId="38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41" xfId="0" applyNumberFormat="1" applyFont="1" applyFill="1" applyBorder="1" applyAlignment="1">
      <alignment/>
    </xf>
    <xf numFmtId="164" fontId="4" fillId="0" borderId="38" xfId="47" applyNumberFormat="1" applyFont="1" applyFill="1" applyBorder="1" applyAlignment="1">
      <alignment/>
      <protection/>
    </xf>
    <xf numFmtId="164" fontId="4" fillId="0" borderId="10" xfId="47" applyNumberFormat="1" applyFont="1" applyFill="1" applyBorder="1" applyAlignment="1">
      <alignment/>
      <protection/>
    </xf>
    <xf numFmtId="0" fontId="4" fillId="0" borderId="10" xfId="47" applyFont="1" applyFill="1" applyBorder="1" applyAlignment="1">
      <alignment horizontal="right"/>
      <protection/>
    </xf>
    <xf numFmtId="2" fontId="4" fillId="0" borderId="41" xfId="0" applyNumberFormat="1" applyFont="1" applyFill="1" applyBorder="1" applyAlignment="1">
      <alignment/>
    </xf>
    <xf numFmtId="164" fontId="0" fillId="0" borderId="10" xfId="47" applyNumberFormat="1" applyFont="1" applyBorder="1">
      <alignment/>
      <protection/>
    </xf>
    <xf numFmtId="164" fontId="6" fillId="0" borderId="10" xfId="47" applyNumberFormat="1" applyFont="1" applyBorder="1">
      <alignment/>
      <protection/>
    </xf>
    <xf numFmtId="164" fontId="0" fillId="0" borderId="28" xfId="47" applyNumberFormat="1" applyFont="1" applyBorder="1" applyAlignment="1">
      <alignment horizontal="right"/>
      <protection/>
    </xf>
    <xf numFmtId="0" fontId="8" fillId="0" borderId="38" xfId="47" applyFont="1" applyFill="1" applyBorder="1">
      <alignment/>
      <protection/>
    </xf>
    <xf numFmtId="0" fontId="5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0" xfId="47" applyFont="1" applyFill="1" applyBorder="1">
      <alignment/>
      <protection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64" fontId="0" fillId="0" borderId="21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4" fontId="5" fillId="0" borderId="14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64" fontId="0" fillId="0" borderId="2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64" fontId="0" fillId="0" borderId="26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164" fontId="0" fillId="0" borderId="28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/>
    </xf>
    <xf numFmtId="164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164" fontId="0" fillId="0" borderId="38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2" xfId="47" applyFont="1" applyFill="1" applyBorder="1" applyAlignment="1">
      <alignment horizontal="left"/>
      <protection/>
    </xf>
    <xf numFmtId="0" fontId="4" fillId="0" borderId="14" xfId="47" applyFont="1" applyFill="1" applyBorder="1" applyAlignment="1">
      <alignment/>
      <protection/>
    </xf>
    <xf numFmtId="0" fontId="4" fillId="0" borderId="21" xfId="47" applyFont="1" applyFill="1" applyBorder="1" applyAlignment="1">
      <alignment/>
      <protection/>
    </xf>
    <xf numFmtId="0" fontId="4" fillId="0" borderId="43" xfId="47" applyFont="1" applyFill="1" applyBorder="1" applyAlignment="1">
      <alignment horizontal="left"/>
      <protection/>
    </xf>
    <xf numFmtId="0" fontId="4" fillId="0" borderId="28" xfId="47" applyFont="1" applyFill="1" applyBorder="1" applyAlignment="1">
      <alignment horizontal="left"/>
      <protection/>
    </xf>
    <xf numFmtId="0" fontId="4" fillId="0" borderId="44" xfId="47" applyFont="1" applyFill="1" applyBorder="1" applyAlignment="1">
      <alignment horizontal="left"/>
      <protection/>
    </xf>
    <xf numFmtId="0" fontId="4" fillId="0" borderId="14" xfId="47" applyFont="1" applyFill="1" applyBorder="1" applyAlignment="1">
      <alignment horizontal="left"/>
      <protection/>
    </xf>
    <xf numFmtId="0" fontId="4" fillId="0" borderId="21" xfId="47" applyFont="1" applyFill="1" applyBorder="1" applyAlignment="1">
      <alignment horizontal="left"/>
      <protection/>
    </xf>
    <xf numFmtId="0" fontId="4" fillId="0" borderId="45" xfId="47" applyFont="1" applyFill="1" applyBorder="1" applyAlignment="1">
      <alignment horizontal="left"/>
      <protection/>
    </xf>
    <xf numFmtId="0" fontId="4" fillId="0" borderId="26" xfId="47" applyFont="1" applyFill="1" applyBorder="1" applyAlignment="1">
      <alignment horizontal="left"/>
      <protection/>
    </xf>
    <xf numFmtId="0" fontId="4" fillId="0" borderId="27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5</xdr:col>
      <xdr:colOff>152400</xdr:colOff>
      <xdr:row>0</xdr:row>
      <xdr:rowOff>0</xdr:rowOff>
    </xdr:to>
    <xdr:pic>
      <xdr:nvPicPr>
        <xdr:cNvPr id="1" name="Picture 1" descr="znak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5</xdr:col>
      <xdr:colOff>466725</xdr:colOff>
      <xdr:row>56</xdr:row>
      <xdr:rowOff>0</xdr:rowOff>
    </xdr:to>
    <xdr:sp>
      <xdr:nvSpPr>
        <xdr:cNvPr id="2" name="Rectangle 90"/>
        <xdr:cNvSpPr>
          <a:spLocks/>
        </xdr:cNvSpPr>
      </xdr:nvSpPr>
      <xdr:spPr>
        <a:xfrm>
          <a:off x="4352925" y="9601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22</xdr:row>
      <xdr:rowOff>57150</xdr:rowOff>
    </xdr:from>
    <xdr:to>
      <xdr:col>7</xdr:col>
      <xdr:colOff>133350</xdr:colOff>
      <xdr:row>55</xdr:row>
      <xdr:rowOff>95250</xdr:rowOff>
    </xdr:to>
    <xdr:pic>
      <xdr:nvPicPr>
        <xdr:cNvPr id="3" name="Picture 426" descr="82-2-ZD"/>
        <xdr:cNvPicPr preferRelativeResize="1">
          <a:picLocks noChangeAspect="1"/>
        </xdr:cNvPicPr>
      </xdr:nvPicPr>
      <xdr:blipFill>
        <a:blip r:embed="rId2"/>
        <a:srcRect l="21638" r="18077" b="3034"/>
        <a:stretch>
          <a:fillRect/>
        </a:stretch>
      </xdr:blipFill>
      <xdr:spPr>
        <a:xfrm>
          <a:off x="400050" y="3829050"/>
          <a:ext cx="501015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26</xdr:row>
      <xdr:rowOff>95250</xdr:rowOff>
    </xdr:from>
    <xdr:to>
      <xdr:col>9</xdr:col>
      <xdr:colOff>257175</xdr:colOff>
      <xdr:row>59</xdr:row>
      <xdr:rowOff>57150</xdr:rowOff>
    </xdr:to>
    <xdr:pic>
      <xdr:nvPicPr>
        <xdr:cNvPr id="1" name="Picture 1" descr="84-6"/>
        <xdr:cNvPicPr preferRelativeResize="1">
          <a:picLocks noChangeAspect="1"/>
        </xdr:cNvPicPr>
      </xdr:nvPicPr>
      <xdr:blipFill>
        <a:blip r:embed="rId1"/>
        <a:srcRect l="6423" r="5555"/>
        <a:stretch>
          <a:fillRect/>
        </a:stretch>
      </xdr:blipFill>
      <xdr:spPr>
        <a:xfrm>
          <a:off x="66675" y="4371975"/>
          <a:ext cx="6619875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5</xdr:col>
      <xdr:colOff>152400</xdr:colOff>
      <xdr:row>0</xdr:row>
      <xdr:rowOff>0</xdr:rowOff>
    </xdr:to>
    <xdr:pic>
      <xdr:nvPicPr>
        <xdr:cNvPr id="1" name="Picture 1" descr="znak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466725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33900" y="1714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29</xdr:row>
      <xdr:rowOff>66675</xdr:rowOff>
    </xdr:from>
    <xdr:to>
      <xdr:col>9</xdr:col>
      <xdr:colOff>104775</xdr:colOff>
      <xdr:row>58</xdr:row>
      <xdr:rowOff>95250</xdr:rowOff>
    </xdr:to>
    <xdr:pic>
      <xdr:nvPicPr>
        <xdr:cNvPr id="3" name="Picture 3" descr="88-5-ZD"/>
        <xdr:cNvPicPr preferRelativeResize="1">
          <a:picLocks noChangeAspect="1"/>
        </xdr:cNvPicPr>
      </xdr:nvPicPr>
      <xdr:blipFill>
        <a:blip r:embed="rId2"/>
        <a:srcRect l="9706" t="5262" r="8987" b="4209"/>
        <a:stretch>
          <a:fillRect/>
        </a:stretch>
      </xdr:blipFill>
      <xdr:spPr>
        <a:xfrm>
          <a:off x="180975" y="5038725"/>
          <a:ext cx="630555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zoomScalePageLayoutView="0" workbookViewId="0" topLeftCell="A1">
      <selection activeCell="J34" sqref="J34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6.140625" style="0" customWidth="1"/>
    <col min="4" max="5" width="7.140625" style="0" customWidth="1"/>
    <col min="6" max="6" width="7.00390625" style="0" customWidth="1"/>
    <col min="7" max="7" width="6.8515625" style="0" customWidth="1"/>
    <col min="8" max="8" width="7.421875" style="0" customWidth="1"/>
    <col min="9" max="9" width="5.140625" style="0" customWidth="1"/>
    <col min="10" max="10" width="5.28125" style="13" customWidth="1"/>
    <col min="11" max="11" width="10.28125" style="0" customWidth="1"/>
    <col min="12" max="12" width="9.00390625" style="0" customWidth="1"/>
    <col min="13" max="13" width="8.57421875" style="0" customWidth="1"/>
    <col min="14" max="14" width="10.00390625" style="0" customWidth="1"/>
    <col min="15" max="15" width="12.57421875" style="0" customWidth="1"/>
    <col min="16" max="16" width="9.8515625" style="0" customWidth="1"/>
    <col min="18" max="18" width="9.8515625" style="0" customWidth="1"/>
    <col min="19" max="19" width="12.421875" style="0" customWidth="1"/>
  </cols>
  <sheetData>
    <row r="1" ht="13.5" thickBot="1">
      <c r="A1" s="3" t="s">
        <v>1</v>
      </c>
    </row>
    <row r="2" spans="1:10" s="4" customFormat="1" ht="13.5" customHeight="1" thickTop="1">
      <c r="A2" s="5" t="s">
        <v>33</v>
      </c>
      <c r="B2" s="20"/>
      <c r="C2" s="21" t="s">
        <v>21</v>
      </c>
      <c r="D2" s="22"/>
      <c r="E2" s="23"/>
      <c r="F2" s="23"/>
      <c r="G2" s="23"/>
      <c r="H2" s="23"/>
      <c r="I2" s="24"/>
      <c r="J2" s="25"/>
    </row>
    <row r="3" spans="1:10" s="4" customFormat="1" ht="13.5" customHeight="1">
      <c r="A3" s="6" t="s">
        <v>34</v>
      </c>
      <c r="B3" s="26"/>
      <c r="C3" s="1" t="s">
        <v>44</v>
      </c>
      <c r="D3" s="27"/>
      <c r="E3" s="28"/>
      <c r="F3" s="28"/>
      <c r="G3" s="28"/>
      <c r="H3" s="28"/>
      <c r="I3" s="29"/>
      <c r="J3" s="30"/>
    </row>
    <row r="4" spans="1:10" s="4" customFormat="1" ht="13.5" customHeight="1">
      <c r="A4" s="6" t="s">
        <v>35</v>
      </c>
      <c r="B4" s="26"/>
      <c r="C4" s="1" t="s">
        <v>20</v>
      </c>
      <c r="D4" s="31"/>
      <c r="E4" s="7" t="s">
        <v>36</v>
      </c>
      <c r="F4" s="32"/>
      <c r="G4" s="2"/>
      <c r="H4" s="28"/>
      <c r="I4" s="29"/>
      <c r="J4" s="30"/>
    </row>
    <row r="5" spans="1:10" s="4" customFormat="1" ht="13.5" customHeight="1">
      <c r="A5" s="8" t="s">
        <v>16</v>
      </c>
      <c r="B5" s="33"/>
      <c r="C5" s="50" t="s">
        <v>41</v>
      </c>
      <c r="D5" s="27"/>
      <c r="E5" s="9"/>
      <c r="F5" s="28"/>
      <c r="G5" s="28"/>
      <c r="H5" s="28"/>
      <c r="I5" s="29"/>
      <c r="J5" s="30"/>
    </row>
    <row r="6" spans="1:10" s="4" customFormat="1" ht="13.5" customHeight="1">
      <c r="A6" s="8" t="s">
        <v>37</v>
      </c>
      <c r="B6" s="33"/>
      <c r="C6" s="50" t="s">
        <v>41</v>
      </c>
      <c r="D6" s="34"/>
      <c r="E6" s="7" t="s">
        <v>39</v>
      </c>
      <c r="F6" s="32"/>
      <c r="G6" s="2"/>
      <c r="H6" s="28"/>
      <c r="I6" s="29"/>
      <c r="J6" s="30"/>
    </row>
    <row r="7" spans="1:10" s="4" customFormat="1" ht="13.5" customHeight="1">
      <c r="A7" s="10" t="s">
        <v>0</v>
      </c>
      <c r="B7" s="35"/>
      <c r="C7" s="51"/>
      <c r="D7" s="36"/>
      <c r="E7" s="7" t="s">
        <v>40</v>
      </c>
      <c r="F7" s="32"/>
      <c r="G7" s="15" t="s">
        <v>42</v>
      </c>
      <c r="H7" s="14"/>
      <c r="I7" s="29"/>
      <c r="J7" s="30"/>
    </row>
    <row r="8" spans="1:10" s="4" customFormat="1" ht="13.5" customHeight="1" thickBot="1">
      <c r="A8" s="11" t="s">
        <v>38</v>
      </c>
      <c r="B8" s="37"/>
      <c r="C8" s="52" t="s">
        <v>41</v>
      </c>
      <c r="D8" s="38"/>
      <c r="E8" s="39"/>
      <c r="F8" s="39"/>
      <c r="G8" s="39"/>
      <c r="H8" s="39"/>
      <c r="I8" s="40"/>
      <c r="J8" s="41"/>
    </row>
    <row r="9" spans="1:10" s="4" customFormat="1" ht="13.5" customHeight="1" thickTop="1">
      <c r="A9" s="12"/>
      <c r="B9" s="42"/>
      <c r="C9" s="17"/>
      <c r="D9" s="43"/>
      <c r="E9" s="16"/>
      <c r="F9" s="16"/>
      <c r="G9" s="16"/>
      <c r="H9" s="16"/>
      <c r="I9" s="44"/>
      <c r="J9" s="18"/>
    </row>
    <row r="10" spans="1:10" s="4" customFormat="1" ht="13.5" customHeight="1" thickBot="1">
      <c r="A10" s="45" t="s">
        <v>12</v>
      </c>
      <c r="B10" s="45"/>
      <c r="C10" s="46"/>
      <c r="D10" s="47"/>
      <c r="E10" s="48"/>
      <c r="F10" s="48"/>
      <c r="G10" s="49"/>
      <c r="H10" s="49"/>
      <c r="I10" s="44"/>
      <c r="J10" s="18"/>
    </row>
    <row r="11" spans="1:10" s="4" customFormat="1" ht="13.5" customHeight="1" thickTop="1">
      <c r="A11" s="53" t="s">
        <v>4</v>
      </c>
      <c r="B11" s="54" t="s">
        <v>5</v>
      </c>
      <c r="C11" s="55" t="s">
        <v>7</v>
      </c>
      <c r="D11" s="56" t="s">
        <v>8</v>
      </c>
      <c r="E11" s="56"/>
      <c r="F11" s="57" t="s">
        <v>9</v>
      </c>
      <c r="G11" s="57" t="s">
        <v>10</v>
      </c>
      <c r="H11" s="57" t="s">
        <v>30</v>
      </c>
      <c r="I11" s="58" t="s">
        <v>31</v>
      </c>
      <c r="J11" s="59" t="s">
        <v>14</v>
      </c>
    </row>
    <row r="12" spans="1:10" s="4" customFormat="1" ht="13.5" customHeight="1">
      <c r="A12" s="60" t="s">
        <v>3</v>
      </c>
      <c r="B12" s="61" t="s">
        <v>6</v>
      </c>
      <c r="C12" s="62"/>
      <c r="D12" s="63" t="s">
        <v>11</v>
      </c>
      <c r="E12" s="63" t="s">
        <v>25</v>
      </c>
      <c r="F12" s="64" t="s">
        <v>15</v>
      </c>
      <c r="G12" s="64" t="s">
        <v>26</v>
      </c>
      <c r="H12" s="64" t="s">
        <v>24</v>
      </c>
      <c r="I12" s="65" t="s">
        <v>32</v>
      </c>
      <c r="J12" s="66" t="s">
        <v>2</v>
      </c>
    </row>
    <row r="13" spans="1:10" s="4" customFormat="1" ht="13.5" customHeight="1">
      <c r="A13" s="67" t="s">
        <v>28</v>
      </c>
      <c r="B13" s="68" t="s">
        <v>27</v>
      </c>
      <c r="C13" s="69" t="s">
        <v>45</v>
      </c>
      <c r="D13" s="70">
        <v>42.401</v>
      </c>
      <c r="E13" s="71">
        <v>33.582</v>
      </c>
      <c r="F13" s="72">
        <f>SUM(D13-E13)</f>
        <v>8.819000000000003</v>
      </c>
      <c r="G13" s="72">
        <f>F13</f>
        <v>8.819000000000003</v>
      </c>
      <c r="H13" s="73">
        <f>F13</f>
        <v>8.819000000000003</v>
      </c>
      <c r="I13" s="74">
        <v>43</v>
      </c>
      <c r="J13" s="75">
        <f>SUM(G13*1000*2*0.00022)</f>
        <v>3.880360000000001</v>
      </c>
    </row>
    <row r="14" spans="1:10" s="4" customFormat="1" ht="13.5" customHeight="1">
      <c r="A14" s="67" t="s">
        <v>28</v>
      </c>
      <c r="B14" s="68" t="s">
        <v>17</v>
      </c>
      <c r="C14" s="69" t="s">
        <v>46</v>
      </c>
      <c r="D14" s="70">
        <v>11.479</v>
      </c>
      <c r="E14" s="71">
        <v>5.068</v>
      </c>
      <c r="F14" s="72">
        <f>SUM(D14-E14)</f>
        <v>6.411</v>
      </c>
      <c r="G14" s="72">
        <f>F14</f>
        <v>6.411</v>
      </c>
      <c r="H14" s="73">
        <f>F14</f>
        <v>6.411</v>
      </c>
      <c r="I14" s="74">
        <v>70</v>
      </c>
      <c r="J14" s="75">
        <f>SUM(G14*1000*2*0.00022)</f>
        <v>2.82084</v>
      </c>
    </row>
    <row r="15" spans="1:10" s="4" customFormat="1" ht="13.5" customHeight="1">
      <c r="A15" s="67"/>
      <c r="B15" s="68"/>
      <c r="C15" s="69" t="s">
        <v>23</v>
      </c>
      <c r="D15" s="70"/>
      <c r="E15" s="71"/>
      <c r="F15" s="72"/>
      <c r="G15" s="72"/>
      <c r="H15" s="73"/>
      <c r="I15" s="74">
        <v>90</v>
      </c>
      <c r="J15" s="75"/>
    </row>
    <row r="16" spans="1:10" s="4" customFormat="1" ht="13.5" customHeight="1">
      <c r="A16" s="67" t="s">
        <v>28</v>
      </c>
      <c r="B16" s="68" t="s">
        <v>18</v>
      </c>
      <c r="C16" s="69" t="s">
        <v>47</v>
      </c>
      <c r="D16" s="70">
        <v>0</v>
      </c>
      <c r="E16" s="71">
        <v>9.797</v>
      </c>
      <c r="F16" s="72">
        <f>SUM(E16-D16)</f>
        <v>9.797</v>
      </c>
      <c r="G16" s="72">
        <f>F16</f>
        <v>9.797</v>
      </c>
      <c r="H16" s="73">
        <f>F16</f>
        <v>9.797</v>
      </c>
      <c r="I16" s="74">
        <v>130</v>
      </c>
      <c r="J16" s="75">
        <f>SUM(G16*1000*2*0.00026)</f>
        <v>5.09444</v>
      </c>
    </row>
    <row r="17" spans="1:10" s="4" customFormat="1" ht="13.5" customHeight="1">
      <c r="A17" s="67"/>
      <c r="B17" s="68"/>
      <c r="C17" s="69" t="s">
        <v>23</v>
      </c>
      <c r="D17" s="70"/>
      <c r="E17" s="71"/>
      <c r="F17" s="72"/>
      <c r="G17" s="72"/>
      <c r="H17" s="73"/>
      <c r="I17" s="74">
        <v>175</v>
      </c>
      <c r="J17" s="75"/>
    </row>
    <row r="18" spans="1:10" s="4" customFormat="1" ht="13.5" customHeight="1">
      <c r="A18" s="67" t="s">
        <v>29</v>
      </c>
      <c r="B18" s="68" t="s">
        <v>13</v>
      </c>
      <c r="C18" s="69" t="s">
        <v>48</v>
      </c>
      <c r="D18" s="70">
        <v>0</v>
      </c>
      <c r="E18" s="71">
        <v>9.255</v>
      </c>
      <c r="F18" s="72">
        <f>SUM(E18-D18)</f>
        <v>9.255</v>
      </c>
      <c r="G18" s="72">
        <f>F18</f>
        <v>9.255</v>
      </c>
      <c r="H18" s="73">
        <f>F18</f>
        <v>9.255</v>
      </c>
      <c r="I18" s="74">
        <v>200</v>
      </c>
      <c r="J18" s="75">
        <f>SUM(G18*1000*2*0.00027)</f>
        <v>4.9977</v>
      </c>
    </row>
    <row r="19" spans="1:10" s="4" customFormat="1" ht="13.5" customHeight="1">
      <c r="A19" s="67"/>
      <c r="B19" s="68"/>
      <c r="C19" s="69" t="s">
        <v>23</v>
      </c>
      <c r="D19" s="70"/>
      <c r="E19" s="71"/>
      <c r="F19" s="72"/>
      <c r="G19" s="72"/>
      <c r="H19" s="73"/>
      <c r="I19" s="74">
        <v>240</v>
      </c>
      <c r="J19" s="75"/>
    </row>
    <row r="20" spans="1:10" s="4" customFormat="1" ht="13.5" customHeight="1">
      <c r="A20" s="67" t="s">
        <v>29</v>
      </c>
      <c r="B20" s="68" t="s">
        <v>19</v>
      </c>
      <c r="C20" s="69" t="s">
        <v>49</v>
      </c>
      <c r="D20" s="70">
        <v>0</v>
      </c>
      <c r="E20" s="71">
        <v>3.579</v>
      </c>
      <c r="F20" s="72">
        <f>SUM(E20-D20)</f>
        <v>3.579</v>
      </c>
      <c r="G20" s="72">
        <f>F20</f>
        <v>3.579</v>
      </c>
      <c r="H20" s="73">
        <f>F20</f>
        <v>3.579</v>
      </c>
      <c r="I20" s="74">
        <v>260</v>
      </c>
      <c r="J20" s="75">
        <f>SUM(G20*1000*2*0.00025)</f>
        <v>1.7895</v>
      </c>
    </row>
    <row r="21" spans="1:10" s="4" customFormat="1" ht="13.5" customHeight="1">
      <c r="A21" s="140" t="s">
        <v>22</v>
      </c>
      <c r="B21" s="141"/>
      <c r="C21" s="141"/>
      <c r="D21" s="141"/>
      <c r="E21" s="142"/>
      <c r="F21" s="76">
        <f>SUM(F13:F20)</f>
        <v>37.861000000000004</v>
      </c>
      <c r="G21" s="76">
        <f>SUM(G13:G20)</f>
        <v>37.861000000000004</v>
      </c>
      <c r="H21" s="77">
        <f>SUM(H13:H20)</f>
        <v>37.861000000000004</v>
      </c>
      <c r="I21" s="78">
        <v>260</v>
      </c>
      <c r="J21" s="79">
        <f>SUM(J13:J20)</f>
        <v>18.58284</v>
      </c>
    </row>
    <row r="22" spans="1:10" s="4" customFormat="1" ht="13.5" customHeight="1" thickBot="1">
      <c r="A22" s="143" t="s">
        <v>43</v>
      </c>
      <c r="B22" s="144"/>
      <c r="C22" s="144"/>
      <c r="D22" s="144"/>
      <c r="E22" s="144"/>
      <c r="F22" s="144"/>
      <c r="G22" s="144"/>
      <c r="H22" s="144"/>
      <c r="I22" s="144"/>
      <c r="J22" s="145"/>
    </row>
    <row r="23" spans="1:10" s="4" customFormat="1" ht="13.5" customHeight="1" thickTop="1">
      <c r="A23" s="17"/>
      <c r="B23" s="17"/>
      <c r="C23" s="17"/>
      <c r="D23" s="17"/>
      <c r="E23" s="17"/>
      <c r="F23" s="17"/>
      <c r="G23" s="17"/>
      <c r="H23" s="17"/>
      <c r="I23" s="17"/>
      <c r="J23" s="18"/>
    </row>
    <row r="24" spans="1:10" s="4" customFormat="1" ht="13.5" customHeight="1">
      <c r="A24" s="17"/>
      <c r="B24" s="17"/>
      <c r="C24" s="17"/>
      <c r="D24" s="17"/>
      <c r="E24" s="17"/>
      <c r="F24" s="19"/>
      <c r="G24" s="19"/>
      <c r="H24" s="17"/>
      <c r="I24" s="17"/>
      <c r="J24" s="18"/>
    </row>
    <row r="25" spans="1:10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4" customFormat="1" ht="13.5" customHeight="1">
      <c r="A26" s="17"/>
      <c r="B26" s="17"/>
      <c r="C26" s="17"/>
      <c r="D26" s="17"/>
      <c r="E26" s="17"/>
      <c r="F26" s="17"/>
      <c r="G26" s="17"/>
      <c r="H26" s="17"/>
      <c r="I26" s="17"/>
      <c r="J26" s="18"/>
    </row>
    <row r="27" spans="1:10" s="4" customFormat="1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8"/>
    </row>
    <row r="28" spans="1:10" s="4" customFormat="1" ht="13.5" customHeight="1">
      <c r="A28" s="17"/>
      <c r="B28" s="17"/>
      <c r="C28" s="17"/>
      <c r="D28" s="17"/>
      <c r="E28" s="17"/>
      <c r="F28" s="17"/>
      <c r="G28" s="17"/>
      <c r="H28" s="17"/>
      <c r="I28" s="17"/>
      <c r="J28" s="18"/>
    </row>
    <row r="29" spans="1:10" s="4" customFormat="1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8"/>
    </row>
    <row r="30" spans="1:10" s="4" customFormat="1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8"/>
    </row>
    <row r="31" spans="1:10" s="4" customFormat="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8"/>
    </row>
    <row r="32" spans="1:10" s="4" customFormat="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8"/>
    </row>
    <row r="33" spans="1:10" s="4" customFormat="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8"/>
    </row>
    <row r="34" spans="1:10" s="4" customFormat="1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8"/>
    </row>
    <row r="35" spans="1:10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8"/>
    </row>
    <row r="36" spans="1:10" s="4" customFormat="1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8"/>
    </row>
    <row r="37" spans="1:10" s="4" customFormat="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8"/>
    </row>
    <row r="38" spans="1:10" s="4" customFormat="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8"/>
    </row>
    <row r="39" spans="1:10" s="4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8"/>
    </row>
    <row r="40" spans="1:10" s="4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8"/>
    </row>
    <row r="41" spans="1:10" s="4" customFormat="1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8"/>
    </row>
    <row r="42" spans="1:10" s="4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8"/>
    </row>
    <row r="43" spans="1:10" s="4" customFormat="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8"/>
    </row>
    <row r="44" spans="1:10" s="4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8"/>
    </row>
    <row r="45" spans="1:10" s="4" customFormat="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8"/>
    </row>
    <row r="46" spans="1:10" s="4" customFormat="1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18"/>
    </row>
    <row r="47" spans="1:10" s="4" customFormat="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8"/>
    </row>
    <row r="48" spans="1:10" s="4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8"/>
    </row>
    <row r="49" spans="1:10" s="4" customFormat="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8"/>
    </row>
    <row r="50" spans="1:10" s="4" customFormat="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8"/>
    </row>
    <row r="51" spans="1:10" s="4" customFormat="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8"/>
    </row>
    <row r="52" spans="1:10" s="4" customFormat="1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8"/>
    </row>
    <row r="53" spans="1:10" s="4" customFormat="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8"/>
    </row>
    <row r="54" spans="1:10" s="4" customFormat="1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8"/>
    </row>
    <row r="55" spans="1:10" s="4" customFormat="1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8"/>
    </row>
    <row r="56" spans="1:10" s="4" customFormat="1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8"/>
    </row>
  </sheetData>
  <sheetProtection/>
  <mergeCells count="2">
    <mergeCell ref="A21:E21"/>
    <mergeCell ref="A22:J22"/>
  </mergeCells>
  <printOptions/>
  <pageMargins left="0.3937007874015748" right="0.3937007874015748" top="0.7874015748031497" bottom="0.7874015748031497" header="0.5118110236220472" footer="0.5118110236220472"/>
  <pageSetup firstPageNumber="75" useFirstPageNumber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421875" style="0" customWidth="1"/>
    <col min="3" max="3" width="38.28125" style="0" customWidth="1"/>
    <col min="4" max="4" width="7.140625" style="0" customWidth="1"/>
    <col min="5" max="5" width="7.28125" style="0" customWidth="1"/>
    <col min="6" max="6" width="7.7109375" style="0" customWidth="1"/>
    <col min="7" max="7" width="7.00390625" style="0" customWidth="1"/>
    <col min="8" max="8" width="7.28125" style="0" customWidth="1"/>
    <col min="9" max="9" width="6.421875" style="0" customWidth="1"/>
    <col min="10" max="10" width="5.57421875" style="0" customWidth="1"/>
  </cols>
  <sheetData>
    <row r="1" ht="13.5" thickBot="1">
      <c r="A1" s="3" t="s">
        <v>1</v>
      </c>
    </row>
    <row r="2" spans="1:10" ht="13.5" thickTop="1">
      <c r="A2" s="5" t="s">
        <v>33</v>
      </c>
      <c r="B2" s="20"/>
      <c r="C2" s="21" t="s">
        <v>50</v>
      </c>
      <c r="D2" s="22"/>
      <c r="E2" s="23"/>
      <c r="F2" s="23"/>
      <c r="G2" s="23"/>
      <c r="H2" s="23"/>
      <c r="I2" s="24"/>
      <c r="J2" s="25"/>
    </row>
    <row r="3" spans="1:10" ht="12.75">
      <c r="A3" s="6" t="s">
        <v>34</v>
      </c>
      <c r="B3" s="26"/>
      <c r="C3" s="1" t="s">
        <v>44</v>
      </c>
      <c r="D3" s="27"/>
      <c r="E3" s="28"/>
      <c r="F3" s="28"/>
      <c r="G3" s="28"/>
      <c r="H3" s="28"/>
      <c r="I3" s="29"/>
      <c r="J3" s="30"/>
    </row>
    <row r="4" spans="1:10" ht="12.75">
      <c r="A4" s="6" t="s">
        <v>35</v>
      </c>
      <c r="B4" s="26"/>
      <c r="C4" s="1" t="s">
        <v>51</v>
      </c>
      <c r="D4" s="31"/>
      <c r="E4" s="7" t="s">
        <v>36</v>
      </c>
      <c r="F4" s="32"/>
      <c r="G4" s="80"/>
      <c r="H4" s="28"/>
      <c r="I4" s="29"/>
      <c r="J4" s="30"/>
    </row>
    <row r="5" spans="1:10" ht="12.75">
      <c r="A5" s="8" t="s">
        <v>16</v>
      </c>
      <c r="B5" s="33"/>
      <c r="C5" s="81" t="s">
        <v>41</v>
      </c>
      <c r="D5" s="27"/>
      <c r="E5" s="9"/>
      <c r="F5" s="28"/>
      <c r="G5" s="28"/>
      <c r="H5" s="28"/>
      <c r="I5" s="29"/>
      <c r="J5" s="30"/>
    </row>
    <row r="6" spans="1:10" ht="12.75">
      <c r="A6" s="8" t="s">
        <v>37</v>
      </c>
      <c r="B6" s="33"/>
      <c r="C6" s="50" t="s">
        <v>41</v>
      </c>
      <c r="D6" s="34"/>
      <c r="E6" s="7"/>
      <c r="F6" s="32"/>
      <c r="G6" s="2"/>
      <c r="H6" s="28"/>
      <c r="I6" s="29"/>
      <c r="J6" s="30"/>
    </row>
    <row r="7" spans="1:10" ht="12.75">
      <c r="A7" s="10" t="s">
        <v>0</v>
      </c>
      <c r="B7" s="35"/>
      <c r="C7" s="51"/>
      <c r="D7" s="36"/>
      <c r="E7" s="7" t="s">
        <v>40</v>
      </c>
      <c r="F7" s="32"/>
      <c r="G7" s="15" t="s">
        <v>52</v>
      </c>
      <c r="H7" s="14"/>
      <c r="I7" s="29"/>
      <c r="J7" s="30"/>
    </row>
    <row r="8" spans="1:10" ht="13.5" thickBot="1">
      <c r="A8" s="11" t="s">
        <v>38</v>
      </c>
      <c r="B8" s="37"/>
      <c r="C8" s="52" t="s">
        <v>41</v>
      </c>
      <c r="D8" s="38"/>
      <c r="E8" s="39"/>
      <c r="F8" s="39"/>
      <c r="G8" s="39"/>
      <c r="H8" s="39"/>
      <c r="I8" s="40"/>
      <c r="J8" s="41"/>
    </row>
    <row r="9" spans="1:10" ht="13.5" thickTop="1">
      <c r="A9" s="12"/>
      <c r="B9" s="42"/>
      <c r="C9" s="17"/>
      <c r="D9" s="43"/>
      <c r="E9" s="16"/>
      <c r="F9" s="16"/>
      <c r="G9" s="16"/>
      <c r="H9" s="16"/>
      <c r="I9" s="44"/>
      <c r="J9" s="18"/>
    </row>
    <row r="10" spans="1:10" ht="13.5" thickBot="1">
      <c r="A10" s="45" t="s">
        <v>12</v>
      </c>
      <c r="B10" s="45"/>
      <c r="C10" s="46"/>
      <c r="D10" s="82"/>
      <c r="E10" s="49"/>
      <c r="F10" s="49"/>
      <c r="G10" s="49"/>
      <c r="H10" s="49"/>
      <c r="I10" s="44"/>
      <c r="J10" s="18"/>
    </row>
    <row r="11" spans="1:10" ht="13.5" thickTop="1">
      <c r="A11" s="53" t="s">
        <v>4</v>
      </c>
      <c r="B11" s="54" t="s">
        <v>5</v>
      </c>
      <c r="C11" s="55" t="s">
        <v>7</v>
      </c>
      <c r="D11" s="56" t="s">
        <v>8</v>
      </c>
      <c r="E11" s="56"/>
      <c r="F11" s="57" t="s">
        <v>9</v>
      </c>
      <c r="G11" s="57" t="s">
        <v>10</v>
      </c>
      <c r="H11" s="57" t="s">
        <v>30</v>
      </c>
      <c r="I11" s="58" t="s">
        <v>31</v>
      </c>
      <c r="J11" s="59" t="s">
        <v>14</v>
      </c>
    </row>
    <row r="12" spans="1:10" ht="12.75">
      <c r="A12" s="60" t="s">
        <v>3</v>
      </c>
      <c r="B12" s="61" t="s">
        <v>6</v>
      </c>
      <c r="C12" s="62"/>
      <c r="D12" s="63" t="s">
        <v>11</v>
      </c>
      <c r="E12" s="63" t="s">
        <v>25</v>
      </c>
      <c r="F12" s="64" t="s">
        <v>15</v>
      </c>
      <c r="G12" s="64" t="s">
        <v>26</v>
      </c>
      <c r="H12" s="64" t="s">
        <v>24</v>
      </c>
      <c r="I12" s="65" t="s">
        <v>32</v>
      </c>
      <c r="J12" s="66" t="s">
        <v>2</v>
      </c>
    </row>
    <row r="13" spans="1:10" ht="12.75">
      <c r="A13" s="67" t="s">
        <v>29</v>
      </c>
      <c r="B13" s="68" t="s">
        <v>53</v>
      </c>
      <c r="C13" s="69" t="s">
        <v>54</v>
      </c>
      <c r="D13" s="71">
        <v>10.28</v>
      </c>
      <c r="E13" s="71">
        <v>3.1</v>
      </c>
      <c r="F13" s="72">
        <f>ABS(E13-D13)</f>
        <v>7.18</v>
      </c>
      <c r="G13" s="72">
        <f>F13</f>
        <v>7.18</v>
      </c>
      <c r="H13" s="73">
        <f>F13</f>
        <v>7.18</v>
      </c>
      <c r="I13" s="74">
        <v>30</v>
      </c>
      <c r="J13" s="75">
        <f>SUM(G13*1000*2*0.00025)</f>
        <v>3.59</v>
      </c>
    </row>
    <row r="14" spans="1:10" ht="12.75">
      <c r="A14" s="67" t="s">
        <v>29</v>
      </c>
      <c r="B14" s="68" t="s">
        <v>55</v>
      </c>
      <c r="C14" s="83" t="s">
        <v>56</v>
      </c>
      <c r="D14" s="70">
        <v>2.071</v>
      </c>
      <c r="E14" s="71">
        <v>0</v>
      </c>
      <c r="F14" s="72">
        <f>SUM(D14-E14)</f>
        <v>2.071</v>
      </c>
      <c r="G14" s="72">
        <f>F14</f>
        <v>2.071</v>
      </c>
      <c r="H14" s="73">
        <f>F14</f>
        <v>2.071</v>
      </c>
      <c r="I14" s="74">
        <v>40</v>
      </c>
      <c r="J14" s="75">
        <f>SUM(G14*1000*2*0.00025)</f>
        <v>1.0355</v>
      </c>
    </row>
    <row r="15" spans="1:10" ht="12.75">
      <c r="A15" s="4"/>
      <c r="B15" s="4"/>
      <c r="C15" s="69" t="s">
        <v>57</v>
      </c>
      <c r="D15" s="4"/>
      <c r="E15" s="4"/>
      <c r="F15" s="4"/>
      <c r="G15" s="4"/>
      <c r="H15" s="4"/>
      <c r="I15" s="4">
        <v>85</v>
      </c>
      <c r="J15" s="4"/>
    </row>
    <row r="16" spans="1:10" ht="12.75">
      <c r="A16" s="67" t="s">
        <v>29</v>
      </c>
      <c r="B16" s="68" t="s">
        <v>58</v>
      </c>
      <c r="C16" s="83" t="s">
        <v>59</v>
      </c>
      <c r="D16" s="70">
        <v>10.547</v>
      </c>
      <c r="E16" s="71">
        <v>6.056</v>
      </c>
      <c r="F16" s="72">
        <f>SUM(D16-E16)</f>
        <v>4.4910000000000005</v>
      </c>
      <c r="G16" s="72">
        <f>F16</f>
        <v>4.4910000000000005</v>
      </c>
      <c r="H16" s="73">
        <f>F16</f>
        <v>4.4910000000000005</v>
      </c>
      <c r="I16" s="74">
        <v>115</v>
      </c>
      <c r="J16" s="75">
        <f>SUM(G16*1000*2*0.00025)</f>
        <v>2.2455000000000007</v>
      </c>
    </row>
    <row r="17" spans="1:10" ht="12.75">
      <c r="A17" s="67" t="s">
        <v>29</v>
      </c>
      <c r="B17" s="68" t="s">
        <v>60</v>
      </c>
      <c r="C17" s="69" t="s">
        <v>61</v>
      </c>
      <c r="D17" s="71">
        <v>2.399</v>
      </c>
      <c r="E17" s="71">
        <v>0</v>
      </c>
      <c r="F17" s="72">
        <f>ABS(E17-D17)</f>
        <v>2.399</v>
      </c>
      <c r="G17" s="72">
        <f>F17</f>
        <v>2.399</v>
      </c>
      <c r="H17" s="73">
        <f>F17</f>
        <v>2.399</v>
      </c>
      <c r="I17" s="74">
        <v>130</v>
      </c>
      <c r="J17" s="75">
        <f>SUM(G17*1000*2*0.00025)</f>
        <v>1.1995</v>
      </c>
    </row>
    <row r="18" spans="1:10" ht="12.75">
      <c r="A18" s="67" t="s">
        <v>29</v>
      </c>
      <c r="B18" s="68" t="s">
        <v>62</v>
      </c>
      <c r="C18" s="83" t="s">
        <v>63</v>
      </c>
      <c r="D18" s="70">
        <v>2.584</v>
      </c>
      <c r="E18" s="71">
        <v>5.955</v>
      </c>
      <c r="F18" s="72">
        <f>SUM(E18-D18)</f>
        <v>3.371</v>
      </c>
      <c r="G18" s="72">
        <f>F18</f>
        <v>3.371</v>
      </c>
      <c r="H18" s="73">
        <f>F18</f>
        <v>3.371</v>
      </c>
      <c r="I18" s="74">
        <v>135</v>
      </c>
      <c r="J18" s="75">
        <f>SUM(G18*1000*2*0.00025)</f>
        <v>1.6855</v>
      </c>
    </row>
    <row r="19" spans="1:10" ht="12.75">
      <c r="A19" s="67"/>
      <c r="B19" s="68"/>
      <c r="C19" s="69" t="s">
        <v>57</v>
      </c>
      <c r="D19" s="70"/>
      <c r="E19" s="71"/>
      <c r="F19" s="72"/>
      <c r="G19" s="72"/>
      <c r="H19" s="73"/>
      <c r="I19" s="74">
        <v>180</v>
      </c>
      <c r="J19" s="75"/>
    </row>
    <row r="20" spans="1:10" ht="12.75">
      <c r="A20" s="67" t="s">
        <v>29</v>
      </c>
      <c r="B20" s="68" t="s">
        <v>64</v>
      </c>
      <c r="C20" s="69" t="s">
        <v>65</v>
      </c>
      <c r="D20" s="70">
        <v>3.125</v>
      </c>
      <c r="E20" s="71">
        <v>3.8</v>
      </c>
      <c r="F20" s="72">
        <f>SUM(E20-D20)</f>
        <v>0.6749999999999998</v>
      </c>
      <c r="G20" s="72">
        <f>F20</f>
        <v>0.6749999999999998</v>
      </c>
      <c r="H20" s="73">
        <f>F20</f>
        <v>0.6749999999999998</v>
      </c>
      <c r="I20" s="74">
        <v>225</v>
      </c>
      <c r="J20" s="75">
        <f>SUM(G20*1000*2*0.00025)</f>
        <v>0.3374999999999999</v>
      </c>
    </row>
    <row r="21" spans="1:10" ht="12.75">
      <c r="A21" s="67" t="s">
        <v>66</v>
      </c>
      <c r="B21" s="68" t="s">
        <v>64</v>
      </c>
      <c r="C21" s="69" t="s">
        <v>67</v>
      </c>
      <c r="D21" s="70">
        <v>3.125</v>
      </c>
      <c r="E21" s="71">
        <v>0</v>
      </c>
      <c r="F21" s="72">
        <f>SUM(D21-E21)</f>
        <v>3.125</v>
      </c>
      <c r="G21" s="72">
        <v>0</v>
      </c>
      <c r="H21" s="73">
        <f>F21</f>
        <v>3.125</v>
      </c>
      <c r="I21" s="74">
        <v>230</v>
      </c>
      <c r="J21" s="75"/>
    </row>
    <row r="22" spans="1:10" ht="12.75">
      <c r="A22" s="67" t="s">
        <v>66</v>
      </c>
      <c r="B22" s="68" t="s">
        <v>62</v>
      </c>
      <c r="C22" s="83" t="s">
        <v>68</v>
      </c>
      <c r="D22" s="71">
        <v>2.584</v>
      </c>
      <c r="E22" s="71">
        <v>0</v>
      </c>
      <c r="F22" s="72">
        <f>ABS(E22-D22)</f>
        <v>2.584</v>
      </c>
      <c r="G22" s="72">
        <v>0</v>
      </c>
      <c r="H22" s="73">
        <f>F22</f>
        <v>2.584</v>
      </c>
      <c r="I22" s="74">
        <v>250</v>
      </c>
      <c r="J22" s="75"/>
    </row>
    <row r="23" spans="1:10" ht="12.75">
      <c r="A23" s="67" t="s">
        <v>66</v>
      </c>
      <c r="B23" s="68" t="s">
        <v>69</v>
      </c>
      <c r="C23" s="83" t="s">
        <v>70</v>
      </c>
      <c r="D23" s="70">
        <v>2.306</v>
      </c>
      <c r="E23" s="71">
        <v>0</v>
      </c>
      <c r="F23" s="72">
        <v>2.483</v>
      </c>
      <c r="G23" s="72">
        <v>0</v>
      </c>
      <c r="H23" s="73">
        <f>F23</f>
        <v>2.483</v>
      </c>
      <c r="I23" s="74">
        <v>255</v>
      </c>
      <c r="J23" s="75"/>
    </row>
    <row r="24" spans="1:10" ht="12.75">
      <c r="A24" s="67" t="s">
        <v>66</v>
      </c>
      <c r="B24" s="68" t="s">
        <v>71</v>
      </c>
      <c r="C24" s="83" t="s">
        <v>72</v>
      </c>
      <c r="D24" s="70">
        <v>0</v>
      </c>
      <c r="E24" s="71">
        <v>2.336</v>
      </c>
      <c r="F24" s="72">
        <f>SUM(E24-D24)</f>
        <v>2.336</v>
      </c>
      <c r="G24" s="72">
        <v>0</v>
      </c>
      <c r="H24" s="73">
        <f>F24</f>
        <v>2.336</v>
      </c>
      <c r="I24" s="74">
        <v>260</v>
      </c>
      <c r="J24" s="75"/>
    </row>
    <row r="25" spans="1:10" ht="12.75">
      <c r="A25" s="140" t="s">
        <v>73</v>
      </c>
      <c r="B25" s="141"/>
      <c r="C25" s="141"/>
      <c r="D25" s="141"/>
      <c r="E25" s="142"/>
      <c r="F25" s="77">
        <f>SUM(F13:F24)</f>
        <v>30.715</v>
      </c>
      <c r="G25" s="77">
        <f>SUM(G13:G24)</f>
        <v>20.187</v>
      </c>
      <c r="H25" s="77">
        <f>SUM(H13:H24)</f>
        <v>30.715</v>
      </c>
      <c r="I25" s="78">
        <v>260</v>
      </c>
      <c r="J25" s="79">
        <f>SUM(J13:J24)</f>
        <v>10.0935</v>
      </c>
    </row>
    <row r="26" spans="1:10" ht="13.5" thickBot="1">
      <c r="A26" s="143" t="s">
        <v>74</v>
      </c>
      <c r="B26" s="144"/>
      <c r="C26" s="144"/>
      <c r="D26" s="144"/>
      <c r="E26" s="144"/>
      <c r="F26" s="144"/>
      <c r="G26" s="144"/>
      <c r="H26" s="144"/>
      <c r="I26" s="144"/>
      <c r="J26" s="145"/>
    </row>
    <row r="27" spans="1:10" ht="13.5" thickTop="1">
      <c r="A27" s="17"/>
      <c r="B27" s="17"/>
      <c r="C27" s="17"/>
      <c r="D27" s="17"/>
      <c r="E27" s="17"/>
      <c r="F27" s="19"/>
      <c r="G27" s="19"/>
      <c r="H27" s="17"/>
      <c r="I27" s="17"/>
      <c r="J27" s="18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8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8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8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8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8"/>
    </row>
    <row r="35" spans="1:10" ht="12.75">
      <c r="A35" s="17"/>
      <c r="B35" s="17"/>
      <c r="C35" s="17"/>
      <c r="D35" s="17"/>
      <c r="E35" s="17"/>
      <c r="F35" s="17"/>
      <c r="G35" s="17"/>
      <c r="H35" s="17"/>
      <c r="I35" s="17"/>
      <c r="J35" s="18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12.75">
      <c r="A38" s="17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2.75">
      <c r="A39" s="17"/>
      <c r="B39" s="17"/>
      <c r="C39" s="17"/>
      <c r="D39" s="17"/>
      <c r="E39" s="17"/>
      <c r="F39" s="17"/>
      <c r="G39" s="17"/>
      <c r="H39" s="17"/>
      <c r="I39" s="17"/>
      <c r="J39" s="18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8"/>
    </row>
    <row r="41" spans="1:10" ht="12.75">
      <c r="A41" s="17"/>
      <c r="B41" s="17"/>
      <c r="C41" s="17"/>
      <c r="D41" s="17"/>
      <c r="E41" s="17"/>
      <c r="F41" s="17"/>
      <c r="G41" s="17"/>
      <c r="H41" s="17"/>
      <c r="I41" s="17"/>
      <c r="J41" s="18"/>
    </row>
    <row r="42" spans="1:10" ht="12.75">
      <c r="A42" s="17"/>
      <c r="B42" s="17"/>
      <c r="C42" s="17"/>
      <c r="D42" s="17"/>
      <c r="E42" s="17"/>
      <c r="F42" s="17"/>
      <c r="G42" s="17"/>
      <c r="H42" s="17"/>
      <c r="I42" s="17"/>
      <c r="J42" s="18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8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8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8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8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8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18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8"/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17"/>
      <c r="J50" s="18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8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8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8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8"/>
    </row>
  </sheetData>
  <sheetProtection/>
  <mergeCells count="2">
    <mergeCell ref="A25:E25"/>
    <mergeCell ref="A26:J26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37.8515625" style="0" customWidth="1"/>
    <col min="4" max="4" width="7.8515625" style="0" customWidth="1"/>
    <col min="5" max="5" width="7.57421875" style="0" customWidth="1"/>
    <col min="6" max="8" width="7.421875" style="0" customWidth="1"/>
    <col min="9" max="9" width="5.140625" style="0" customWidth="1"/>
    <col min="10" max="10" width="5.28125" style="13" customWidth="1"/>
    <col min="11" max="11" width="10.28125" style="0" customWidth="1"/>
    <col min="12" max="12" width="9.00390625" style="0" customWidth="1"/>
    <col min="13" max="13" width="8.57421875" style="0" customWidth="1"/>
    <col min="14" max="14" width="10.00390625" style="0" customWidth="1"/>
    <col min="15" max="15" width="12.57421875" style="0" customWidth="1"/>
    <col min="16" max="16" width="9.8515625" style="0" customWidth="1"/>
    <col min="18" max="18" width="9.8515625" style="0" customWidth="1"/>
    <col min="19" max="19" width="12.421875" style="0" customWidth="1"/>
  </cols>
  <sheetData>
    <row r="1" ht="13.5" thickBot="1">
      <c r="A1" s="3" t="s">
        <v>1</v>
      </c>
    </row>
    <row r="2" spans="1:10" s="4" customFormat="1" ht="13.5" customHeight="1" thickTop="1">
      <c r="A2" s="84" t="s">
        <v>33</v>
      </c>
      <c r="B2" s="85"/>
      <c r="C2" s="86" t="s">
        <v>75</v>
      </c>
      <c r="D2" s="87"/>
      <c r="E2" s="88"/>
      <c r="F2" s="88"/>
      <c r="G2" s="88"/>
      <c r="H2" s="88"/>
      <c r="I2" s="89"/>
      <c r="J2" s="25"/>
    </row>
    <row r="3" spans="1:10" s="4" customFormat="1" ht="13.5" customHeight="1">
      <c r="A3" s="90" t="s">
        <v>34</v>
      </c>
      <c r="B3" s="91"/>
      <c r="C3" s="92" t="s">
        <v>104</v>
      </c>
      <c r="D3" s="93"/>
      <c r="E3" s="94"/>
      <c r="F3" s="94"/>
      <c r="G3" s="94"/>
      <c r="H3" s="94"/>
      <c r="I3" s="95"/>
      <c r="J3" s="30"/>
    </row>
    <row r="4" spans="1:10" s="4" customFormat="1" ht="13.5" customHeight="1">
      <c r="A4" s="90" t="s">
        <v>35</v>
      </c>
      <c r="B4" s="91"/>
      <c r="C4" s="1" t="s">
        <v>76</v>
      </c>
      <c r="D4" s="96"/>
      <c r="E4" s="97" t="s">
        <v>36</v>
      </c>
      <c r="F4" s="98"/>
      <c r="G4" s="99"/>
      <c r="H4" s="94"/>
      <c r="I4" s="95"/>
      <c r="J4" s="30"/>
    </row>
    <row r="5" spans="1:10" s="4" customFormat="1" ht="13.5" customHeight="1">
      <c r="A5" s="100" t="s">
        <v>16</v>
      </c>
      <c r="B5" s="101"/>
      <c r="C5" s="81" t="s">
        <v>41</v>
      </c>
      <c r="D5" s="93"/>
      <c r="E5" s="102"/>
      <c r="F5" s="94"/>
      <c r="G5" s="94"/>
      <c r="H5" s="94"/>
      <c r="I5" s="95"/>
      <c r="J5" s="30"/>
    </row>
    <row r="6" spans="1:10" s="4" customFormat="1" ht="13.5" customHeight="1">
      <c r="A6" s="100" t="s">
        <v>37</v>
      </c>
      <c r="B6" s="101"/>
      <c r="C6" s="50" t="s">
        <v>41</v>
      </c>
      <c r="D6" s="103"/>
      <c r="E6" s="97" t="s">
        <v>39</v>
      </c>
      <c r="F6" s="98"/>
      <c r="G6" s="104"/>
      <c r="H6" s="94"/>
      <c r="I6" s="95"/>
      <c r="J6" s="30"/>
    </row>
    <row r="7" spans="1:10" s="4" customFormat="1" ht="13.5" customHeight="1">
      <c r="A7" s="105" t="s">
        <v>0</v>
      </c>
      <c r="B7" s="106"/>
      <c r="C7" s="51"/>
      <c r="D7" s="107"/>
      <c r="E7" s="97" t="s">
        <v>40</v>
      </c>
      <c r="F7" s="98"/>
      <c r="G7" s="108" t="s">
        <v>77</v>
      </c>
      <c r="H7" s="14"/>
      <c r="I7" s="95"/>
      <c r="J7" s="30"/>
    </row>
    <row r="8" spans="1:10" s="4" customFormat="1" ht="13.5" customHeight="1" thickBot="1">
      <c r="A8" s="109" t="s">
        <v>38</v>
      </c>
      <c r="B8" s="110"/>
      <c r="C8" s="52" t="s">
        <v>41</v>
      </c>
      <c r="D8" s="111"/>
      <c r="E8" s="112"/>
      <c r="F8" s="112"/>
      <c r="G8" s="112"/>
      <c r="H8" s="112"/>
      <c r="I8" s="113"/>
      <c r="J8" s="41"/>
    </row>
    <row r="9" spans="1:10" s="4" customFormat="1" ht="13.5" customHeight="1" thickTop="1">
      <c r="A9" s="114"/>
      <c r="B9" s="115"/>
      <c r="C9" s="116"/>
      <c r="D9" s="117"/>
      <c r="E9" s="118"/>
      <c r="F9" s="118"/>
      <c r="G9" s="118"/>
      <c r="H9" s="118"/>
      <c r="I9" s="119"/>
      <c r="J9" s="18"/>
    </row>
    <row r="10" spans="1:10" s="4" customFormat="1" ht="13.5" customHeight="1" thickBot="1">
      <c r="A10" s="120" t="s">
        <v>12</v>
      </c>
      <c r="B10" s="120"/>
      <c r="C10" s="121"/>
      <c r="D10" s="122"/>
      <c r="E10" s="123"/>
      <c r="F10" s="123"/>
      <c r="G10" s="123"/>
      <c r="H10" s="123"/>
      <c r="I10" s="119"/>
      <c r="J10" s="18"/>
    </row>
    <row r="11" spans="1:10" s="4" customFormat="1" ht="13.5" customHeight="1" thickTop="1">
      <c r="A11" s="53" t="s">
        <v>4</v>
      </c>
      <c r="B11" s="54" t="s">
        <v>5</v>
      </c>
      <c r="C11" s="55" t="s">
        <v>7</v>
      </c>
      <c r="D11" s="124" t="s">
        <v>8</v>
      </c>
      <c r="E11" s="125"/>
      <c r="F11" s="57" t="s">
        <v>9</v>
      </c>
      <c r="G11" s="57" t="s">
        <v>10</v>
      </c>
      <c r="H11" s="126" t="s">
        <v>30</v>
      </c>
      <c r="I11" s="127" t="s">
        <v>31</v>
      </c>
      <c r="J11" s="59" t="s">
        <v>14</v>
      </c>
    </row>
    <row r="12" spans="1:11" s="4" customFormat="1" ht="13.5" customHeight="1">
      <c r="A12" s="60" t="s">
        <v>3</v>
      </c>
      <c r="B12" s="61" t="s">
        <v>6</v>
      </c>
      <c r="C12" s="62"/>
      <c r="D12" s="63" t="s">
        <v>11</v>
      </c>
      <c r="E12" s="63" t="s">
        <v>25</v>
      </c>
      <c r="F12" s="64" t="s">
        <v>15</v>
      </c>
      <c r="G12" s="64" t="s">
        <v>26</v>
      </c>
      <c r="H12" s="128" t="s">
        <v>24</v>
      </c>
      <c r="I12" s="129" t="s">
        <v>32</v>
      </c>
      <c r="J12" s="66" t="s">
        <v>2</v>
      </c>
      <c r="K12" s="130"/>
    </row>
    <row r="13" spans="1:10" s="4" customFormat="1" ht="13.5" customHeight="1">
      <c r="A13" s="67" t="s">
        <v>29</v>
      </c>
      <c r="B13" s="68" t="s">
        <v>53</v>
      </c>
      <c r="C13" s="69" t="s">
        <v>78</v>
      </c>
      <c r="D13" s="70">
        <v>0</v>
      </c>
      <c r="E13" s="71">
        <v>3.1</v>
      </c>
      <c r="F13" s="72">
        <f>SUM(E13-D13)</f>
        <v>3.1</v>
      </c>
      <c r="G13" s="72">
        <f>F13</f>
        <v>3.1</v>
      </c>
      <c r="H13" s="73">
        <f>F13</f>
        <v>3.1</v>
      </c>
      <c r="I13" s="74">
        <v>30</v>
      </c>
      <c r="J13" s="75">
        <f>SUM(G13*1000*2*0.00021)</f>
        <v>1.302</v>
      </c>
    </row>
    <row r="14" spans="1:10" s="4" customFormat="1" ht="13.5" customHeight="1">
      <c r="A14" s="131" t="s">
        <v>29</v>
      </c>
      <c r="B14" s="132" t="s">
        <v>79</v>
      </c>
      <c r="C14" s="133" t="s">
        <v>80</v>
      </c>
      <c r="D14" s="134">
        <v>2.901</v>
      </c>
      <c r="E14" s="135">
        <v>0</v>
      </c>
      <c r="F14" s="72">
        <f>SUM(D14-E14)</f>
        <v>2.901</v>
      </c>
      <c r="G14" s="72">
        <f>F14</f>
        <v>2.901</v>
      </c>
      <c r="H14" s="73">
        <f>F14</f>
        <v>2.901</v>
      </c>
      <c r="I14" s="74">
        <v>44</v>
      </c>
      <c r="J14" s="75">
        <f>SUM(G14*1000*2*0.00021)</f>
        <v>1.21842</v>
      </c>
    </row>
    <row r="15" spans="1:10" s="4" customFormat="1" ht="13.5" customHeight="1">
      <c r="A15" s="131" t="s">
        <v>29</v>
      </c>
      <c r="B15" s="132" t="s">
        <v>81</v>
      </c>
      <c r="C15" s="133" t="s">
        <v>82</v>
      </c>
      <c r="D15" s="134">
        <v>0</v>
      </c>
      <c r="E15" s="135">
        <v>3.963</v>
      </c>
      <c r="F15" s="72">
        <f>SUM(E15-D15)</f>
        <v>3.963</v>
      </c>
      <c r="G15" s="72">
        <f>F15</f>
        <v>3.963</v>
      </c>
      <c r="H15" s="73">
        <f>F15</f>
        <v>3.963</v>
      </c>
      <c r="I15" s="74">
        <v>52</v>
      </c>
      <c r="J15" s="75">
        <f>SUM(G15*1000*2*0.0002)</f>
        <v>1.5852000000000002</v>
      </c>
    </row>
    <row r="16" spans="1:10" s="4" customFormat="1" ht="13.5" customHeight="1">
      <c r="A16" s="131" t="s">
        <v>29</v>
      </c>
      <c r="B16" s="132" t="s">
        <v>83</v>
      </c>
      <c r="C16" s="133" t="s">
        <v>84</v>
      </c>
      <c r="D16" s="134">
        <v>2.713</v>
      </c>
      <c r="E16" s="135">
        <v>0</v>
      </c>
      <c r="F16" s="72">
        <f>SUM(D16-E16)</f>
        <v>2.713</v>
      </c>
      <c r="G16" s="72">
        <f>F16</f>
        <v>2.713</v>
      </c>
      <c r="H16" s="73">
        <f>F16</f>
        <v>2.713</v>
      </c>
      <c r="I16" s="74">
        <v>57</v>
      </c>
      <c r="J16" s="75">
        <f>SUM(G16*1000*2*0.0002)</f>
        <v>1.0852</v>
      </c>
    </row>
    <row r="17" spans="1:10" s="4" customFormat="1" ht="13.5" customHeight="1">
      <c r="A17" s="131"/>
      <c r="B17" s="132"/>
      <c r="C17" s="133" t="s">
        <v>85</v>
      </c>
      <c r="D17" s="134"/>
      <c r="E17" s="135"/>
      <c r="F17" s="72"/>
      <c r="G17" s="72"/>
      <c r="H17" s="73"/>
      <c r="I17" s="74">
        <v>90</v>
      </c>
      <c r="J17" s="75"/>
    </row>
    <row r="18" spans="1:10" s="4" customFormat="1" ht="13.5" customHeight="1">
      <c r="A18" s="131" t="s">
        <v>29</v>
      </c>
      <c r="B18" s="132" t="s">
        <v>86</v>
      </c>
      <c r="C18" s="133" t="s">
        <v>87</v>
      </c>
      <c r="D18" s="134">
        <v>0</v>
      </c>
      <c r="E18" s="135">
        <v>1.16</v>
      </c>
      <c r="F18" s="72">
        <f>SUM(E18-D18)</f>
        <v>1.16</v>
      </c>
      <c r="G18" s="72">
        <f aca="true" t="shared" si="0" ref="G18:G24">F18</f>
        <v>1.16</v>
      </c>
      <c r="H18" s="73">
        <f aca="true" t="shared" si="1" ref="H18:H24">F18</f>
        <v>1.16</v>
      </c>
      <c r="I18" s="74">
        <v>103</v>
      </c>
      <c r="J18" s="75">
        <f>SUM(G18*1000*2*0.00022)</f>
        <v>0.5104</v>
      </c>
    </row>
    <row r="19" spans="1:10" s="4" customFormat="1" ht="13.5" customHeight="1">
      <c r="A19" s="131" t="s">
        <v>29</v>
      </c>
      <c r="B19" s="132" t="s">
        <v>88</v>
      </c>
      <c r="C19" s="133" t="s">
        <v>89</v>
      </c>
      <c r="D19" s="134">
        <v>0.995</v>
      </c>
      <c r="E19" s="135">
        <v>0</v>
      </c>
      <c r="F19" s="72">
        <f>SUM(D19-E19)</f>
        <v>0.995</v>
      </c>
      <c r="G19" s="72">
        <f t="shared" si="0"/>
        <v>0.995</v>
      </c>
      <c r="H19" s="73">
        <f t="shared" si="1"/>
        <v>0.995</v>
      </c>
      <c r="I19" s="74">
        <v>105</v>
      </c>
      <c r="J19" s="75">
        <f>SUM(G19*1000*2*0.00022)</f>
        <v>0.4378</v>
      </c>
    </row>
    <row r="20" spans="1:10" s="4" customFormat="1" ht="13.5" customHeight="1">
      <c r="A20" s="131" t="s">
        <v>29</v>
      </c>
      <c r="B20" s="132" t="s">
        <v>90</v>
      </c>
      <c r="C20" s="133" t="s">
        <v>91</v>
      </c>
      <c r="D20" s="134">
        <v>4.704</v>
      </c>
      <c r="E20" s="135">
        <v>0</v>
      </c>
      <c r="F20" s="72">
        <f>SUM(D20-E20)</f>
        <v>4.704</v>
      </c>
      <c r="G20" s="72">
        <f t="shared" si="0"/>
        <v>4.704</v>
      </c>
      <c r="H20" s="73">
        <f t="shared" si="1"/>
        <v>4.704</v>
      </c>
      <c r="I20" s="74">
        <v>115</v>
      </c>
      <c r="J20" s="75">
        <f>SUM(G20*1000*2*0.0002)</f>
        <v>1.8816000000000002</v>
      </c>
    </row>
    <row r="21" spans="1:10" s="4" customFormat="1" ht="13.5" customHeight="1">
      <c r="A21" s="131" t="s">
        <v>29</v>
      </c>
      <c r="B21" s="132" t="s">
        <v>92</v>
      </c>
      <c r="C21" s="133" t="s">
        <v>93</v>
      </c>
      <c r="D21" s="134">
        <v>1.669</v>
      </c>
      <c r="E21" s="135">
        <v>0.729</v>
      </c>
      <c r="F21" s="72">
        <f>SUM(D21-E21)</f>
        <v>0.9400000000000001</v>
      </c>
      <c r="G21" s="72">
        <f t="shared" si="0"/>
        <v>0.9400000000000001</v>
      </c>
      <c r="H21" s="73">
        <f t="shared" si="1"/>
        <v>0.9400000000000001</v>
      </c>
      <c r="I21" s="74">
        <v>117</v>
      </c>
      <c r="J21" s="75">
        <f>SUM(G21*1000*2*0.0002)</f>
        <v>0.37600000000000006</v>
      </c>
    </row>
    <row r="22" spans="1:10" s="4" customFormat="1" ht="13.5" customHeight="1">
      <c r="A22" s="131" t="s">
        <v>29</v>
      </c>
      <c r="B22" s="132" t="s">
        <v>92</v>
      </c>
      <c r="C22" s="133" t="s">
        <v>94</v>
      </c>
      <c r="D22" s="134">
        <v>1.669</v>
      </c>
      <c r="E22" s="135">
        <v>2.334</v>
      </c>
      <c r="F22" s="72">
        <f>SUM(E22-D22)</f>
        <v>0.665</v>
      </c>
      <c r="G22" s="72">
        <f t="shared" si="0"/>
        <v>0.665</v>
      </c>
      <c r="H22" s="73">
        <f t="shared" si="1"/>
        <v>0.665</v>
      </c>
      <c r="I22" s="74">
        <v>122</v>
      </c>
      <c r="J22" s="75">
        <f>SUM(G22*1000*2*0.0002)</f>
        <v>0.266</v>
      </c>
    </row>
    <row r="23" spans="1:10" s="4" customFormat="1" ht="13.5" customHeight="1">
      <c r="A23" s="131" t="s">
        <v>29</v>
      </c>
      <c r="B23" s="132" t="s">
        <v>95</v>
      </c>
      <c r="C23" s="133" t="s">
        <v>96</v>
      </c>
      <c r="D23" s="134">
        <v>0</v>
      </c>
      <c r="E23" s="135">
        <v>2.454</v>
      </c>
      <c r="F23" s="72">
        <f>SUM(E23-D23)</f>
        <v>2.454</v>
      </c>
      <c r="G23" s="72">
        <f t="shared" si="0"/>
        <v>2.454</v>
      </c>
      <c r="H23" s="73">
        <f t="shared" si="1"/>
        <v>2.454</v>
      </c>
      <c r="I23" s="74">
        <v>127</v>
      </c>
      <c r="J23" s="75">
        <f>SUM(G23*1000*2*0.0002)</f>
        <v>0.9816</v>
      </c>
    </row>
    <row r="24" spans="1:10" s="4" customFormat="1" ht="13.5" customHeight="1">
      <c r="A24" s="131" t="s">
        <v>29</v>
      </c>
      <c r="B24" s="132" t="s">
        <v>97</v>
      </c>
      <c r="C24" s="133" t="s">
        <v>98</v>
      </c>
      <c r="D24" s="134">
        <v>0</v>
      </c>
      <c r="E24" s="135">
        <v>3.077</v>
      </c>
      <c r="F24" s="72">
        <f>SUM(E24-D24)</f>
        <v>3.077</v>
      </c>
      <c r="G24" s="72">
        <f t="shared" si="0"/>
        <v>3.077</v>
      </c>
      <c r="H24" s="73">
        <f t="shared" si="1"/>
        <v>3.077</v>
      </c>
      <c r="I24" s="74">
        <v>135</v>
      </c>
      <c r="J24" s="75">
        <f>SUM(G24*1000*2*0.0002)</f>
        <v>1.2308000000000001</v>
      </c>
    </row>
    <row r="25" spans="1:10" s="4" customFormat="1" ht="13.5" customHeight="1">
      <c r="A25" s="131"/>
      <c r="B25" s="132"/>
      <c r="C25" s="133" t="s">
        <v>85</v>
      </c>
      <c r="D25" s="134"/>
      <c r="E25" s="135"/>
      <c r="F25" s="72"/>
      <c r="G25" s="72"/>
      <c r="H25" s="73"/>
      <c r="I25" s="74">
        <v>160</v>
      </c>
      <c r="J25" s="75"/>
    </row>
    <row r="26" spans="1:10" s="4" customFormat="1" ht="13.5" customHeight="1">
      <c r="A26" s="131" t="s">
        <v>29</v>
      </c>
      <c r="B26" s="132" t="s">
        <v>99</v>
      </c>
      <c r="C26" s="133" t="s">
        <v>100</v>
      </c>
      <c r="D26" s="134">
        <v>1.427</v>
      </c>
      <c r="E26" s="135">
        <v>7.988</v>
      </c>
      <c r="F26" s="72">
        <f>SUM(E26-D26)</f>
        <v>6.561</v>
      </c>
      <c r="G26" s="72">
        <f>F26</f>
        <v>6.561</v>
      </c>
      <c r="H26" s="73">
        <f>F26</f>
        <v>6.561</v>
      </c>
      <c r="I26" s="74">
        <v>180</v>
      </c>
      <c r="J26" s="75">
        <f>SUM(G26*1000*2*0.00022)</f>
        <v>2.8868400000000003</v>
      </c>
    </row>
    <row r="27" spans="1:10" s="4" customFormat="1" ht="13.5" customHeight="1">
      <c r="A27" s="131" t="s">
        <v>66</v>
      </c>
      <c r="B27" s="132" t="s">
        <v>101</v>
      </c>
      <c r="C27" s="133" t="s">
        <v>102</v>
      </c>
      <c r="D27" s="134">
        <v>0</v>
      </c>
      <c r="E27" s="135">
        <v>1.46</v>
      </c>
      <c r="F27" s="72">
        <f>SUM(E27-D27)</f>
        <v>1.46</v>
      </c>
      <c r="G27" s="72">
        <v>0</v>
      </c>
      <c r="H27" s="73">
        <f>F27</f>
        <v>1.46</v>
      </c>
      <c r="I27" s="136">
        <v>200</v>
      </c>
      <c r="J27" s="75"/>
    </row>
    <row r="28" spans="1:10" s="4" customFormat="1" ht="13.5" customHeight="1">
      <c r="A28" s="140" t="s">
        <v>103</v>
      </c>
      <c r="B28" s="146"/>
      <c r="C28" s="146"/>
      <c r="D28" s="146"/>
      <c r="E28" s="147"/>
      <c r="F28" s="137">
        <f>SUM(F13:F27)</f>
        <v>34.693</v>
      </c>
      <c r="G28" s="137">
        <f>SUM(G13:G27)</f>
        <v>33.233</v>
      </c>
      <c r="H28" s="138">
        <f>SUM(H13:H27)</f>
        <v>34.693</v>
      </c>
      <c r="I28" s="139">
        <v>200</v>
      </c>
      <c r="J28" s="79">
        <f>SUM(J13:J26)</f>
        <v>13.761860000000002</v>
      </c>
    </row>
    <row r="29" spans="1:10" s="4" customFormat="1" ht="13.5" customHeight="1" thickBot="1">
      <c r="A29" s="148" t="s">
        <v>105</v>
      </c>
      <c r="B29" s="149"/>
      <c r="C29" s="149"/>
      <c r="D29" s="149"/>
      <c r="E29" s="149"/>
      <c r="F29" s="149"/>
      <c r="G29" s="149"/>
      <c r="H29" s="149"/>
      <c r="I29" s="149"/>
      <c r="J29" s="150"/>
    </row>
    <row r="30" spans="1:10" s="4" customFormat="1" ht="13.5" customHeight="1" thickTop="1">
      <c r="A30" s="17"/>
      <c r="B30" s="17"/>
      <c r="C30" s="17"/>
      <c r="D30" s="17"/>
      <c r="E30" s="17"/>
      <c r="F30" s="17"/>
      <c r="G30" s="19"/>
      <c r="H30" s="17"/>
      <c r="I30" s="17"/>
      <c r="J30" s="18"/>
    </row>
    <row r="31" spans="1:10" s="4" customFormat="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8"/>
    </row>
    <row r="32" spans="1:10" s="4" customFormat="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8"/>
    </row>
    <row r="33" spans="1:10" s="4" customFormat="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8"/>
    </row>
    <row r="34" spans="1:10" s="4" customFormat="1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8"/>
    </row>
    <row r="35" spans="1:10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8"/>
    </row>
    <row r="36" spans="1:10" s="4" customFormat="1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8"/>
    </row>
    <row r="37" spans="1:10" s="4" customFormat="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8"/>
    </row>
    <row r="38" spans="1:10" s="4" customFormat="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8"/>
    </row>
    <row r="39" spans="1:10" s="4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8"/>
    </row>
    <row r="40" spans="1:10" s="4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8"/>
    </row>
    <row r="41" spans="1:10" s="4" customFormat="1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8"/>
    </row>
    <row r="42" spans="1:10" s="4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8"/>
    </row>
    <row r="43" spans="1:10" s="4" customFormat="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8"/>
    </row>
    <row r="44" spans="1:10" s="4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8"/>
    </row>
    <row r="45" spans="1:10" s="4" customFormat="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8"/>
    </row>
    <row r="46" spans="1:10" s="4" customFormat="1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18"/>
    </row>
    <row r="47" spans="1:10" s="4" customFormat="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8"/>
    </row>
    <row r="48" spans="1:10" s="4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8"/>
    </row>
    <row r="49" spans="1:10" s="4" customFormat="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8"/>
    </row>
    <row r="50" spans="1:10" s="4" customFormat="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8"/>
    </row>
    <row r="51" spans="1:10" s="4" customFormat="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8"/>
    </row>
    <row r="52" spans="1:10" s="4" customFormat="1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8"/>
    </row>
    <row r="53" spans="1:10" s="4" customFormat="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8"/>
    </row>
    <row r="54" spans="1:10" s="4" customFormat="1" ht="13.5" customHeight="1">
      <c r="A54" s="17"/>
      <c r="B54" s="17"/>
      <c r="C54" s="116"/>
      <c r="D54" s="116"/>
      <c r="E54" s="17"/>
      <c r="F54" s="17"/>
      <c r="G54" s="17"/>
      <c r="H54" s="17"/>
      <c r="I54" s="17"/>
      <c r="J54" s="18"/>
    </row>
    <row r="55" spans="1:10" s="4" customFormat="1" ht="13.5" customHeight="1">
      <c r="A55" s="17"/>
      <c r="B55" s="17"/>
      <c r="C55" s="116"/>
      <c r="D55" s="116"/>
      <c r="E55" s="17"/>
      <c r="F55" s="17"/>
      <c r="G55" s="17"/>
      <c r="H55" s="17"/>
      <c r="I55" s="17"/>
      <c r="J55" s="18"/>
    </row>
    <row r="56" ht="12.75"/>
    <row r="57" ht="12.75"/>
    <row r="58" ht="12.75"/>
  </sheetData>
  <sheetProtection/>
  <mergeCells count="2">
    <mergeCell ref="A28:E28"/>
    <mergeCell ref="A29:J29"/>
  </mergeCells>
  <printOptions/>
  <pageMargins left="0.3937007874015748" right="0.3937007874015748" top="0.5905511811023623" bottom="0.5905511811023623" header="0.5118110236220472" footer="0.5118110236220472"/>
  <pageSetup firstPageNumber="75" useFirstPageNumber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Václav Ouhrabka</Manager>
  <Company>SÚS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OP ZÚ 2002-3</dc:title>
  <dc:subject/>
  <dc:creator>Marian Cvrkal</dc:creator>
  <cp:keywords/>
  <dc:description/>
  <cp:lastModifiedBy>Filipkova</cp:lastModifiedBy>
  <cp:lastPrinted>2007-09-24T10:16:51Z</cp:lastPrinted>
  <dcterms:created xsi:type="dcterms:W3CDTF">2002-07-26T06:37:35Z</dcterms:created>
  <dcterms:modified xsi:type="dcterms:W3CDTF">2014-09-12T05:00:39Z</dcterms:modified>
  <cp:category/>
  <cp:version/>
  <cp:contentType/>
  <cp:contentStatus/>
</cp:coreProperties>
</file>