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50" sheetId="4" r:id="rId4"/>
  </sheets>
  <definedNames/>
  <calcPr fullCalcOnLoad="1"/>
</workbook>
</file>

<file path=xl/sharedStrings.xml><?xml version="1.0" encoding="utf-8"?>
<sst xmlns="http://schemas.openxmlformats.org/spreadsheetml/2006/main" count="1025" uniqueCount="365">
  <si>
    <t>Soupis objektů s DPH</t>
  </si>
  <si>
    <t>Stavba:III/30523 - ULICE VRACLAVSKÁ-STAVEBNÍ ÚPRAVY, VYSOKÉ MÝTO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</si>
  <si>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</si>
  <si>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</si>
  <si>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</si>
  <si>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</si>
  <si>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</si>
  <si>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</si>
  <si>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</si>
  <si>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</si>
  <si>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</si>
  <si>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</si>
  <si>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</si>
  <si>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</si>
  <si>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OPTIMA spol. s.r.o.</t>
  </si>
  <si>
    <t>Příloha k formuláři pro ocenění nabídky</t>
  </si>
  <si>
    <t>Stavba</t>
  </si>
  <si>
    <t>číslo a název SO</t>
  </si>
  <si>
    <t>číslo a název rozpočtu:</t>
  </si>
  <si>
    <t>III/30523</t>
  </si>
  <si>
    <t>ULICE VRACLAVSKÁ-STAVEBNÍ ÚPRAVY, VYSOKÉ MÝTO</t>
  </si>
  <si>
    <t>SO 001</t>
  </si>
  <si>
    <t>VŠEOBECNÉ POLOŽKY - PRO CELOU STAVBU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</si>
  <si>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</si>
  <si>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</si>
  <si>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</si>
  <si>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</si>
  <si>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</si>
  <si>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</si>
  <si>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</si>
  <si>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</si>
  <si>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</si>
  <si>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</si>
  <si>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</si>
  <si>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</si>
  <si>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HMOTNOST</t>
  </si>
  <si>
    <t>SUTĚ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</si>
  <si>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</si>
  <si>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</si>
  <si>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</si>
  <si>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</si>
  <si>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</si>
  <si>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</si>
  <si>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</si>
  <si>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</si>
  <si>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</si>
  <si>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</si>
  <si>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/>
  </si>
  <si>
    <t>02710</t>
  </si>
  <si>
    <t>POMOC PRÁCE ZŘÍZ NEBO ZAJIŠŤ OBJÍŽĎKY A PŘÍSTUP CESTY
zajištění vydání všech potřebných rozhodnutí a stanovení pro přechodnou úpravu provozu na pozemních komunikací.</t>
  </si>
  <si>
    <t xml:space="preserve">KPL       </t>
  </si>
  <si>
    <t>1=1,000 [A]</t>
  </si>
  <si>
    <t>zahrnuje veškeré náklady spojené s objednatelem požadovanými zařízeními</t>
  </si>
  <si>
    <t>02720</t>
  </si>
  <si>
    <t>POMOC PRÁCE ZŘÍZ NEBO ZAJIŠŤ REGULACI A OCHRANU DOPRAVY
Pasportizace přilehlých objektů a objízdných traspřed stavbou, po stavbě a vyhodnocení</t>
  </si>
  <si>
    <t>02730</t>
  </si>
  <si>
    <t>POMOC PRÁCE ZŘÍZ NEBO ZAJIŠŤ OCHRANU INŽENÝRSKÝCH SÍTÍ
Zajištění vytyčení veškerých stávajících inženýrských sítí (včetně úhrady za vytyčení), odpovědnost za jejich neporušení během výstavby a zpětné předání jejich správcům</t>
  </si>
  <si>
    <t>02911</t>
  </si>
  <si>
    <t>a</t>
  </si>
  <si>
    <t>OSTATNÍ POŽADAVKY - GEODETICKÉ ZAMĚŘENÍ
Zaměření skutečného provedení- veškerá geodetická zaměření před stavbou, v průběhu provádění a po dokončení</t>
  </si>
  <si>
    <t>zahrnuje veškeré náklady spojené s objednatelem požadovanými pracemi</t>
  </si>
  <si>
    <t>02930</t>
  </si>
  <si>
    <t>OSTATNÍ POŽADAVKY - UMĚLECKÁ DÍLA
Pamětní deska - místo realizace projektu bude nejpozději k datu převzetí dokončené stavby objednatelem osazeno 1ks pamětní desky o rozměrech 0,3*0,4m dle pravidel dotačního titulu, provedení z odolného materiálu zajišťující životnost desky a písma min.5 let. Zahrnuje dodávku, osazení a montáž - 1ks</t>
  </si>
  <si>
    <t xml:space="preserve">KUS       </t>
  </si>
  <si>
    <t>zahrnuje veškeré náklady spojené s objednatelem požadovanými pracemi a díly</t>
  </si>
  <si>
    <t>02940</t>
  </si>
  <si>
    <t>OSTATNÍ POŽADAVKY - VYPRACOVÁNÍ DOKUMENTACE
Dokumentace skutečného provedení stavby (DSPS), součástí dokladů při předání dokončeného díla budou rovněž veškeré atesty, prohlášení o shodě, certifikáty na použité materiály a výrobky a protokoly o výsledcích zkoušek.
Dle specifikace ve smlouvě o dílo.</t>
  </si>
  <si>
    <t>02943</t>
  </si>
  <si>
    <t>OSTATNÍ POŽADAVKY - VYPRACOVÁNÍ RDS
Vypracování dílenské dokumentace</t>
  </si>
  <si>
    <t>02945</t>
  </si>
  <si>
    <t>OSTAT POŽADAVKY - GEOMETRICKÝ PLÁN
Vypracování geometrického plánu (GP) dokončené stavby
Pozn.:GP bude mít náležitosti stanovené zvlaštními předpisy, zejména  Vyhláškou č. 26/2007 Sb., bude ověřen oprávněným zeměměřiským inženýrem a bude potvrzen příslušným katastrálním úřadem. GP bude způsobilý k majetkovému vypořádání. GP musí být před dokončeným vyhotovením předány objednateli k odsouhlasení.
Dle specifikace ve smlouvě o dílo.</t>
  </si>
  <si>
    <t>položka zahrnuje:
- přípravu podkladů, podání žádosti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</si>
  <si>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02946</t>
  </si>
  <si>
    <t>OSTAT POŽADAVKY - FOTODOKUMENTACE
Prúůběžné provedení fotodokumentace během provádění stavby, po dokončení předat na CD, dle specifikace v SOD.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</si>
  <si>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</si>
  <si>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03100</t>
  </si>
  <si>
    <t>ZAŘÍZENÍ STAVENIŠTĚ - ZŘÍZENÍ, PROVOZ, DEMONTÁŽ
Příprava zařízení staveniště, provoz a jeho odstranění, včetně případního zajištění přístupu na staveniště pro provádění prací mimo trvalý zábor stavby dle potřeb zhotovitele.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</si>
  <si>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</si>
  <si>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</si>
  <si>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
zajištění požadavků vyplývajích z požadavků BOZP po dobu staveništních prací, včetně zajištění pohybu chodců.</t>
  </si>
  <si>
    <t>přesměrování chodců dle postupu výstavby, včetně  provizorních lávek a zábran
1=1,000 [A]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</si>
  <si>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</si>
  <si>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</si>
  <si>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</si>
  <si>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</si>
  <si>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</si>
  <si>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</si>
  <si>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</si>
  <si>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</si>
  <si>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</si>
  <si>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SILNICE III/30523 - UL.VRACLAVSKÁ</t>
  </si>
  <si>
    <t>2020</t>
  </si>
  <si>
    <t>014101</t>
  </si>
  <si>
    <t>POPLATKY ZA SKLÁDKU - ŽULOVÉ KOSTKY</t>
  </si>
  <si>
    <t xml:space="preserve">M3        </t>
  </si>
  <si>
    <t>dle pol.č.11337 367,4=367,400 [A]</t>
  </si>
  <si>
    <t>zahrnuje veškeré poplatky provozovateli skládky související s uložením odpadu na skládce.</t>
  </si>
  <si>
    <t>POPLATKY ZA SKLÁDKU - KAMENNÉ OBRUBNÍKY</t>
  </si>
  <si>
    <t>poškozené obruby 40%
0,2*0,3*475*0,4=11,400 [A]</t>
  </si>
  <si>
    <t>014111</t>
  </si>
  <si>
    <t>POPLATKY ZA SKLÁDKU TYP S-IO (INERTNÍ ODPAD)</t>
  </si>
  <si>
    <t>dle pol.č.11332 659,38=659,380 [A]
dle pol.č.11332a -čerpáno se souhlasem investora 295,35=295,350 [B]
Celkem: A+B=954,730 [C]</t>
  </si>
  <si>
    <t>015111</t>
  </si>
  <si>
    <t>POPLATKY ZA LIKVIDACŮ ODPADŮ NEKONTAMINOVANÝCH - 17 05 04  VYTĚŽENÉ ZEMINY A HORNINY -  I. TŘÍDA TĚŽITELNOSTI</t>
  </si>
  <si>
    <t xml:space="preserve">T         </t>
  </si>
  <si>
    <t>dle pol.13273 155,15*1,9=294,785 [A]
dle pol.12373 1,95*1,9=3,705 [B]
dle pol.č.12373a ( možno čerpat se souhlasem investora) 492,25*1,9=935,275 [C]
Celkem: A+B+C=1 233,765 [D]</t>
  </si>
  <si>
    <t>1. Položka obsahuje:
– veškeré poplatky provozovateli skládky, recyklační linky nebo jiného zařízení na zpracování nebo likvidaci odpadů související s převzetím, uložením, zpracováním nebo likvidací odpadu
2. Položka neobsahuje:
– náklady spojené s dopravou odpadu z místa stavby na místo převzetí provozovatelem skládky, recyklační linky nebo jiného zařízení na zpracování nebo likvidaci odpadů
3. Způsob měření:
Tunou se rozumí hmotnost odpadu vytříděného v souladu se zákonem č. 185/2001 Sb., o nakládání s odpady, v platném znění.</t>
  </si>
  <si>
    <t>015130</t>
  </si>
  <si>
    <t>POPLATKY ZA LIKVIDACŮ ODPADŮ NEKONTAMINOVANÝCH - 17 03 02  VYBOURANÝ ASFALTOVÝ BETON BEZ DEHTU</t>
  </si>
  <si>
    <t>dle pol.č.113747 2589,75*0,12*2,2=683,694 [A]
dle pol.č.113749 1152,0*0,17*2,2=430,848 [B]
dle pol.č.113746 1047,0*0,09*2,2=207,306 [C]
Celkem: A+B+C=1 321,848 [D]</t>
  </si>
  <si>
    <t>015140</t>
  </si>
  <si>
    <t>POPLATKY ZA LIKVIDACŮ ODPADŮ NEKONTAMINOVANÝCH - 17 01 01  BETON Z DEMOLIC OBJEKTŮ, ZÁKLADŮ TV</t>
  </si>
  <si>
    <t>dle pol.č.11352 15,5*0,11*2,3=3,922 [A]</t>
  </si>
  <si>
    <t>Zemní práce</t>
  </si>
  <si>
    <t>11332</t>
  </si>
  <si>
    <t>ODSTRANĚNÍ PODKLADŮ ZPEVNĚNÝCH PLOCH Z KAMENIVA NESTMELENÉHO</t>
  </si>
  <si>
    <t>0,02100 - 0,04800km 29*0,2=5,800 [A]
0,04800 - 0,20000km 1572*0,2=314,400 [B]
0,20000 - 0,27050km 595*0,24=142,800 [C]
0,27620 - 0,31500km 315*0,24=75,600 [D]
0,31500 - 0,38075km 105*0,24=25,200 [E]
rozšíření pod obruby 267*0,6*2*0,2=64,080 [F]
uliční vpusti 1,5*1,5*2*2+1,5*1,5*2=13,500 [G]
přípojky uličních vpustí 9,0*1,0*2=18,000 [H]
Celkem: A+B+C+D+E+F+G+H=659,380 [I]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</si>
  <si>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
jednotkové ceny bourání – tento fakt musí být uveden v doplňujícím textu k položce).</t>
  </si>
  <si>
    <t>výměna podloží -čerpáno se souhlasem investora
0,048-0,315km (1722+247)*0,15=295,350 [B]</t>
  </si>
  <si>
    <t>11337</t>
  </si>
  <si>
    <t>ODSTRANĚNÍ PODKLADU ZPEVNĚNÝCH PLOCH Z DLAŽEBNÍCH KOSTEK</t>
  </si>
  <si>
    <t>kostek velkých 
0,02100-0,04800km 78*0,2=15,600 [A]
0,04800-0,20000km 1759*0,2=351,800 [B]
Celkem: A+B=367,400 [C]</t>
  </si>
  <si>
    <t>11352</t>
  </si>
  <si>
    <t>ODSTRANĚNÍ CHODNÍKOVÝCH A SILNIČNÍCH OBRUBNÍKŮ BETONOVÝCH</t>
  </si>
  <si>
    <t xml:space="preserve">M         </t>
  </si>
  <si>
    <t>10,5=10,500 [A]
ul Pod Nádražím 5=5,000 [B]
Celkem: A+B=15,500 [C]</t>
  </si>
  <si>
    <t>11353</t>
  </si>
  <si>
    <t>ODSTRANĚNÍ CHODNÍKOVÝCH KAMENNÝCH OBRUBNÍKŮ
ležatých, včetně očištění</t>
  </si>
  <si>
    <t>111+61+17+14+42+24+15+21+101+5+64=475,000 [A]</t>
  </si>
  <si>
    <t>113746</t>
  </si>
  <si>
    <t>FRÉZOVÁNÍ ZPEVNĚNÝCH PLOCH ASFALTOVÝCH TL. DO 100MM</t>
  </si>
  <si>
    <t xml:space="preserve">M2        </t>
  </si>
  <si>
    <t>0,200-0,27050km 682=682,000 [A]
0,276-0,31500km 365=365,000 [B]
Celkem: A+B=1 047,000 [C]</t>
  </si>
  <si>
    <t>113747</t>
  </si>
  <si>
    <t>FRÉZOVÁNÍ ZPEVNĚNÝCH PLOCH ASFALTOVÝCH TL. DO 120MM</t>
  </si>
  <si>
    <t>0,021-0,048km 277=277,000 [A]
0,048-0,200km 1759=1 759,000 [B]
0,315-0,380km 509=509,000 [C]
napojení na začátek úseku 32=32,000 [D]
ul. Jiráskova podél obrub (19+6,5)*0,5=12,750 [E]
Celkem: A+B+C+D+E=2 589,750 [F]</t>
  </si>
  <si>
    <t>113749</t>
  </si>
  <si>
    <t>FRÉZOVÁNÍ ZPEVNĚNÝCH PLOCH ASFALTOVÝCH TL. DO 200MM</t>
  </si>
  <si>
    <t>0,20000 - 0,27050km 682=682,000 [A]
0,27620 - 0,31500km 365=365,000 [B]
0,31500 - 0,38075km 105=105,000 [C]
Celkem: A+B+C=1 152,000 [D]</t>
  </si>
  <si>
    <t>12373</t>
  </si>
  <si>
    <t>ODKOP PRO SPOD STAVBU SILNIC A ŽELEZNIC TŘ. I</t>
  </si>
  <si>
    <t>v konci úseku 0,25*(9,5+10,0+17,0+5,5+36)*0,1=1,950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</si>
  <si>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</si>
  <si>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výměna podloží - možno čerpat pouze se souhlasem investora
0,048-0,315km (1722+247)*0,25=492,250 [B]</t>
  </si>
  <si>
    <t>13273</t>
  </si>
  <si>
    <t>HLOUBENÍ RÝH ŠÍŘ DO 2M PAŽ I NEPAŽ TŘ. I</t>
  </si>
  <si>
    <t>uliční vpusti 1,5*1,5*(2,6-0,5)*14=66,150 [A]
přípojky uličních vpustí 1,0*2,0*(9,0+2,0)+1,0+1,5+(7,5+1,0+7,0+2,0+6,5+6,5+1,0+5,0+5,5+5,0+12,5+5)=89,000 [B]
Celkem: A+B=155,150 [C]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</si>
  <si>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
pol. 1151,2)
- potřebné snížení hladiny podzemní vody
- těžení a rozpojování jednotlivých balvanů
- vytahování a nošení výkopku
- svahování a přesvah. svahů do konečného tvaru, výměna hornin v podloží a v pláni
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
položce č.0141**</t>
  </si>
  <si>
    <t>17481</t>
  </si>
  <si>
    <t>ZÁSYP JAM A RÝH Z NAKUPOVANÝCH MATERIÁLŮ</t>
  </si>
  <si>
    <t>přípojky vpustí 1,0*(2,0-0,5-0,3-0,1)*(9+2+7,5+1+7+2+6,5+6,5+1+5+5,5+5+12,5+5)=83,050 [A]</t>
  </si>
  <si>
    <t>položka zahrnuje:
- kompletní provedení zemní konstrukce včetně nákupu a dopravy materiálu dle zadávací
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</t>
  </si>
  <si>
    <t>17581</t>
  </si>
  <si>
    <t>OBSYP POTRUBÍ A OBJEKTŮ Z NAKUPOVANÝCH MATERIÁLŮ</t>
  </si>
  <si>
    <t>uliční vpusti (1,5*1,5-0,5*0,5)*(2,6-0,5-0,1)*2*14=112,000 [A]
přípojky uličních vpustí 1,0*0,3*(9,0+2,0+7,5+1,0+7,0+2,0+6,5+6,5+1,0+5,0+5,5+5,0+12,5+5,0)=22,650 [B]
Celkem: A+B=134,650 [C]</t>
  </si>
  <si>
    <t>položka zahrnuje:
- kompletní provedení zemní konstrukce včetně nákupu a dopravy materiálu dle zadávací
dokumentace
- úprava  ukládaného  materiálu  vlhčením,  tříděním,  promícháním  nebo  vysoušením,  příp. jiné úpravy za účelem zlepšení jeho  mech. vlastností
- hutnění i různé míry hutnění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nájezdy, lešení, podpěrné konstrukce, přemostění, zpevněné plochy, zakrytí a pod.)
- zemina vytlačená potrubím o DN do 180mm se od kubatury obsypů neodečítá</t>
  </si>
  <si>
    <t>18110</t>
  </si>
  <si>
    <t>ÚPRAVA PLÁNĚ SE ZHUTNĚNÍM V HORNINĚ TŘ. I</t>
  </si>
  <si>
    <t>komunikace a rozjezdy 1722+247+60,5+97+27,5+22+(222,5+39)*0,05*2=2 202,150 [A]
zastávkové klíny 173+111+(59+46)*0,05=289,250 [B]
Celkem: A+B=2 491,400 [C]</t>
  </si>
  <si>
    <t>položka zahrnuje úpravu pláně včetně vyrovnání výškových rozdílů. Míru zhutnění určuje
projekt.</t>
  </si>
  <si>
    <t>Základy</t>
  </si>
  <si>
    <t>21197</t>
  </si>
  <si>
    <t>OPLÁŠTĚNÍ ODVODŇOVACÍCH ŽEBER Z GEOTEXTILIE</t>
  </si>
  <si>
    <t>trativody 427*(0,4+0,5+0,4+0,5)=768,600 [A]</t>
  </si>
  <si>
    <t>položka zahrnuje dodávku předepsané geotextilie, mimostaveništní a vnitrostaveništní dopravu a její uložení včetně potřebných přesahů (nezapočítávají se do výměry)</t>
  </si>
  <si>
    <t>212645</t>
  </si>
  <si>
    <t>TRATIVODY KOMPL Z TRUB Z PLAST HM DN DO 200MM, RÝHA TŘ I</t>
  </si>
  <si>
    <t>0,04800 - 0,6700km 19=19,000 [A]
0,06700 - 0,09200km 25=25,000 [B]
0,09200 - 0,12445km 32=32,000 [C]
0,12445 - 0,16000km 36=36,000 [D]
0,10970 - 0,14035km 31=31,000 [E]
0,14035 - 0,18435km 44=44,000 [F]
0,16000 - 0,22135km 61=61,000 [G]
0,18435 - 0,22210km 38=38,000 [H]
0,22135 - 0,26970km 48=48,000 [I]
0,22210 - 0,27120km 50=50,000 [J]
0,27540 - 0,31730km 43=43,000 [K]
Celkem: A+B+C+D+E+F+G+H+I+J+K=427,000 [L]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</si>
  <si>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</si>
  <si>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28997D</t>
  </si>
  <si>
    <t>OPLÁŠTĚNÍ (ZPEVNĚNÍ) Z GEOTEXTILIE DO 400G/M2</t>
  </si>
  <si>
    <t>výměna podloží dle diagnostiky možno čerpat se souhlasem investora
0,048-0,315km 1722+247=1 969,000 [B]</t>
  </si>
  <si>
    <t>Položka zahrnuje:
- dodávku předepsané geotextilie
- úpravu, očištění a ochranu podkladu
- přichycení k podkladu, případně zatížení
- úpravy spojů a zajištění okrajů
- úpravy pro odvodnění
- nutné přesahy
- mimostaveništní a vnitrostaveništní dopravu</t>
  </si>
  <si>
    <t>Komunikace</t>
  </si>
  <si>
    <t>56333</t>
  </si>
  <si>
    <t>VOZOVKOVÉ VRSTVY ZE ŠTĚRKODRTI TL. DO 150MM</t>
  </si>
  <si>
    <t>0,048-0,315km 1722+24+267*0,6*2=2 066,400 [B]]
rozšíření ul. Zborovská 60,5=60,500 [D]
rozšíření vjezd IVECO 97,0=97,000 [E]
rozšíření ul. Jiráskova 27,5=27,500 [F]
rozšíření ul. Pod Nádražím 22,0=22,000 [G]
Celkem: B+D+E+F+G=2 273,400 [H]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</si>
  <si>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</si>
  <si>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56334</t>
  </si>
  <si>
    <t>VOZOVKOVÉ VRSTVY ZE ŠTĚRKODRTI TL. DO 200MM</t>
  </si>
  <si>
    <t>0,048-0,315km 1722+24=1 746,000 [B]]
rozšíření ul. Zborovská 60,5=60,500 [D]
rozšíření vjezd IVECO 97,0=97,000 [E]
rozšíření ul. Jiráskova 27,5=27,500 [F]
rozšíření ul. Pod Nádražím 22,0=22,000 [G]
Celkem: B+D+E+F+G=1 953,000 [H]</t>
  </si>
  <si>
    <t>výměna podloží dle diagnostiky možno čerpat se souhlasem investora
0,048-0,315km (1722+247)*2=3 938,000 [B]</t>
  </si>
  <si>
    <t>56335</t>
  </si>
  <si>
    <t>VOZOVKOVÉ VRSTVY ZE ŠTĚRKODRTI TL. DO 250MM</t>
  </si>
  <si>
    <t>0,14090 - 0,19990km 173=173,000 [A]
0,30180 - 0,34800km 111=111,000 [B]
uliční vpust UV1, UV2 a UV14 (1,5*1,5-0,5*0,5)*2*3=12,000 [C]
přípojky uličních vpustí UV1, UV2 a UV14 1,0*(9,0+2,0+5,0)=16,000 [D]
Celkem: A+B+C+D=312,000 [E]</t>
  </si>
  <si>
    <t>56434</t>
  </si>
  <si>
    <t>VOZOVKOVÉ VRSTVY ZE ŠTĚRKU VYPLŇ CEM MALTOU TL DO 200MM
tl.150mm</t>
  </si>
  <si>
    <t>0,14090 - 0,19990km 173=173,000 [A]
0,30180 - 0,34800km 111=111,000 [B]
Celkem: A+B=284,000 [C]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</si>
  <si>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</si>
  <si>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572123</t>
  </si>
  <si>
    <t>INFILTRAČNÍ POSTŘIK Z EMULZE DO 1,0KG/M2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</si>
  <si>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</si>
  <si>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572213</t>
  </si>
  <si>
    <t>SPOJOVACÍ POSTŘIK Z EMULZE DO 0,5KG/M2</t>
  </si>
  <si>
    <t>0,021-0,048km 207=207,000 [A]
0,048-0,315km (1722+247)*2=3 938,000 [B]
0,315-0,38075km 414=414,000 [C]
rozšíření ul. Zborovská 60,5*2=121,000 [D]
rozšíření vjezd IVECO 97,0*2=194,000 [E]
rozšíření ul. Jiráskova 27,5*2=55,000 [F]
rozšíření ul. Pod Nádražím 22,0*2=44,000 [G]
napojení na začátek úseku 32=32,000 [H]
Celkem: A+B+C+D+E+F+G+H=5 005,000 [I]</t>
  </si>
  <si>
    <t>572223</t>
  </si>
  <si>
    <t>SPOJOVACÍ POSTŘIK Z EMULZE DO 1,0KG/M2
0,6kg/m2</t>
  </si>
  <si>
    <t>0,021-0,048km 207=207,000 [A]
0,315-0,38075km 414+(66+31)*0,2=433,400 [C]
napojení na začátek úseku 32=32,000 [H]
Celkem: A+C+H=672,400 [I]</t>
  </si>
  <si>
    <t>574A34</t>
  </si>
  <si>
    <t>ASFALTOVÝ BETON PRO OBRUSNÉ VRSTVY ACO 11+, 11S TL. 40MM</t>
  </si>
  <si>
    <t>0,021-0,048km 207=207,000 [A]
0,048-0,315km 1722+247=1 969,000 [B]
0,315-0,38075km 414=414,000 [C]
rozšíření ul. Zborovská 60,5=60,500 [D]
rozšíření vjezd IVECO 97,0=97,000 [E]
rozšíření ul. Jiráskova 27,5=27,500 [F]
rozšíření ul. Pod Nádražím 22,0=22,000 [G]
napojení na začátek úseku 32=32,000 [H]
Celkem: A+B+C+D+E+F+G+H=2 829,000 [I]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</si>
  <si>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</si>
  <si>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574C56</t>
  </si>
  <si>
    <t>ASFALTOVÝ BETON PRO LOŽNÍ VRSTVY ACL 16+, 16S TL. 60MM</t>
  </si>
  <si>
    <t>0,048-0,315km 1722+24=1 746,000 [B]]
rozšíření ul. Zborovská 60,5=60,500 [D]
rozšíření vjezd IVECO 97,0=97,000 [E]
rozšíření ul. Jiráskova 27,5=27,500 [F]
rozšíření ul. Pod Nádražím 22,0=22,000 [G]
napojení na začátek úseku 32=32,000 [H]
Celkem: B+D+E+F+G+H=1 985,000 [I]</t>
  </si>
  <si>
    <t>574C78</t>
  </si>
  <si>
    <t>ASFALTOVÝ BETON PRO LOŽNÍ VRSTVY ACL 22+, 22S TL. 80MM</t>
  </si>
  <si>
    <t>0,021-0,048km 207=207,000 [A]
0,315-0,38075km 414+(66+31)*0,2=433,400 [C]
Celkem: A+C=640,400 [D]</t>
  </si>
  <si>
    <t>574E46</t>
  </si>
  <si>
    <t>ASFALTOVÝ BETON PRO PODKLADNÍ VRSTVY ACP 16+, 16S TL. 50MM</t>
  </si>
  <si>
    <t>581352</t>
  </si>
  <si>
    <t>CEMENTOBETONOVÝ KRYT JEDNOVRSTVÝ VYZTUŽENÝ TŘ.I TL. DO 250MM
tl.200mm</t>
  </si>
  <si>
    <t>- dodání směsi v požadované kvalitě a výztuže v předepsaném množství
- očištění podkladu
- uložení směsi a výztuže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úpravu povrchu krytu uvedenou v kapitole 7.10 ČSN 73 6123-1
- navrtání otvorů a osazení kotev a kluzných trnů v napojovacích spárách
- nezahrnuje postřiky, nátěry</t>
  </si>
  <si>
    <t xml:space="preserve">Potrubí    </t>
  </si>
  <si>
    <t>87434</t>
  </si>
  <si>
    <t>POTRUBÍ Z TRUB PLASTOVÝCH ODPADNÍCH DN DO 200MM</t>
  </si>
  <si>
    <t>přípojky uličních vpustí 9,0+2,0+7,5+1,0+7,0+2,0+6,5+6,5+1,0+5,0+5,5+5,0+12,5+5,0=75,500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</si>
  <si>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 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</si>
  <si>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</si>
  <si>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</t>
  </si>
  <si>
    <t>uliční vpusti V1-V14 14=14,000 [A]</t>
  </si>
  <si>
    <t>položka zahrnuje:
- dodávku a osazení předepsaných dílů včetně mříže
- výplň, těsnění  a tmelení spar a spojů,
- opatření  povrchů  betonu  izolací  proti zemní vlhkosti v částech, kde přijdou do styku se
zeminou nebo kamenivem,
- předepsané podkladní konstrukce</t>
  </si>
  <si>
    <t>89921</t>
  </si>
  <si>
    <t>VÝŠKOVÁ ÚPRAVA POKLOPŮ</t>
  </si>
  <si>
    <t>6=6,000 [A]</t>
  </si>
  <si>
    <t>- položka výškové úpravy zahrnuje všechny nutné práce a materiály pro zvýšení nebo snížení zařízení (včetně nutné úpravy stávajícího povrchu vozovky nebo chodníku).</t>
  </si>
  <si>
    <t>89922</t>
  </si>
  <si>
    <t>VÝŠKOVÁ ÚPRAVA MŘÍŽÍ</t>
  </si>
  <si>
    <t>3=3,000 [A]</t>
  </si>
  <si>
    <t>89923</t>
  </si>
  <si>
    <t>VÝŠKOVÁ ÚPRAVA KRYCÍCH HRNCŮ</t>
  </si>
  <si>
    <t>4=4,000 [A]</t>
  </si>
  <si>
    <t>Potrubí</t>
  </si>
  <si>
    <t>Ostatní konstrukce a práce</t>
  </si>
  <si>
    <t>914113</t>
  </si>
  <si>
    <t>DOPRAVNÍ ZNAČKY ZÁKLADNÍ VELIKOSTI OCELOVÉ NEREFLEXNÍ - DEMONTÁŽ</t>
  </si>
  <si>
    <t>P4-1ks 1=1,000 [A]
posunutí dopravních značek
A29-1ks, A31a-1ks, A31b-1ks, A31c-1ks, IJ4b-1ks, P2-1ks, 1+1+1+1+1+1=6,000 [B]
Celkem: A+B=7,000 [C]</t>
  </si>
  <si>
    <t>Položka zahrnuje odstranění, demontáž a odklizení materiálu s odvozem na předepsané
místo</t>
  </si>
  <si>
    <t>914131</t>
  </si>
  <si>
    <t>DOPRAVNÍ ZNAČKY ZÁKLADNÍ VELIKOSTI OCELOVÉ FÓLIE TŘ 2 - DODÁVKA A MONTÁŽ
včetně sloupků a patek</t>
  </si>
  <si>
    <t>B2 - 1ks, IP6 - 2ks, IP4b - 1ks, P6 - 2ks 1+2+1+2=6,000 [A]</t>
  </si>
  <si>
    <t>položka zahrnuje:
- dodávku a montáž značek v požadovaném provedení</t>
  </si>
  <si>
    <t>914132</t>
  </si>
  <si>
    <t>DOPRAVNÍ ZNAČKY ZÁKLADNÍ VELIKOSTI OCELOVÉ FÓLIE TŘ 2 - MONTÁŽ S PŘEMÍSTĚNÍM</t>
  </si>
  <si>
    <t>posunutí dopravních značek 
A29-1ks, A31a-1ks, A31b-1ks, A31c-1ks, IJ4b-1ks, P2-1ks, 1+1+1+1+1+1=6,000 [A]</t>
  </si>
  <si>
    <t>položka zahrnuje:
- dopravu demontované značky z dočasné skládky
- osazení a montáž značky na místě určeném projektem
- nutnou opravu poškozených částí nezahrnuje dodávku značky</t>
  </si>
  <si>
    <t>914452</t>
  </si>
  <si>
    <t>DOPRAVNÍ ZNAČKY 100X150CM HLINÍKOVÉ - MONTÁŽ S PŘEMÍSTĚNÍM</t>
  </si>
  <si>
    <t>IP 19 - 1ks 1=1,000 [A]</t>
  </si>
  <si>
    <t>914463</t>
  </si>
  <si>
    <t>DOPRAVNÍ ZNAČKY 100X150CM HLINÍKOVÉ FÓLIE TŘ 1 - DEMONTÁŽ</t>
  </si>
  <si>
    <t>915212</t>
  </si>
  <si>
    <t>VODOROVNÉ DOPRAVNÍ ZNAČENÍ PLASTEM HLADKÉ - ODSTRANĚNÍ</t>
  </si>
  <si>
    <t>(12+14)*0,25=6,500 [A]</t>
  </si>
  <si>
    <t>zahrnuje odstranění značení bez ohledu na způsob provedení (zatření, zbroušení) a odklizení
vzniklé suti</t>
  </si>
  <si>
    <t>915221</t>
  </si>
  <si>
    <t>VODOR DOPRAV ZNAČ PLASTEM STRUKTURÁLNÍ NEHLUČNÉ - DOD A POKLÁDKA</t>
  </si>
  <si>
    <t>V11a  40*0,125+84*0,125=15,500 [A]
V7 3,0*0,5*7=10,500 [B]
Celkem: A+B=26,000 [C]</t>
  </si>
  <si>
    <t>položka zahrnuje:
- dodání a pokládku nátěrového materiálu (měří se pouze natíraná plocha)
- předznačení a reflexní úpravu</t>
  </si>
  <si>
    <t>915231</t>
  </si>
  <si>
    <t>VODOR DOPRAV ZNAČ PLASTEM PROFIL ZVUČÍCÍ - DOD A POKLÁDKA</t>
  </si>
  <si>
    <t>vodicí proužek V4 0,5/0,5/0,25 (15+23+19,5)*0,50*0,25=7,188 [A]
                         V4 plný (29,0+12,0)*0,25=10,250 [B]
V2b 1,5/1,5/0,25 (15+50,5)*0,5*0,25=8,188 [C]
Celkem: A+B+C=25,626 [D]</t>
  </si>
  <si>
    <t>915401</t>
  </si>
  <si>
    <t>VODOROVNÉ DOPRAVNÍ ZNAČENÍ BETON PREFABRIK - DODÁVKA A POKLÁDKA
500*250*100mm</t>
  </si>
  <si>
    <t>73,5=73,500 [A]</t>
  </si>
  <si>
    <t>zahrnuje dodávku betonových prefabrikátů a jejich osazení do předepsaného lože</t>
  </si>
  <si>
    <t>91552</t>
  </si>
  <si>
    <t>VODOR DOPRAV ZNAČ - PÍSMENA</t>
  </si>
  <si>
    <t>nápis BUS 3+3+3+3=12,000 [A]</t>
  </si>
  <si>
    <t>položka zahrnuje:
- dodání a pokládku nátěrového materiálu
- předznačení a reflexní úpravu</t>
  </si>
  <si>
    <t>917224</t>
  </si>
  <si>
    <t>SILNIČNÍ A CHODNÍKOVÉ OBRUBY Z BETONOVÝCH OBRUBNÍKŮ ŠÍŘ 150MM</t>
  </si>
  <si>
    <t>3,0+5,0=8,000 [A]</t>
  </si>
  <si>
    <t>Položka zahrnuje:
dodání a pokládku betonových obrubníků o rozměrech předepsaných zadávací dokumentací betonové lože i boční betonovou opěrku.</t>
  </si>
  <si>
    <t>91725</t>
  </si>
  <si>
    <t>NÁSTUPIŠTNÍ OBRUBNÍKY BETONOVÉ
včetně přechodových</t>
  </si>
  <si>
    <t>1+12+1=14,000 [A]
1+29+1=31,000 [B]
Celkem: A+B=45,000 [C]</t>
  </si>
  <si>
    <t>917427</t>
  </si>
  <si>
    <t>CHODNÍKOVÉ OBRUBY Z KAMENNÝCH OBRUBNÍKŮ ŠÍŘ 300MM
300*200mm nové obrubníky 40%</t>
  </si>
  <si>
    <t>přímé (14,5+5,0+23,0+20,0+1,0+13,0+22,0+23,0+3,0+2,0+5,0+256)*0,4=155,000 [A]</t>
  </si>
  <si>
    <t>Položka zahrnuje:
dodání a pokládku kamenných obrubníků o rozměrech předepsaných zadávací dokumentací betonové lože i boční betonovou opěrku.</t>
  </si>
  <si>
    <t>CHODNÍKOVÉ OBRUBY Z KAMENNÝCH OBRUBNÍKŮ ŠÍŘ 300MM
300*200mm</t>
  </si>
  <si>
    <t>obloukové 5,5+4,5+9,5+9,5+18,0+5,0+16,0+5,0+5,0+8,0+4,0=90,000 [A]</t>
  </si>
  <si>
    <t>b</t>
  </si>
  <si>
    <t>CHODNÍKOVÉ OBRUBY Z KAMENNÝCH OBRUBNÍKŮ ŠÍŘ 300MM
300*200mm - použití stávajících obrubníků 60%</t>
  </si>
  <si>
    <t>přímé (14,5+5,0+23,0+20,0+1,0+13,0+22,0+23,0+3,0+2,0+5,0+256)*0,6=232,500 [A]</t>
  </si>
  <si>
    <t>919112</t>
  </si>
  <si>
    <t>ŘEZÁNÍ ASFALTOVÉHO KRYTU VOZOVEK TL DO 100MM</t>
  </si>
  <si>
    <t>7,5+7,0+44,0+7,0+6,5+11,0+8,0+6,0=97,000 [A]
ulice jiráskova 19+6,5=25,500 [B]
podélná spára při provádění po polovinách 359=359,000 [C]
Celkem: A+B+C=481,500 [D]</t>
  </si>
  <si>
    <t>položka zahrnuje řezání vozovkové vrstvy v předepsané tloušťce, včetně spotřeby vody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</si>
  <si>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</si>
  <si>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</si>
  <si>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
nezahrnuje těsnící profil</t>
  </si>
  <si>
    <t>96687</t>
  </si>
  <si>
    <t>VYBOURÁNÍ ULIČNÍCH VPUSTÍ KOMPLETNÍCH</t>
  </si>
  <si>
    <t>0,01800km vpravo, 0,05560km vlevo, 0,11720km vpravo, 0,12950km vpravo, 0,30460km vlevo,
0,12440km vlevo a 0,22130 vlevo 2x 1+1+1+1+1+1+2=8,000 [A]</t>
  </si>
  <si>
    <t>položka zahrnuje:
- kompletní bourací práce včetně nezbytného rozsahu zemních prací,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</si>
  <si>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150</t>
  </si>
  <si>
    <t>DOPRAVNÍ OPATŘENÍ</t>
  </si>
  <si>
    <t>Ostatní konstrukce a práce - 1etapa</t>
  </si>
  <si>
    <t>provizorní značky B24a - 1ks, B32 - 1ks, E13 - 2ks, IS11b - 4ks, IP10a - 2ks, C4b - 1ks, 
E7b - 2ks, A15 - 2ks
1+1+2+4+2+1+2+2=15,000 [A]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</si>
  <si>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</si>
  <si>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</si>
  <si>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</si>
  <si>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</si>
  <si>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914139</t>
  </si>
  <si>
    <t>DOPRAV ZNAČKY ZÁKLAD VEL OCEL FÓLIE TŘ 2 - NÁJEMNÉ</t>
  </si>
  <si>
    <t xml:space="preserve">KSDEN     </t>
  </si>
  <si>
    <t>provizorní značky B24a - 1ks, B32 - 1ks, E13 - 2ks, IS11b - 4ks, IP10a - 2ks, C4b - 1ks, 
E7b - 2ks, A15 - 2ks - 30dní
(1+1+2+4+2+1+2+2)*30=- 450,000 [A]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</si>
  <si>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</si>
  <si>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</si>
  <si>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</si>
  <si>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provizorní dopravní značení IP22  - 4ks 4=4,000 [A]</t>
  </si>
  <si>
    <t>914413</t>
  </si>
  <si>
    <t>DOPRAVNÍ ZNAČKY 100X150CM OCELOVÉ - DEMONTÁŽ</t>
  </si>
  <si>
    <t>914419</t>
  </si>
  <si>
    <t>DOPRAV ZNAČKY 100X150CM OCEL - NÁJEMNÉ</t>
  </si>
  <si>
    <t>provizorní dopravní značení IP22  - 4ks 4*30=120,000 [A]</t>
  </si>
  <si>
    <t>916112</t>
  </si>
  <si>
    <t>DOPRAV SVĚTLO VÝSTRAŽ SAMOSTATNÉ - MONTÁŽ S PŘESUNEM</t>
  </si>
  <si>
    <t>Na značce A15 - 2ks 2=2,000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</si>
  <si>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</si>
  <si>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</si>
  <si>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</si>
  <si>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</si>
  <si>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</si>
  <si>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</si>
  <si>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Na značce A15 - 2ks 30dní 2*30=60,000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</si>
  <si>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</si>
  <si>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</si>
  <si>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</si>
  <si>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na zábranu Z2 1s 1=1,000 [A]</t>
  </si>
  <si>
    <t>916123</t>
  </si>
  <si>
    <t>DOPRAV SVĚTLO VÝSTRAŽ SOUPRAVA 3KS - DEMONTÁŽ</t>
  </si>
  <si>
    <t>na zábranu Z2 1ks 1=1,000 [A]</t>
  </si>
  <si>
    <t>916129</t>
  </si>
  <si>
    <t>DOPRAV SVĚTLO VÝSTRAŽ SOUPRAVA 3KS - NÁJEMNÉ</t>
  </si>
  <si>
    <t>na zábranu Z2 1ks 30dní 1*30=30,000 [A]</t>
  </si>
  <si>
    <t>916322</t>
  </si>
  <si>
    <t>DOPRAVNÍ ZÁBRANY Z2 S FÓLIÍ TŘ 2 - MONTÁŽ S PŘESUNEM</t>
  </si>
  <si>
    <t>provizorní dopravní značení 2=2,000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</si>
  <si>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</si>
  <si>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916323</t>
  </si>
  <si>
    <t>DOPRAVNÍ ZÁBRANY Z2 S FÓLIÍ TŘ 2 - DEMONTÁŽ</t>
  </si>
  <si>
    <t>916329</t>
  </si>
  <si>
    <t>DOPRAVNÍ ZÁBRANY Z2 S FÓLIÍ TŘ 2 - NÁJEMNÉ</t>
  </si>
  <si>
    <t>provizorní dopravní značení 2*30=60,000 [A]</t>
  </si>
  <si>
    <t>916352</t>
  </si>
  <si>
    <t>SMĚROVACÍ DESKY Z4 OBOUSTR S FÓLIÍ TŘ 1 - MONTÁŽ S PŘESUNEM</t>
  </si>
  <si>
    <t>22=22,000 [A]</t>
  </si>
  <si>
    <t>916353</t>
  </si>
  <si>
    <t>SMĚROVACÍ DESKY Z4 OBOUSTR S FÓLIÍ TŘ 1 - DEMONTÁŽ</t>
  </si>
  <si>
    <t>916359</t>
  </si>
  <si>
    <t>SMĚROVACÍ DESKY Z4 OBOUSTR S FÓLIÍ TŘ 1 - NÁJEMNÉ</t>
  </si>
  <si>
    <t>22*30=660,000 [A]</t>
  </si>
  <si>
    <t>Ostatní konstrukce a práce - 2.etapa</t>
  </si>
  <si>
    <t>9.1</t>
  </si>
  <si>
    <t>Ostatní konstrukce a práce - 3.etapa</t>
  </si>
  <si>
    <t>9.2</t>
  </si>
  <si>
    <t>provizorní značky  B32 - 4ks, E13 - 4ks, IS11b - 4ks, IP10a - 2ks,  
E7b - 2ks, A15 - 2ks
4+4+4+2+2+2=18,000 [A]</t>
  </si>
  <si>
    <t>provizorní dopravní značení IP22  - 6ks 6=6,000 [A]</t>
  </si>
  <si>
    <t>provizorní dopravní značení IP22  - 4ks 6=6,000 [A]</t>
  </si>
  <si>
    <t>provizorní dopravní značení IP22  - 6ks 6*30=180,000 [A]</t>
  </si>
  <si>
    <t>provizorní dopravní značení 4=4,000 [A]</t>
  </si>
  <si>
    <t>provizorní dopravní značení 4*30=120,000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</si>
</sst>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001'!I50</f>
      </c>
      <c r="D11" s="12">
        <f>'SO 001'!P50</f>
      </c>
      <c r="E11" s="12">
        <f>C11+D11</f>
      </c>
    </row>
    <row r="12" spans="1:5" ht="12.75" customHeight="1">
      <c r="A12" s="7" t="s">
        <v>89</v>
      </c>
      <c r="B12" s="7" t="s">
        <v>90</v>
      </c>
      <c r="C12" s="12">
        <f>'SO 101'!I215</f>
      </c>
      <c r="D12" s="12">
        <f>'SO 101'!P215</f>
      </c>
      <c r="E12" s="12">
        <f>C12+D12</f>
      </c>
    </row>
    <row r="13" spans="1:5" ht="12.75" customHeight="1">
      <c r="A13" s="7" t="s">
        <v>297</v>
      </c>
      <c r="B13" s="7" t="s">
        <v>298</v>
      </c>
      <c r="C13" s="12">
        <f>'SO 150'!I173</f>
      </c>
      <c r="D13" s="12">
        <f>'SO 150'!P173</f>
      </c>
      <c r="E13" s="12">
        <f>C13+D13</f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150'!A1" tooltip="Odkaz na stranku objektu [SO 150]" display="SO 150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47</v>
      </c>
      <c r="C12" s="7" t="s">
        <v>48</v>
      </c>
      <c r="D12" s="7" t="s">
        <v>47</v>
      </c>
      <c r="E12" s="7" t="s">
        <v>49</v>
      </c>
      <c r="F12" s="7" t="s">
        <v>50</v>
      </c>
      <c r="G12" s="9">
        <v>1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O12/100*I12</f>
      </c>
    </row>
    <row r="13" ht="25.5">
      <c r="E13" s="14" t="s">
        <v>51</v>
      </c>
    </row>
    <row r="14" ht="114.75">
      <c r="E14" s="14" t="s">
        <v>52</v>
      </c>
    </row>
    <row r="15" spans="1:16" ht="12.75">
      <c r="A15" s="7">
        <v>2</v>
      </c>
      <c r="B15" s="7" t="s">
        <v>47</v>
      </c>
      <c r="C15" s="7" t="s">
        <v>53</v>
      </c>
      <c r="D15" s="7" t="s">
        <v>47</v>
      </c>
      <c r="E15" s="7" t="s">
        <v>54</v>
      </c>
      <c r="F15" s="7" t="s">
        <v>50</v>
      </c>
      <c r="G15" s="9">
        <v>1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O15/100*I15</f>
      </c>
    </row>
    <row r="16" ht="114.75">
      <c r="E16" s="14" t="s">
        <v>52</v>
      </c>
    </row>
    <row r="17" spans="1:16" ht="12.75">
      <c r="A17" s="7">
        <v>3</v>
      </c>
      <c r="B17" s="7" t="s">
        <v>47</v>
      </c>
      <c r="C17" s="7" t="s">
        <v>55</v>
      </c>
      <c r="D17" s="7" t="s">
        <v>47</v>
      </c>
      <c r="E17" s="7" t="s">
        <v>56</v>
      </c>
      <c r="F17" s="7" t="s">
        <v>50</v>
      </c>
      <c r="G17" s="9">
        <v>1</v>
      </c>
      <c r="H17" s="13"/>
      <c r="I17" s="12">
        <f>ROUND((H17*G17),2)</f>
      </c>
      <c r="J17" s="9">
        <v>0</v>
      </c>
      <c r="K17" s="9">
        <f>G17*J17</f>
      </c>
      <c r="L17" s="9">
        <v>0</v>
      </c>
      <c r="M17" s="9">
        <f>G17*L17</f>
      </c>
      <c r="O17">
        <f>rekapitulace!H8</f>
      </c>
      <c r="P17">
        <f>O17/100*I17</f>
      </c>
    </row>
    <row r="18" ht="25.5">
      <c r="E18" s="14" t="s">
        <v>51</v>
      </c>
    </row>
    <row r="19" ht="114.75">
      <c r="E19" s="14" t="s">
        <v>52</v>
      </c>
    </row>
    <row r="20" spans="1:16" ht="12.75">
      <c r="A20" s="7">
        <v>4</v>
      </c>
      <c r="B20" s="7" t="s">
        <v>47</v>
      </c>
      <c r="C20" s="7" t="s">
        <v>57</v>
      </c>
      <c r="D20" s="7" t="s">
        <v>58</v>
      </c>
      <c r="E20" s="7" t="s">
        <v>59</v>
      </c>
      <c r="F20" s="7" t="s">
        <v>50</v>
      </c>
      <c r="G20" s="9">
        <v>30</v>
      </c>
      <c r="H20" s="13"/>
      <c r="I20" s="12">
        <f>ROUND((H20*G20),2)</f>
      </c>
      <c r="J20" s="9">
        <v>0</v>
      </c>
      <c r="K20" s="9">
        <f>G20*J20</f>
      </c>
      <c r="L20" s="9">
        <v>0</v>
      </c>
      <c r="M20" s="9">
        <f>G20*L20</f>
      </c>
      <c r="O20">
        <f>rekapitulace!H8</f>
      </c>
      <c r="P20">
        <f>O20/100*I20</f>
      </c>
    </row>
    <row r="21" ht="114.75">
      <c r="E21" s="14" t="s">
        <v>60</v>
      </c>
    </row>
    <row r="22" spans="1:16" ht="12.75">
      <c r="A22" s="7">
        <v>5</v>
      </c>
      <c r="B22" s="7" t="s">
        <v>47</v>
      </c>
      <c r="C22" s="7" t="s">
        <v>61</v>
      </c>
      <c r="D22" s="7" t="s">
        <v>47</v>
      </c>
      <c r="E22" s="7" t="s">
        <v>62</v>
      </c>
      <c r="F22" s="7" t="s">
        <v>63</v>
      </c>
      <c r="G22" s="9">
        <v>1</v>
      </c>
      <c r="H22" s="13"/>
      <c r="I22" s="12">
        <f>ROUND((H22*G22),2)</f>
      </c>
      <c r="J22" s="9">
        <v>0</v>
      </c>
      <c r="K22" s="9">
        <f>G22*J22</f>
      </c>
      <c r="L22" s="9">
        <v>0</v>
      </c>
      <c r="M22" s="9">
        <f>G22*L22</f>
      </c>
      <c r="O22">
        <f>rekapitulace!H8</f>
      </c>
      <c r="P22">
        <f>O22/100*I22</f>
      </c>
    </row>
    <row r="23" ht="127.5">
      <c r="E23" s="14" t="s">
        <v>64</v>
      </c>
    </row>
    <row r="24" spans="1:16" ht="12.75">
      <c r="A24" s="7">
        <v>6</v>
      </c>
      <c r="B24" s="7" t="s">
        <v>47</v>
      </c>
      <c r="C24" s="7" t="s">
        <v>65</v>
      </c>
      <c r="D24" s="7" t="s">
        <v>47</v>
      </c>
      <c r="E24" s="7" t="s">
        <v>66</v>
      </c>
      <c r="F24" s="7" t="s">
        <v>50</v>
      </c>
      <c r="G24" s="9">
        <v>1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O24/100*I24</f>
      </c>
    </row>
    <row r="25" ht="25.5">
      <c r="E25" s="14" t="s">
        <v>51</v>
      </c>
    </row>
    <row r="26" ht="114.75">
      <c r="E26" s="14" t="s">
        <v>60</v>
      </c>
    </row>
    <row r="27" spans="1:16" ht="12.75">
      <c r="A27" s="7">
        <v>7</v>
      </c>
      <c r="B27" s="7" t="s">
        <v>47</v>
      </c>
      <c r="C27" s="7" t="s">
        <v>67</v>
      </c>
      <c r="D27" s="7" t="s">
        <v>47</v>
      </c>
      <c r="E27" s="7" t="s">
        <v>68</v>
      </c>
      <c r="F27" s="7" t="s">
        <v>50</v>
      </c>
      <c r="G27" s="9">
        <v>1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O27/100*I27</f>
      </c>
    </row>
    <row r="28" ht="114.75">
      <c r="E28" s="14" t="s">
        <v>60</v>
      </c>
    </row>
    <row r="29" spans="1:16" ht="12.75">
      <c r="A29" s="7">
        <v>8</v>
      </c>
      <c r="B29" s="7" t="s">
        <v>47</v>
      </c>
      <c r="C29" s="7" t="s">
        <v>69</v>
      </c>
      <c r="D29" s="7" t="s">
        <v>47</v>
      </c>
      <c r="E29" s="7" t="s">
        <v>70</v>
      </c>
      <c r="F29" s="7" t="s">
        <v>50</v>
      </c>
      <c r="G29" s="9">
        <v>1</v>
      </c>
      <c r="H29" s="13"/>
      <c r="I29" s="12">
        <f>ROUND((H29*G29),2)</f>
      </c>
      <c r="J29" s="9">
        <v>0</v>
      </c>
      <c r="K29" s="9">
        <f>G29*J29</f>
      </c>
      <c r="L29" s="9">
        <v>0</v>
      </c>
      <c r="M29" s="9">
        <f>G29*L29</f>
      </c>
      <c r="O29">
        <f>rekapitulace!H8</f>
      </c>
      <c r="P29">
        <f>O29/100*I29</f>
      </c>
    </row>
    <row r="30" ht="25.5">
      <c r="E30" s="14" t="s">
        <v>51</v>
      </c>
    </row>
    <row r="31" ht="409.5">
      <c r="E31" s="14" t="s">
        <v>71</v>
      </c>
    </row>
    <row r="32" spans="1:16" ht="12.75">
      <c r="A32" s="7">
        <v>9</v>
      </c>
      <c r="B32" s="7" t="s">
        <v>47</v>
      </c>
      <c r="C32" s="7" t="s">
        <v>72</v>
      </c>
      <c r="D32" s="7" t="s">
        <v>47</v>
      </c>
      <c r="E32" s="7" t="s">
        <v>73</v>
      </c>
      <c r="F32" s="7" t="s">
        <v>50</v>
      </c>
      <c r="G32" s="9">
        <v>1</v>
      </c>
      <c r="H32" s="13"/>
      <c r="I32" s="12">
        <f>ROUND((H32*G32),2)</f>
      </c>
      <c r="J32" s="9">
        <v>0</v>
      </c>
      <c r="K32" s="9">
        <f>G32*J32</f>
      </c>
      <c r="L32" s="9">
        <v>0</v>
      </c>
      <c r="M32" s="9">
        <f>G32*L32</f>
      </c>
      <c r="O32">
        <f>rekapitulace!H8</f>
      </c>
      <c r="P32">
        <f>O32/100*I32</f>
      </c>
    </row>
    <row r="33" ht="408">
      <c r="E33" s="14" t="s">
        <v>74</v>
      </c>
    </row>
    <row r="34" spans="1:16" ht="12.75">
      <c r="A34" s="7">
        <v>10</v>
      </c>
      <c r="B34" s="7" t="s">
        <v>47</v>
      </c>
      <c r="C34" s="7" t="s">
        <v>75</v>
      </c>
      <c r="D34" s="7" t="s">
        <v>47</v>
      </c>
      <c r="E34" s="7" t="s">
        <v>76</v>
      </c>
      <c r="F34" s="7" t="s">
        <v>50</v>
      </c>
      <c r="G34" s="9">
        <v>1</v>
      </c>
      <c r="H34" s="13"/>
      <c r="I34" s="12">
        <f>ROUND((H34*G34),2)</f>
      </c>
      <c r="J34" s="9">
        <v>0</v>
      </c>
      <c r="K34" s="9">
        <f>G34*J34</f>
      </c>
      <c r="L34" s="9">
        <v>0</v>
      </c>
      <c r="M34" s="9">
        <f>G34*L34</f>
      </c>
      <c r="O34">
        <f>rekapitulace!H8</f>
      </c>
      <c r="P34">
        <f>O34/100*I34</f>
      </c>
    </row>
    <row r="35" ht="216.75">
      <c r="E35" s="14" t="s">
        <v>77</v>
      </c>
    </row>
    <row r="36" spans="1:16" ht="12.75">
      <c r="A36" s="7">
        <v>11</v>
      </c>
      <c r="B36" s="7" t="s">
        <v>47</v>
      </c>
      <c r="C36" s="7" t="s">
        <v>78</v>
      </c>
      <c r="D36" s="7" t="s">
        <v>47</v>
      </c>
      <c r="E36" s="7" t="s">
        <v>79</v>
      </c>
      <c r="F36" s="7" t="s">
        <v>50</v>
      </c>
      <c r="G36" s="9">
        <v>1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O36/100*I36</f>
      </c>
    </row>
    <row r="37" ht="153">
      <c r="E37" s="14" t="s">
        <v>80</v>
      </c>
    </row>
    <row r="38" ht="140.25">
      <c r="E38" s="14" t="s">
        <v>81</v>
      </c>
    </row>
    <row r="39" spans="1:16" ht="12.75" customHeight="1">
      <c r="A39" s="15"/>
      <c r="B39" s="15"/>
      <c r="C39" s="15" t="s">
        <v>46</v>
      </c>
      <c r="D39" s="15"/>
      <c r="E39" s="15" t="s">
        <v>45</v>
      </c>
      <c r="F39" s="15"/>
      <c r="G39" s="15"/>
      <c r="H39" s="15"/>
      <c r="I39" s="15">
        <f>SUM(I12:I38)</f>
      </c>
      <c r="J39" s="15"/>
      <c r="K39" s="15"/>
      <c r="L39" s="15"/>
      <c r="M39" s="15"/>
      <c r="P39">
        <f>ROUND(SUM(P12:P38),2)</f>
      </c>
    </row>
    <row r="41" spans="1:16" ht="12.75" customHeight="1">
      <c r="A41" s="15"/>
      <c r="B41" s="15"/>
      <c r="C41" s="15"/>
      <c r="D41" s="15"/>
      <c r="E41" s="15" t="s">
        <v>82</v>
      </c>
      <c r="F41" s="15"/>
      <c r="G41" s="15"/>
      <c r="H41" s="15"/>
      <c r="I41" s="15">
        <f>+I39</f>
      </c>
      <c r="J41" s="15"/>
      <c r="K41" s="15"/>
      <c r="L41" s="15"/>
      <c r="M41" s="15"/>
      <c r="P41">
        <f>+P39</f>
      </c>
    </row>
    <row r="43" spans="1:13" ht="12.75" customHeight="1">
      <c r="A43" s="15" t="s">
        <v>83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 customHeight="1">
      <c r="A44" s="15"/>
      <c r="B44" s="15"/>
      <c r="C44" s="15"/>
      <c r="D44" s="15"/>
      <c r="E44" s="15" t="s">
        <v>84</v>
      </c>
      <c r="F44" s="15"/>
      <c r="G44" s="15"/>
      <c r="H44" s="15"/>
      <c r="I44" s="15"/>
      <c r="J44" s="15"/>
      <c r="K44" s="15"/>
      <c r="L44" s="15"/>
      <c r="M44" s="15"/>
    </row>
    <row r="45" spans="1:16" ht="12.75" customHeight="1">
      <c r="A45" s="15"/>
      <c r="B45" s="15"/>
      <c r="C45" s="15"/>
      <c r="D45" s="15"/>
      <c r="E45" s="15" t="s">
        <v>85</v>
      </c>
      <c r="F45" s="15"/>
      <c r="G45" s="15"/>
      <c r="H45" s="15"/>
      <c r="I45" s="15">
        <v>0</v>
      </c>
      <c r="J45" s="15"/>
      <c r="K45" s="15"/>
      <c r="L45" s="15"/>
      <c r="M45" s="15"/>
      <c r="P45">
        <v>0</v>
      </c>
    </row>
    <row r="46" spans="1:13" ht="12.75" customHeight="1">
      <c r="A46" s="15"/>
      <c r="B46" s="15"/>
      <c r="C46" s="15"/>
      <c r="D46" s="15"/>
      <c r="E46" s="15" t="s">
        <v>86</v>
      </c>
      <c r="F46" s="15"/>
      <c r="G46" s="15"/>
      <c r="H46" s="15"/>
      <c r="I46" s="15"/>
      <c r="J46" s="15"/>
      <c r="K46" s="15"/>
      <c r="L46" s="15"/>
      <c r="M46" s="15"/>
    </row>
    <row r="47" spans="1:16" ht="12.75" customHeight="1">
      <c r="A47" s="15"/>
      <c r="B47" s="15"/>
      <c r="C47" s="15"/>
      <c r="D47" s="15"/>
      <c r="E47" s="15" t="s">
        <v>87</v>
      </c>
      <c r="F47" s="15"/>
      <c r="G47" s="15"/>
      <c r="H47" s="15"/>
      <c r="I47" s="15">
        <v>0</v>
      </c>
      <c r="J47" s="15"/>
      <c r="K47" s="15"/>
      <c r="L47" s="15"/>
      <c r="M47" s="15"/>
      <c r="P47">
        <v>0</v>
      </c>
    </row>
    <row r="48" spans="1:16" ht="12.75" customHeight="1">
      <c r="A48" s="15"/>
      <c r="B48" s="15"/>
      <c r="C48" s="15"/>
      <c r="D48" s="15"/>
      <c r="E48" s="15" t="s">
        <v>88</v>
      </c>
      <c r="F48" s="15"/>
      <c r="G48" s="15"/>
      <c r="H48" s="15"/>
      <c r="I48" s="15">
        <f>I45+I47</f>
      </c>
      <c r="J48" s="15"/>
      <c r="K48" s="15"/>
      <c r="L48" s="15"/>
      <c r="M48" s="15"/>
      <c r="P48">
        <f>P45+P47</f>
      </c>
    </row>
    <row r="50" spans="1:16" ht="12.75" customHeight="1">
      <c r="A50" s="15"/>
      <c r="B50" s="15"/>
      <c r="C50" s="15"/>
      <c r="D50" s="15"/>
      <c r="E50" s="15" t="s">
        <v>88</v>
      </c>
      <c r="F50" s="15"/>
      <c r="G50" s="15"/>
      <c r="H50" s="15"/>
      <c r="I50" s="15">
        <f>I41+I48</f>
      </c>
      <c r="J50" s="15"/>
      <c r="K50" s="15"/>
      <c r="L50" s="15"/>
      <c r="M50" s="15"/>
      <c r="P50">
        <f>P41+P48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89</v>
      </c>
      <c r="D5" s="5"/>
      <c r="E5" s="5" t="s">
        <v>90</v>
      </c>
    </row>
    <row r="6" spans="1:5" ht="12.75" customHeight="1">
      <c r="A6" t="s">
        <v>18</v>
      </c>
      <c r="C6" s="5" t="s">
        <v>89</v>
      </c>
      <c r="D6" s="5"/>
      <c r="E6" s="5" t="s">
        <v>90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46</v>
      </c>
      <c r="D11" s="8"/>
      <c r="E11" s="8" t="s">
        <v>45</v>
      </c>
      <c r="F11" s="8"/>
      <c r="G11" s="10"/>
      <c r="H11" s="8"/>
      <c r="I11" s="10"/>
    </row>
    <row r="12" spans="1:16" ht="12.75">
      <c r="A12" s="7">
        <v>1</v>
      </c>
      <c r="B12" s="7" t="s">
        <v>91</v>
      </c>
      <c r="C12" s="7" t="s">
        <v>92</v>
      </c>
      <c r="D12" s="7" t="s">
        <v>47</v>
      </c>
      <c r="E12" s="7" t="s">
        <v>93</v>
      </c>
      <c r="F12" s="7" t="s">
        <v>94</v>
      </c>
      <c r="G12" s="9">
        <v>367.4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O12/100*I12</f>
      </c>
    </row>
    <row r="13" ht="63.75">
      <c r="E13" s="14" t="s">
        <v>95</v>
      </c>
    </row>
    <row r="14" ht="153">
      <c r="E14" s="14" t="s">
        <v>96</v>
      </c>
    </row>
    <row r="15" spans="1:16" ht="12.75">
      <c r="A15" s="7">
        <v>2</v>
      </c>
      <c r="B15" s="7" t="s">
        <v>91</v>
      </c>
      <c r="C15" s="7" t="s">
        <v>92</v>
      </c>
      <c r="D15" s="7" t="s">
        <v>58</v>
      </c>
      <c r="E15" s="7" t="s">
        <v>97</v>
      </c>
      <c r="F15" s="7" t="s">
        <v>94</v>
      </c>
      <c r="G15" s="9">
        <v>11.4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O15/100*I15</f>
      </c>
    </row>
    <row r="16" ht="76.5">
      <c r="E16" s="14" t="s">
        <v>98</v>
      </c>
    </row>
    <row r="17" ht="153">
      <c r="E17" s="14" t="s">
        <v>96</v>
      </c>
    </row>
    <row r="18" spans="1:16" ht="12.75">
      <c r="A18" s="7">
        <v>3</v>
      </c>
      <c r="B18" s="7" t="s">
        <v>91</v>
      </c>
      <c r="C18" s="7" t="s">
        <v>99</v>
      </c>
      <c r="D18" s="7" t="s">
        <v>47</v>
      </c>
      <c r="E18" s="7" t="s">
        <v>100</v>
      </c>
      <c r="F18" s="7" t="s">
        <v>94</v>
      </c>
      <c r="G18" s="9">
        <v>954.73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O18/100*I18</f>
      </c>
    </row>
    <row r="19" ht="255">
      <c r="E19" s="14" t="s">
        <v>101</v>
      </c>
    </row>
    <row r="20" ht="153">
      <c r="E20" s="14" t="s">
        <v>96</v>
      </c>
    </row>
    <row r="21" spans="1:16" ht="12.75">
      <c r="A21" s="7">
        <v>4</v>
      </c>
      <c r="B21" s="7" t="s">
        <v>91</v>
      </c>
      <c r="C21" s="7" t="s">
        <v>102</v>
      </c>
      <c r="D21" s="7" t="s">
        <v>47</v>
      </c>
      <c r="E21" s="7" t="s">
        <v>103</v>
      </c>
      <c r="F21" s="7" t="s">
        <v>104</v>
      </c>
      <c r="G21" s="9">
        <v>1233.765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O21/100*I21</f>
      </c>
    </row>
    <row r="22" ht="306">
      <c r="E22" s="14" t="s">
        <v>105</v>
      </c>
    </row>
    <row r="23" ht="409.5">
      <c r="E23" s="14" t="s">
        <v>106</v>
      </c>
    </row>
    <row r="24" spans="1:16" ht="12.75">
      <c r="A24" s="7">
        <v>5</v>
      </c>
      <c r="B24" s="7" t="s">
        <v>91</v>
      </c>
      <c r="C24" s="7" t="s">
        <v>107</v>
      </c>
      <c r="D24" s="7" t="s">
        <v>47</v>
      </c>
      <c r="E24" s="7" t="s">
        <v>108</v>
      </c>
      <c r="F24" s="7" t="s">
        <v>104</v>
      </c>
      <c r="G24" s="9">
        <v>1321.848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O24/100*I24</f>
      </c>
    </row>
    <row r="25" ht="293.25">
      <c r="E25" s="14" t="s">
        <v>109</v>
      </c>
    </row>
    <row r="26" ht="409.5">
      <c r="E26" s="14" t="s">
        <v>106</v>
      </c>
    </row>
    <row r="27" spans="1:16" ht="12.75">
      <c r="A27" s="7">
        <v>6</v>
      </c>
      <c r="B27" s="7" t="s">
        <v>91</v>
      </c>
      <c r="C27" s="7" t="s">
        <v>110</v>
      </c>
      <c r="D27" s="7" t="s">
        <v>47</v>
      </c>
      <c r="E27" s="7" t="s">
        <v>111</v>
      </c>
      <c r="F27" s="7" t="s">
        <v>104</v>
      </c>
      <c r="G27" s="9">
        <v>3.922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O27/100*I27</f>
      </c>
    </row>
    <row r="28" ht="76.5">
      <c r="E28" s="14" t="s">
        <v>112</v>
      </c>
    </row>
    <row r="29" ht="409.5">
      <c r="E29" s="14" t="s">
        <v>106</v>
      </c>
    </row>
    <row r="30" spans="1:16" ht="12.75" customHeight="1">
      <c r="A30" s="15"/>
      <c r="B30" s="15"/>
      <c r="C30" s="15" t="s">
        <v>46</v>
      </c>
      <c r="D30" s="15"/>
      <c r="E30" s="15" t="s">
        <v>45</v>
      </c>
      <c r="F30" s="15"/>
      <c r="G30" s="15"/>
      <c r="H30" s="15"/>
      <c r="I30" s="15">
        <f>SUM(I12:I29)</f>
      </c>
      <c r="J30" s="15"/>
      <c r="K30" s="15"/>
      <c r="L30" s="15"/>
      <c r="M30" s="15"/>
      <c r="P30">
        <f>ROUND(SUM(P12:P29),2)</f>
      </c>
    </row>
    <row r="32" spans="1:9" ht="12.75" customHeight="1">
      <c r="A32" s="8"/>
      <c r="B32" s="8"/>
      <c r="C32" s="8" t="s">
        <v>24</v>
      </c>
      <c r="D32" s="8"/>
      <c r="E32" s="8" t="s">
        <v>113</v>
      </c>
      <c r="F32" s="8"/>
      <c r="G32" s="10"/>
      <c r="H32" s="8"/>
      <c r="I32" s="10"/>
    </row>
    <row r="33" spans="1:16" ht="12.75">
      <c r="A33" s="7">
        <v>7</v>
      </c>
      <c r="B33" s="7" t="s">
        <v>91</v>
      </c>
      <c r="C33" s="7" t="s">
        <v>114</v>
      </c>
      <c r="D33" s="7" t="s">
        <v>47</v>
      </c>
      <c r="E33" s="7" t="s">
        <v>115</v>
      </c>
      <c r="F33" s="7" t="s">
        <v>94</v>
      </c>
      <c r="G33" s="9">
        <v>659.38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O33/100*I33</f>
      </c>
    </row>
    <row r="34" ht="409.5">
      <c r="E34" s="14" t="s">
        <v>116</v>
      </c>
    </row>
    <row r="35" ht="409.5">
      <c r="E35" s="14" t="s">
        <v>117</v>
      </c>
    </row>
    <row r="36" spans="1:16" ht="12.75">
      <c r="A36" s="7">
        <v>8</v>
      </c>
      <c r="B36" s="7" t="s">
        <v>91</v>
      </c>
      <c r="C36" s="7" t="s">
        <v>114</v>
      </c>
      <c r="D36" s="7" t="s">
        <v>58</v>
      </c>
      <c r="E36" s="7" t="s">
        <v>115</v>
      </c>
      <c r="F36" s="7" t="s">
        <v>94</v>
      </c>
      <c r="G36" s="9">
        <v>295.35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O36/100*I36</f>
      </c>
    </row>
    <row r="37" ht="165.75">
      <c r="E37" s="14" t="s">
        <v>118</v>
      </c>
    </row>
    <row r="38" ht="409.5">
      <c r="E38" s="14" t="s">
        <v>117</v>
      </c>
    </row>
    <row r="39" spans="1:16" ht="12.75">
      <c r="A39" s="7">
        <v>9</v>
      </c>
      <c r="B39" s="7" t="s">
        <v>91</v>
      </c>
      <c r="C39" s="7" t="s">
        <v>119</v>
      </c>
      <c r="D39" s="7" t="s">
        <v>47</v>
      </c>
      <c r="E39" s="7" t="s">
        <v>120</v>
      </c>
      <c r="F39" s="7" t="s">
        <v>94</v>
      </c>
      <c r="G39" s="9">
        <v>367.4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O39/100*I39</f>
      </c>
    </row>
    <row r="40" ht="204">
      <c r="E40" s="14" t="s">
        <v>121</v>
      </c>
    </row>
    <row r="41" ht="409.5">
      <c r="E41" s="14" t="s">
        <v>117</v>
      </c>
    </row>
    <row r="42" spans="1:16" ht="12.75">
      <c r="A42" s="7">
        <v>10</v>
      </c>
      <c r="B42" s="7" t="s">
        <v>91</v>
      </c>
      <c r="C42" s="7" t="s">
        <v>122</v>
      </c>
      <c r="D42" s="7" t="s">
        <v>47</v>
      </c>
      <c r="E42" s="7" t="s">
        <v>123</v>
      </c>
      <c r="F42" s="7" t="s">
        <v>124</v>
      </c>
      <c r="G42" s="9">
        <v>15.5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O42/100*I42</f>
      </c>
    </row>
    <row r="43" ht="114.75">
      <c r="E43" s="14" t="s">
        <v>125</v>
      </c>
    </row>
    <row r="44" ht="409.5">
      <c r="E44" s="14" t="s">
        <v>117</v>
      </c>
    </row>
    <row r="45" spans="1:16" ht="12.75">
      <c r="A45" s="7">
        <v>11</v>
      </c>
      <c r="B45" s="7" t="s">
        <v>91</v>
      </c>
      <c r="C45" s="7" t="s">
        <v>126</v>
      </c>
      <c r="D45" s="7" t="s">
        <v>47</v>
      </c>
      <c r="E45" s="7" t="s">
        <v>127</v>
      </c>
      <c r="F45" s="7" t="s">
        <v>124</v>
      </c>
      <c r="G45" s="9">
        <v>475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O45/100*I45</f>
      </c>
    </row>
    <row r="46" ht="76.5">
      <c r="E46" s="14" t="s">
        <v>128</v>
      </c>
    </row>
    <row r="47" ht="409.5">
      <c r="E47" s="14" t="s">
        <v>117</v>
      </c>
    </row>
    <row r="48" spans="1:16" ht="12.75">
      <c r="A48" s="7">
        <v>12</v>
      </c>
      <c r="B48" s="7" t="s">
        <v>91</v>
      </c>
      <c r="C48" s="7" t="s">
        <v>129</v>
      </c>
      <c r="D48" s="7" t="s">
        <v>47</v>
      </c>
      <c r="E48" s="7" t="s">
        <v>130</v>
      </c>
      <c r="F48" s="7" t="s">
        <v>131</v>
      </c>
      <c r="G48" s="9">
        <v>1047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O48/100*I48</f>
      </c>
    </row>
    <row r="49" ht="178.5">
      <c r="E49" s="14" t="s">
        <v>132</v>
      </c>
    </row>
    <row r="50" ht="409.5">
      <c r="E50" s="14" t="s">
        <v>117</v>
      </c>
    </row>
    <row r="51" spans="1:16" ht="12.75">
      <c r="A51" s="7">
        <v>13</v>
      </c>
      <c r="B51" s="7" t="s">
        <v>91</v>
      </c>
      <c r="C51" s="7" t="s">
        <v>133</v>
      </c>
      <c r="D51" s="7" t="s">
        <v>47</v>
      </c>
      <c r="E51" s="7" t="s">
        <v>134</v>
      </c>
      <c r="F51" s="7" t="s">
        <v>131</v>
      </c>
      <c r="G51" s="9">
        <v>2589.75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O51/100*I51</f>
      </c>
    </row>
    <row r="52" ht="395.25">
      <c r="E52" s="14" t="s">
        <v>135</v>
      </c>
    </row>
    <row r="53" ht="409.5">
      <c r="E53" s="14" t="s">
        <v>117</v>
      </c>
    </row>
    <row r="54" spans="1:16" ht="12.75">
      <c r="A54" s="7">
        <v>14</v>
      </c>
      <c r="B54" s="7" t="s">
        <v>91</v>
      </c>
      <c r="C54" s="7" t="s">
        <v>136</v>
      </c>
      <c r="D54" s="7" t="s">
        <v>47</v>
      </c>
      <c r="E54" s="7" t="s">
        <v>137</v>
      </c>
      <c r="F54" s="7" t="s">
        <v>131</v>
      </c>
      <c r="G54" s="9">
        <v>1152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O54/100*I54</f>
      </c>
    </row>
    <row r="55" ht="242.25">
      <c r="E55" s="14" t="s">
        <v>138</v>
      </c>
    </row>
    <row r="56" ht="409.5">
      <c r="E56" s="14" t="s">
        <v>117</v>
      </c>
    </row>
    <row r="57" spans="1:16" ht="12.75">
      <c r="A57" s="7">
        <v>15</v>
      </c>
      <c r="B57" s="7" t="s">
        <v>91</v>
      </c>
      <c r="C57" s="7" t="s">
        <v>139</v>
      </c>
      <c r="D57" s="7" t="s">
        <v>47</v>
      </c>
      <c r="E57" s="7" t="s">
        <v>140</v>
      </c>
      <c r="F57" s="7" t="s">
        <v>94</v>
      </c>
      <c r="G57" s="9">
        <v>1.95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O57/100*I57</f>
      </c>
    </row>
    <row r="58" ht="89.25">
      <c r="E58" s="14" t="s">
        <v>141</v>
      </c>
    </row>
    <row r="59" ht="409.5">
      <c r="E59" s="14" t="s">
        <v>142</v>
      </c>
    </row>
    <row r="60" spans="1:16" ht="12.75">
      <c r="A60" s="7">
        <v>16</v>
      </c>
      <c r="B60" s="7" t="s">
        <v>91</v>
      </c>
      <c r="C60" s="7" t="s">
        <v>139</v>
      </c>
      <c r="D60" s="7" t="s">
        <v>58</v>
      </c>
      <c r="E60" s="7" t="s">
        <v>140</v>
      </c>
      <c r="F60" s="7" t="s">
        <v>94</v>
      </c>
      <c r="G60" s="9">
        <v>492.25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O60/100*I60</f>
      </c>
    </row>
    <row r="61" ht="178.5">
      <c r="E61" s="14" t="s">
        <v>143</v>
      </c>
    </row>
    <row r="62" ht="409.5">
      <c r="E62" s="14" t="s">
        <v>142</v>
      </c>
    </row>
    <row r="63" spans="1:16" ht="12.75">
      <c r="A63" s="7">
        <v>17</v>
      </c>
      <c r="B63" s="7" t="s">
        <v>91</v>
      </c>
      <c r="C63" s="7" t="s">
        <v>144</v>
      </c>
      <c r="D63" s="7" t="s">
        <v>47</v>
      </c>
      <c r="E63" s="7" t="s">
        <v>145</v>
      </c>
      <c r="F63" s="7" t="s">
        <v>94</v>
      </c>
      <c r="G63" s="9">
        <v>155.15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O63/100*I63</f>
      </c>
    </row>
    <row r="64" ht="280.5">
      <c r="E64" s="14" t="s">
        <v>146</v>
      </c>
    </row>
    <row r="65" ht="409.5">
      <c r="E65" s="14" t="s">
        <v>147</v>
      </c>
    </row>
    <row r="66" spans="1:16" ht="12.75">
      <c r="A66" s="7">
        <v>18</v>
      </c>
      <c r="B66" s="7" t="s">
        <v>91</v>
      </c>
      <c r="C66" s="7" t="s">
        <v>148</v>
      </c>
      <c r="D66" s="7" t="s">
        <v>47</v>
      </c>
      <c r="E66" s="7" t="s">
        <v>149</v>
      </c>
      <c r="F66" s="7" t="s">
        <v>94</v>
      </c>
      <c r="G66" s="9">
        <v>83.05</v>
      </c>
      <c r="H66" s="13"/>
      <c r="I66" s="12">
        <f>ROUND((H66*G66),2)</f>
      </c>
      <c r="J66" s="9">
        <v>0</v>
      </c>
      <c r="K66" s="9">
        <f>G66*J66</f>
      </c>
      <c r="L66" s="9">
        <v>0</v>
      </c>
      <c r="M66" s="9">
        <f>G66*L66</f>
      </c>
      <c r="O66">
        <f>rekapitulace!H8</f>
      </c>
      <c r="P66">
        <f>O66/100*I66</f>
      </c>
    </row>
    <row r="67" ht="140.25">
      <c r="E67" s="14" t="s">
        <v>150</v>
      </c>
    </row>
    <row r="68" ht="409.5">
      <c r="E68" s="14" t="s">
        <v>151</v>
      </c>
    </row>
    <row r="69" spans="1:16" ht="12.75">
      <c r="A69" s="7">
        <v>19</v>
      </c>
      <c r="B69" s="7" t="s">
        <v>91</v>
      </c>
      <c r="C69" s="7" t="s">
        <v>152</v>
      </c>
      <c r="D69" s="7" t="s">
        <v>47</v>
      </c>
      <c r="E69" s="7" t="s">
        <v>153</v>
      </c>
      <c r="F69" s="7" t="s">
        <v>94</v>
      </c>
      <c r="G69" s="9">
        <v>134.65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O69/100*I69</f>
      </c>
    </row>
    <row r="70" ht="293.25">
      <c r="E70" s="14" t="s">
        <v>154</v>
      </c>
    </row>
    <row r="71" ht="409.5">
      <c r="E71" s="14" t="s">
        <v>155</v>
      </c>
    </row>
    <row r="72" spans="1:16" ht="12.75">
      <c r="A72" s="7">
        <v>20</v>
      </c>
      <c r="B72" s="7" t="s">
        <v>91</v>
      </c>
      <c r="C72" s="7" t="s">
        <v>156</v>
      </c>
      <c r="D72" s="7" t="s">
        <v>47</v>
      </c>
      <c r="E72" s="7" t="s">
        <v>157</v>
      </c>
      <c r="F72" s="7" t="s">
        <v>131</v>
      </c>
      <c r="G72" s="9">
        <v>2491.4</v>
      </c>
      <c r="H72" s="13"/>
      <c r="I72" s="12">
        <f>ROUND((H72*G72),2)</f>
      </c>
      <c r="J72" s="9">
        <v>0</v>
      </c>
      <c r="K72" s="9">
        <f>G72*J72</f>
      </c>
      <c r="L72" s="9">
        <v>0</v>
      </c>
      <c r="M72" s="9">
        <f>G72*L72</f>
      </c>
      <c r="O72">
        <f>rekapitulace!H8</f>
      </c>
      <c r="P72">
        <f>O72/100*I72</f>
      </c>
    </row>
    <row r="73" ht="267.75">
      <c r="E73" s="14" t="s">
        <v>158</v>
      </c>
    </row>
    <row r="74" ht="153">
      <c r="E74" s="14" t="s">
        <v>159</v>
      </c>
    </row>
    <row r="75" spans="1:16" ht="12.75" customHeight="1">
      <c r="A75" s="15"/>
      <c r="B75" s="15"/>
      <c r="C75" s="15" t="s">
        <v>24</v>
      </c>
      <c r="D75" s="15"/>
      <c r="E75" s="15" t="s">
        <v>113</v>
      </c>
      <c r="F75" s="15"/>
      <c r="G75" s="15"/>
      <c r="H75" s="15"/>
      <c r="I75" s="15">
        <f>SUM(I33:I74)</f>
      </c>
      <c r="J75" s="15"/>
      <c r="K75" s="15"/>
      <c r="L75" s="15"/>
      <c r="M75" s="15"/>
      <c r="P75">
        <f>ROUND(SUM(P33:P74),2)</f>
      </c>
    </row>
    <row r="77" spans="1:9" ht="12.75" customHeight="1">
      <c r="A77" s="8"/>
      <c r="B77" s="8"/>
      <c r="C77" s="8" t="s">
        <v>37</v>
      </c>
      <c r="D77" s="8"/>
      <c r="E77" s="8" t="s">
        <v>160</v>
      </c>
      <c r="F77" s="8"/>
      <c r="G77" s="10"/>
      <c r="H77" s="8"/>
      <c r="I77" s="10"/>
    </row>
    <row r="78" spans="1:16" ht="12.75">
      <c r="A78" s="7">
        <v>21</v>
      </c>
      <c r="B78" s="7" t="s">
        <v>91</v>
      </c>
      <c r="C78" s="7" t="s">
        <v>161</v>
      </c>
      <c r="D78" s="7" t="s">
        <v>47</v>
      </c>
      <c r="E78" s="7" t="s">
        <v>162</v>
      </c>
      <c r="F78" s="7" t="s">
        <v>131</v>
      </c>
      <c r="G78" s="9">
        <v>768.6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O78/100*I78</f>
      </c>
    </row>
    <row r="79" ht="63.75">
      <c r="E79" s="14" t="s">
        <v>163</v>
      </c>
    </row>
    <row r="80" ht="267.75">
      <c r="E80" s="14" t="s">
        <v>164</v>
      </c>
    </row>
    <row r="81" spans="1:16" ht="12.75">
      <c r="A81" s="7">
        <v>22</v>
      </c>
      <c r="B81" s="7" t="s">
        <v>91</v>
      </c>
      <c r="C81" s="7" t="s">
        <v>165</v>
      </c>
      <c r="D81" s="7" t="s">
        <v>47</v>
      </c>
      <c r="E81" s="7" t="s">
        <v>166</v>
      </c>
      <c r="F81" s="7" t="s">
        <v>124</v>
      </c>
      <c r="G81" s="9">
        <v>427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O81/100*I81</f>
      </c>
    </row>
    <row r="82" ht="409.5">
      <c r="E82" s="14" t="s">
        <v>167</v>
      </c>
    </row>
    <row r="83" ht="409.5">
      <c r="E83" s="14" t="s">
        <v>168</v>
      </c>
    </row>
    <row r="84" spans="1:16" ht="12.75">
      <c r="A84" s="7">
        <v>23</v>
      </c>
      <c r="B84" s="7" t="s">
        <v>91</v>
      </c>
      <c r="C84" s="7" t="s">
        <v>169</v>
      </c>
      <c r="D84" s="7" t="s">
        <v>47</v>
      </c>
      <c r="E84" s="7" t="s">
        <v>170</v>
      </c>
      <c r="F84" s="7" t="s">
        <v>131</v>
      </c>
      <c r="G84" s="9">
        <v>1969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O84/100*I84</f>
      </c>
    </row>
    <row r="85" ht="191.25">
      <c r="E85" s="14" t="s">
        <v>171</v>
      </c>
    </row>
    <row r="86" ht="409.5">
      <c r="E86" s="14" t="s">
        <v>172</v>
      </c>
    </row>
    <row r="87" spans="1:16" ht="12.75" customHeight="1">
      <c r="A87" s="15"/>
      <c r="B87" s="15"/>
      <c r="C87" s="15" t="s">
        <v>37</v>
      </c>
      <c r="D87" s="15"/>
      <c r="E87" s="15" t="s">
        <v>160</v>
      </c>
      <c r="F87" s="15"/>
      <c r="G87" s="15"/>
      <c r="H87" s="15"/>
      <c r="I87" s="15">
        <f>SUM(I78:I86)</f>
      </c>
      <c r="J87" s="15"/>
      <c r="K87" s="15"/>
      <c r="L87" s="15"/>
      <c r="M87" s="15"/>
      <c r="P87">
        <f>ROUND(SUM(P78:P86),2)</f>
      </c>
    </row>
    <row r="89" spans="1:9" ht="12.75" customHeight="1">
      <c r="A89" s="8"/>
      <c r="B89" s="8"/>
      <c r="C89" s="8" t="s">
        <v>40</v>
      </c>
      <c r="D89" s="8"/>
      <c r="E89" s="8" t="s">
        <v>173</v>
      </c>
      <c r="F89" s="8"/>
      <c r="G89" s="10"/>
      <c r="H89" s="8"/>
      <c r="I89" s="10"/>
    </row>
    <row r="90" spans="1:16" ht="12.75">
      <c r="A90" s="7">
        <v>24</v>
      </c>
      <c r="B90" s="7" t="s">
        <v>91</v>
      </c>
      <c r="C90" s="7" t="s">
        <v>174</v>
      </c>
      <c r="D90" s="7" t="s">
        <v>47</v>
      </c>
      <c r="E90" s="7" t="s">
        <v>175</v>
      </c>
      <c r="F90" s="7" t="s">
        <v>131</v>
      </c>
      <c r="G90" s="9">
        <v>2273.4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O90/100*I90</f>
      </c>
    </row>
    <row r="91" ht="408">
      <c r="E91" s="14" t="s">
        <v>176</v>
      </c>
    </row>
    <row r="92" ht="331.5">
      <c r="E92" s="14" t="s">
        <v>177</v>
      </c>
    </row>
    <row r="93" spans="1:16" ht="12.75">
      <c r="A93" s="7">
        <v>25</v>
      </c>
      <c r="B93" s="7" t="s">
        <v>91</v>
      </c>
      <c r="C93" s="7" t="s">
        <v>178</v>
      </c>
      <c r="D93" s="7" t="s">
        <v>47</v>
      </c>
      <c r="E93" s="7" t="s">
        <v>179</v>
      </c>
      <c r="F93" s="7" t="s">
        <v>131</v>
      </c>
      <c r="G93" s="9">
        <v>1953</v>
      </c>
      <c r="H93" s="13"/>
      <c r="I93" s="12">
        <f>ROUND((H93*G93),2)</f>
      </c>
      <c r="J93" s="9">
        <v>0</v>
      </c>
      <c r="K93" s="9">
        <f>G93*J93</f>
      </c>
      <c r="L93" s="9">
        <v>0</v>
      </c>
      <c r="M93" s="9">
        <f>G93*L93</f>
      </c>
      <c r="O93">
        <f>rekapitulace!H8</f>
      </c>
      <c r="P93">
        <f>O93/100*I93</f>
      </c>
    </row>
    <row r="94" ht="382.5">
      <c r="E94" s="14" t="s">
        <v>180</v>
      </c>
    </row>
    <row r="95" ht="331.5">
      <c r="E95" s="14" t="s">
        <v>177</v>
      </c>
    </row>
    <row r="96" spans="1:16" ht="12.75">
      <c r="A96" s="7">
        <v>26</v>
      </c>
      <c r="B96" s="7" t="s">
        <v>91</v>
      </c>
      <c r="C96" s="7" t="s">
        <v>178</v>
      </c>
      <c r="D96" s="7" t="s">
        <v>58</v>
      </c>
      <c r="E96" s="7" t="s">
        <v>179</v>
      </c>
      <c r="F96" s="7" t="s">
        <v>131</v>
      </c>
      <c r="G96" s="9">
        <v>3938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O96/100*I96</f>
      </c>
    </row>
    <row r="97" ht="191.25">
      <c r="E97" s="14" t="s">
        <v>181</v>
      </c>
    </row>
    <row r="98" ht="331.5">
      <c r="E98" s="14" t="s">
        <v>177</v>
      </c>
    </row>
    <row r="99" spans="1:16" ht="12.75">
      <c r="A99" s="7">
        <v>27</v>
      </c>
      <c r="B99" s="7" t="s">
        <v>91</v>
      </c>
      <c r="C99" s="7" t="s">
        <v>182</v>
      </c>
      <c r="D99" s="7" t="s">
        <v>47</v>
      </c>
      <c r="E99" s="7" t="s">
        <v>183</v>
      </c>
      <c r="F99" s="7" t="s">
        <v>131</v>
      </c>
      <c r="G99" s="9">
        <v>312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O99/100*I99</f>
      </c>
    </row>
    <row r="100" ht="395.25">
      <c r="E100" s="14" t="s">
        <v>184</v>
      </c>
    </row>
    <row r="101" ht="331.5">
      <c r="E101" s="14" t="s">
        <v>177</v>
      </c>
    </row>
    <row r="102" spans="1:16" ht="12.75">
      <c r="A102" s="7">
        <v>28</v>
      </c>
      <c r="B102" s="7" t="s">
        <v>91</v>
      </c>
      <c r="C102" s="7" t="s">
        <v>185</v>
      </c>
      <c r="D102" s="7" t="s">
        <v>47</v>
      </c>
      <c r="E102" s="7" t="s">
        <v>186</v>
      </c>
      <c r="F102" s="7" t="s">
        <v>131</v>
      </c>
      <c r="G102" s="9">
        <v>284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O102/100*I102</f>
      </c>
    </row>
    <row r="103" ht="165.75">
      <c r="E103" s="14" t="s">
        <v>187</v>
      </c>
    </row>
    <row r="104" ht="409.5">
      <c r="E104" s="14" t="s">
        <v>188</v>
      </c>
    </row>
    <row r="105" spans="1:16" ht="12.75">
      <c r="A105" s="7">
        <v>29</v>
      </c>
      <c r="B105" s="7" t="s">
        <v>91</v>
      </c>
      <c r="C105" s="7" t="s">
        <v>189</v>
      </c>
      <c r="D105" s="7" t="s">
        <v>47</v>
      </c>
      <c r="E105" s="7" t="s">
        <v>190</v>
      </c>
      <c r="F105" s="7" t="s">
        <v>131</v>
      </c>
      <c r="G105" s="9">
        <v>1953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O105/100*I105</f>
      </c>
    </row>
    <row r="106" ht="382.5">
      <c r="E106" s="14" t="s">
        <v>180</v>
      </c>
    </row>
    <row r="107" ht="357">
      <c r="E107" s="14" t="s">
        <v>191</v>
      </c>
    </row>
    <row r="108" spans="1:16" ht="12.75">
      <c r="A108" s="7">
        <v>30</v>
      </c>
      <c r="B108" s="7" t="s">
        <v>91</v>
      </c>
      <c r="C108" s="7" t="s">
        <v>192</v>
      </c>
      <c r="D108" s="7" t="s">
        <v>47</v>
      </c>
      <c r="E108" s="7" t="s">
        <v>193</v>
      </c>
      <c r="F108" s="7" t="s">
        <v>131</v>
      </c>
      <c r="G108" s="9">
        <v>5005</v>
      </c>
      <c r="H108" s="13"/>
      <c r="I108" s="12">
        <f>ROUND((H108*G108),2)</f>
      </c>
      <c r="J108" s="9">
        <v>0</v>
      </c>
      <c r="K108" s="9">
        <f>G108*J108</f>
      </c>
      <c r="L108" s="9">
        <v>0</v>
      </c>
      <c r="M108" s="9">
        <f>G108*L108</f>
      </c>
      <c r="O108">
        <f>rekapitulace!H8</f>
      </c>
      <c r="P108">
        <f>O108/100*I108</f>
      </c>
    </row>
    <row r="109" ht="409.5">
      <c r="E109" s="14" t="s">
        <v>194</v>
      </c>
    </row>
    <row r="110" ht="357">
      <c r="E110" s="14" t="s">
        <v>191</v>
      </c>
    </row>
    <row r="111" spans="1:16" ht="12.75">
      <c r="A111" s="7">
        <v>31</v>
      </c>
      <c r="B111" s="7" t="s">
        <v>91</v>
      </c>
      <c r="C111" s="7" t="s">
        <v>195</v>
      </c>
      <c r="D111" s="7" t="s">
        <v>47</v>
      </c>
      <c r="E111" s="7" t="s">
        <v>196</v>
      </c>
      <c r="F111" s="7" t="s">
        <v>131</v>
      </c>
      <c r="G111" s="9">
        <v>672.4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O111/100*I111</f>
      </c>
    </row>
    <row r="112" ht="255">
      <c r="E112" s="14" t="s">
        <v>197</v>
      </c>
    </row>
    <row r="113" ht="357">
      <c r="E113" s="14" t="s">
        <v>191</v>
      </c>
    </row>
    <row r="114" spans="1:16" ht="12.75">
      <c r="A114" s="7">
        <v>32</v>
      </c>
      <c r="B114" s="7" t="s">
        <v>91</v>
      </c>
      <c r="C114" s="7" t="s">
        <v>198</v>
      </c>
      <c r="D114" s="7" t="s">
        <v>47</v>
      </c>
      <c r="E114" s="7" t="s">
        <v>199</v>
      </c>
      <c r="F114" s="7" t="s">
        <v>131</v>
      </c>
      <c r="G114" s="9">
        <v>2829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O114/100*I114</f>
      </c>
    </row>
    <row r="115" ht="409.5">
      <c r="E115" s="14" t="s">
        <v>200</v>
      </c>
    </row>
    <row r="116" ht="409.5">
      <c r="E116" s="14" t="s">
        <v>201</v>
      </c>
    </row>
    <row r="117" spans="1:16" ht="12.75">
      <c r="A117" s="7">
        <v>33</v>
      </c>
      <c r="B117" s="7" t="s">
        <v>91</v>
      </c>
      <c r="C117" s="7" t="s">
        <v>202</v>
      </c>
      <c r="D117" s="7" t="s">
        <v>47</v>
      </c>
      <c r="E117" s="7" t="s">
        <v>203</v>
      </c>
      <c r="F117" s="7" t="s">
        <v>131</v>
      </c>
      <c r="G117" s="9">
        <v>1985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O117/100*I117</f>
      </c>
    </row>
    <row r="118" ht="409.5">
      <c r="E118" s="14" t="s">
        <v>204</v>
      </c>
    </row>
    <row r="119" ht="409.5">
      <c r="E119" s="14" t="s">
        <v>201</v>
      </c>
    </row>
    <row r="120" spans="1:16" ht="12.75">
      <c r="A120" s="7">
        <v>34</v>
      </c>
      <c r="B120" s="7" t="s">
        <v>91</v>
      </c>
      <c r="C120" s="7" t="s">
        <v>205</v>
      </c>
      <c r="D120" s="7" t="s">
        <v>47</v>
      </c>
      <c r="E120" s="7" t="s">
        <v>206</v>
      </c>
      <c r="F120" s="7" t="s">
        <v>131</v>
      </c>
      <c r="G120" s="9">
        <v>640.4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O120/100*I120</f>
      </c>
    </row>
    <row r="121" ht="178.5">
      <c r="E121" s="14" t="s">
        <v>207</v>
      </c>
    </row>
    <row r="122" ht="409.5">
      <c r="E122" s="14" t="s">
        <v>201</v>
      </c>
    </row>
    <row r="123" spans="1:16" ht="12.75">
      <c r="A123" s="7">
        <v>35</v>
      </c>
      <c r="B123" s="7" t="s">
        <v>91</v>
      </c>
      <c r="C123" s="7" t="s">
        <v>208</v>
      </c>
      <c r="D123" s="7" t="s">
        <v>47</v>
      </c>
      <c r="E123" s="7" t="s">
        <v>209</v>
      </c>
      <c r="F123" s="7" t="s">
        <v>131</v>
      </c>
      <c r="G123" s="9">
        <v>1953</v>
      </c>
      <c r="H123" s="13"/>
      <c r="I123" s="12">
        <f>ROUND((H123*G123),2)</f>
      </c>
      <c r="J123" s="9">
        <v>0</v>
      </c>
      <c r="K123" s="9">
        <f>G123*J123</f>
      </c>
      <c r="L123" s="9">
        <v>0</v>
      </c>
      <c r="M123" s="9">
        <f>G123*L123</f>
      </c>
      <c r="O123">
        <f>rekapitulace!H8</f>
      </c>
      <c r="P123">
        <f>O123/100*I123</f>
      </c>
    </row>
    <row r="124" ht="382.5">
      <c r="E124" s="14" t="s">
        <v>180</v>
      </c>
    </row>
    <row r="125" ht="409.5">
      <c r="E125" s="14" t="s">
        <v>201</v>
      </c>
    </row>
    <row r="126" spans="1:16" ht="12.75">
      <c r="A126" s="7">
        <v>36</v>
      </c>
      <c r="B126" s="7" t="s">
        <v>91</v>
      </c>
      <c r="C126" s="7" t="s">
        <v>210</v>
      </c>
      <c r="D126" s="7" t="s">
        <v>47</v>
      </c>
      <c r="E126" s="7" t="s">
        <v>211</v>
      </c>
      <c r="F126" s="7" t="s">
        <v>131</v>
      </c>
      <c r="G126" s="9">
        <v>284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O126/100*I126</f>
      </c>
    </row>
    <row r="127" ht="165.75">
      <c r="E127" s="14" t="s">
        <v>187</v>
      </c>
    </row>
    <row r="128" ht="409.5">
      <c r="E128" s="14" t="s">
        <v>212</v>
      </c>
    </row>
    <row r="129" spans="1:16" ht="12.75" customHeight="1">
      <c r="A129" s="15"/>
      <c r="B129" s="15"/>
      <c r="C129" s="15" t="s">
        <v>40</v>
      </c>
      <c r="D129" s="15"/>
      <c r="E129" s="15" t="s">
        <v>173</v>
      </c>
      <c r="F129" s="15"/>
      <c r="G129" s="15"/>
      <c r="H129" s="15"/>
      <c r="I129" s="15">
        <f>SUM(I90:I128)</f>
      </c>
      <c r="J129" s="15"/>
      <c r="K129" s="15"/>
      <c r="L129" s="15"/>
      <c r="M129" s="15"/>
      <c r="P129">
        <f>ROUND(SUM(P90:P128),2)</f>
      </c>
    </row>
    <row r="131" spans="1:9" ht="12.75" customHeight="1">
      <c r="A131" s="8"/>
      <c r="B131" s="8"/>
      <c r="C131" s="8" t="s">
        <v>43</v>
      </c>
      <c r="D131" s="8"/>
      <c r="E131" s="8" t="s">
        <v>213</v>
      </c>
      <c r="F131" s="8"/>
      <c r="G131" s="10"/>
      <c r="H131" s="8"/>
      <c r="I131" s="10"/>
    </row>
    <row r="132" spans="1:16" ht="12.75">
      <c r="A132" s="7">
        <v>37</v>
      </c>
      <c r="B132" s="7" t="s">
        <v>91</v>
      </c>
      <c r="C132" s="7" t="s">
        <v>214</v>
      </c>
      <c r="D132" s="7" t="s">
        <v>47</v>
      </c>
      <c r="E132" s="7" t="s">
        <v>215</v>
      </c>
      <c r="F132" s="7" t="s">
        <v>124</v>
      </c>
      <c r="G132" s="9">
        <v>75.5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O132/100*I132</f>
      </c>
    </row>
    <row r="133" ht="140.25">
      <c r="E133" s="14" t="s">
        <v>216</v>
      </c>
    </row>
    <row r="134" ht="409.5">
      <c r="E134" s="14" t="s">
        <v>217</v>
      </c>
    </row>
    <row r="135" spans="1:16" ht="12.75">
      <c r="A135" s="7">
        <v>38</v>
      </c>
      <c r="B135" s="7" t="s">
        <v>91</v>
      </c>
      <c r="C135" s="7" t="s">
        <v>218</v>
      </c>
      <c r="D135" s="7" t="s">
        <v>47</v>
      </c>
      <c r="E135" s="7" t="s">
        <v>219</v>
      </c>
      <c r="F135" s="7" t="s">
        <v>63</v>
      </c>
      <c r="G135" s="9">
        <v>14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O135/100*I135</f>
      </c>
    </row>
    <row r="136" ht="63.75">
      <c r="E136" s="14" t="s">
        <v>220</v>
      </c>
    </row>
    <row r="137" ht="409.5">
      <c r="E137" s="14" t="s">
        <v>221</v>
      </c>
    </row>
    <row r="138" spans="1:16" ht="12.75">
      <c r="A138" s="7">
        <v>39</v>
      </c>
      <c r="B138" s="7" t="s">
        <v>91</v>
      </c>
      <c r="C138" s="7" t="s">
        <v>222</v>
      </c>
      <c r="D138" s="7" t="s">
        <v>47</v>
      </c>
      <c r="E138" s="7" t="s">
        <v>223</v>
      </c>
      <c r="F138" s="7" t="s">
        <v>63</v>
      </c>
      <c r="G138" s="9">
        <v>6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O138/100*I138</f>
      </c>
    </row>
    <row r="139" ht="25.5">
      <c r="E139" s="14" t="s">
        <v>224</v>
      </c>
    </row>
    <row r="140" ht="280.5">
      <c r="E140" s="14" t="s">
        <v>225</v>
      </c>
    </row>
    <row r="141" spans="1:16" ht="12.75">
      <c r="A141" s="7">
        <v>40</v>
      </c>
      <c r="B141" s="7" t="s">
        <v>91</v>
      </c>
      <c r="C141" s="7" t="s">
        <v>226</v>
      </c>
      <c r="D141" s="7" t="s">
        <v>47</v>
      </c>
      <c r="E141" s="7" t="s">
        <v>227</v>
      </c>
      <c r="F141" s="7" t="s">
        <v>63</v>
      </c>
      <c r="G141" s="9">
        <v>3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O141/100*I141</f>
      </c>
    </row>
    <row r="142" ht="25.5">
      <c r="E142" s="14" t="s">
        <v>228</v>
      </c>
    </row>
    <row r="143" ht="280.5">
      <c r="E143" s="14" t="s">
        <v>225</v>
      </c>
    </row>
    <row r="144" spans="1:16" ht="12.75">
      <c r="A144" s="7">
        <v>41</v>
      </c>
      <c r="B144" s="7" t="s">
        <v>91</v>
      </c>
      <c r="C144" s="7" t="s">
        <v>229</v>
      </c>
      <c r="D144" s="7" t="s">
        <v>47</v>
      </c>
      <c r="E144" s="7" t="s">
        <v>230</v>
      </c>
      <c r="F144" s="7" t="s">
        <v>63</v>
      </c>
      <c r="G144" s="9">
        <v>4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O144/100*I144</f>
      </c>
    </row>
    <row r="145" ht="25.5">
      <c r="E145" s="14" t="s">
        <v>231</v>
      </c>
    </row>
    <row r="146" ht="280.5">
      <c r="E146" s="14" t="s">
        <v>225</v>
      </c>
    </row>
    <row r="147" spans="1:16" ht="12.75" customHeight="1">
      <c r="A147" s="15"/>
      <c r="B147" s="15"/>
      <c r="C147" s="15" t="s">
        <v>43</v>
      </c>
      <c r="D147" s="15"/>
      <c r="E147" s="15" t="s">
        <v>232</v>
      </c>
      <c r="F147" s="15"/>
      <c r="G147" s="15"/>
      <c r="H147" s="15"/>
      <c r="I147" s="15">
        <f>SUM(I132:I146)</f>
      </c>
      <c r="J147" s="15"/>
      <c r="K147" s="15"/>
      <c r="L147" s="15"/>
      <c r="M147" s="15"/>
      <c r="P147">
        <f>ROUND(SUM(P132:P146),2)</f>
      </c>
    </row>
    <row r="149" spans="1:9" ht="12.75" customHeight="1">
      <c r="A149" s="8"/>
      <c r="B149" s="8"/>
      <c r="C149" s="8" t="s">
        <v>44</v>
      </c>
      <c r="D149" s="8"/>
      <c r="E149" s="8" t="s">
        <v>233</v>
      </c>
      <c r="F149" s="8"/>
      <c r="G149" s="10"/>
      <c r="H149" s="8"/>
      <c r="I149" s="10"/>
    </row>
    <row r="150" spans="1:16" ht="12.75">
      <c r="A150" s="7">
        <v>42</v>
      </c>
      <c r="B150" s="7" t="s">
        <v>91</v>
      </c>
      <c r="C150" s="7" t="s">
        <v>234</v>
      </c>
      <c r="D150" s="7" t="s">
        <v>47</v>
      </c>
      <c r="E150" s="7" t="s">
        <v>235</v>
      </c>
      <c r="F150" s="7" t="s">
        <v>63</v>
      </c>
      <c r="G150" s="9">
        <v>7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O150/100*I150</f>
      </c>
    </row>
    <row r="151" ht="229.5">
      <c r="E151" s="14" t="s">
        <v>236</v>
      </c>
    </row>
    <row r="152" ht="178.5">
      <c r="E152" s="14" t="s">
        <v>237</v>
      </c>
    </row>
    <row r="153" spans="1:16" ht="12.75">
      <c r="A153" s="7">
        <v>43</v>
      </c>
      <c r="B153" s="7" t="s">
        <v>91</v>
      </c>
      <c r="C153" s="7" t="s">
        <v>238</v>
      </c>
      <c r="D153" s="7" t="s">
        <v>47</v>
      </c>
      <c r="E153" s="7" t="s">
        <v>239</v>
      </c>
      <c r="F153" s="7" t="s">
        <v>63</v>
      </c>
      <c r="G153" s="9">
        <v>6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O153/100*I153</f>
      </c>
    </row>
    <row r="154" ht="102">
      <c r="E154" s="14" t="s">
        <v>240</v>
      </c>
    </row>
    <row r="155" ht="102">
      <c r="E155" s="14" t="s">
        <v>241</v>
      </c>
    </row>
    <row r="156" spans="1:16" ht="12.75">
      <c r="A156" s="7">
        <v>44</v>
      </c>
      <c r="B156" s="7" t="s">
        <v>91</v>
      </c>
      <c r="C156" s="7" t="s">
        <v>242</v>
      </c>
      <c r="D156" s="7" t="s">
        <v>47</v>
      </c>
      <c r="E156" s="7" t="s">
        <v>243</v>
      </c>
      <c r="F156" s="7" t="s">
        <v>63</v>
      </c>
      <c r="G156" s="9">
        <v>6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O156/100*I156</f>
      </c>
    </row>
    <row r="157" ht="153">
      <c r="E157" s="14" t="s">
        <v>244</v>
      </c>
    </row>
    <row r="158" ht="280.5">
      <c r="E158" s="14" t="s">
        <v>245</v>
      </c>
    </row>
    <row r="159" spans="1:16" ht="12.75">
      <c r="A159" s="7">
        <v>45</v>
      </c>
      <c r="B159" s="7" t="s">
        <v>91</v>
      </c>
      <c r="C159" s="7" t="s">
        <v>246</v>
      </c>
      <c r="D159" s="7" t="s">
        <v>47</v>
      </c>
      <c r="E159" s="7" t="s">
        <v>247</v>
      </c>
      <c r="F159" s="7" t="s">
        <v>63</v>
      </c>
      <c r="G159" s="9">
        <v>1</v>
      </c>
      <c r="H159" s="13"/>
      <c r="I159" s="12">
        <f>ROUND((H159*G159),2)</f>
      </c>
      <c r="J159" s="9">
        <v>0</v>
      </c>
      <c r="K159" s="9">
        <f>G159*J159</f>
      </c>
      <c r="L159" s="9">
        <v>0</v>
      </c>
      <c r="M159" s="9">
        <f>G159*L159</f>
      </c>
      <c r="O159">
        <f>rekapitulace!H8</f>
      </c>
      <c r="P159">
        <f>O159/100*I159</f>
      </c>
    </row>
    <row r="160" ht="51">
      <c r="E160" s="14" t="s">
        <v>248</v>
      </c>
    </row>
    <row r="161" ht="280.5">
      <c r="E161" s="14" t="s">
        <v>245</v>
      </c>
    </row>
    <row r="162" spans="1:16" ht="12.75">
      <c r="A162" s="7">
        <v>46</v>
      </c>
      <c r="B162" s="7" t="s">
        <v>91</v>
      </c>
      <c r="C162" s="7" t="s">
        <v>249</v>
      </c>
      <c r="D162" s="7" t="s">
        <v>47</v>
      </c>
      <c r="E162" s="7" t="s">
        <v>250</v>
      </c>
      <c r="F162" s="7" t="s">
        <v>63</v>
      </c>
      <c r="G162" s="9">
        <v>1</v>
      </c>
      <c r="H162" s="13"/>
      <c r="I162" s="12">
        <f>ROUND((H162*G162),2)</f>
      </c>
      <c r="J162" s="9">
        <v>0</v>
      </c>
      <c r="K162" s="9">
        <f>G162*J162</f>
      </c>
      <c r="L162" s="9">
        <v>0</v>
      </c>
      <c r="M162" s="9">
        <f>G162*L162</f>
      </c>
      <c r="O162">
        <f>rekapitulace!H8</f>
      </c>
      <c r="P162">
        <f>O162/100*I162</f>
      </c>
    </row>
    <row r="163" ht="51">
      <c r="E163" s="14" t="s">
        <v>248</v>
      </c>
    </row>
    <row r="164" ht="178.5">
      <c r="E164" s="14" t="s">
        <v>237</v>
      </c>
    </row>
    <row r="165" spans="1:16" ht="12.75">
      <c r="A165" s="7">
        <v>47</v>
      </c>
      <c r="B165" s="7" t="s">
        <v>91</v>
      </c>
      <c r="C165" s="7" t="s">
        <v>251</v>
      </c>
      <c r="D165" s="7" t="s">
        <v>47</v>
      </c>
      <c r="E165" s="7" t="s">
        <v>252</v>
      </c>
      <c r="F165" s="7" t="s">
        <v>131</v>
      </c>
      <c r="G165" s="9">
        <v>6.5</v>
      </c>
      <c r="H165" s="13"/>
      <c r="I165" s="12">
        <f>ROUND((H165*G165),2)</f>
      </c>
      <c r="J165" s="9">
        <v>0</v>
      </c>
      <c r="K165" s="9">
        <f>G165*J165</f>
      </c>
      <c r="L165" s="9">
        <v>0</v>
      </c>
      <c r="M165" s="9">
        <f>G165*L165</f>
      </c>
      <c r="O165">
        <f>rekapitulace!H8</f>
      </c>
      <c r="P165">
        <f>O165/100*I165</f>
      </c>
    </row>
    <row r="166" ht="38.25">
      <c r="E166" s="14" t="s">
        <v>253</v>
      </c>
    </row>
    <row r="167" ht="165.75">
      <c r="E167" s="14" t="s">
        <v>254</v>
      </c>
    </row>
    <row r="168" spans="1:16" ht="12.75">
      <c r="A168" s="7">
        <v>48</v>
      </c>
      <c r="B168" s="7" t="s">
        <v>91</v>
      </c>
      <c r="C168" s="7" t="s">
        <v>255</v>
      </c>
      <c r="D168" s="7" t="s">
        <v>47</v>
      </c>
      <c r="E168" s="7" t="s">
        <v>256</v>
      </c>
      <c r="F168" s="7" t="s">
        <v>131</v>
      </c>
      <c r="G168" s="9">
        <v>26</v>
      </c>
      <c r="H168" s="13"/>
      <c r="I168" s="12">
        <f>ROUND((H168*G168),2)</f>
      </c>
      <c r="J168" s="9">
        <v>0</v>
      </c>
      <c r="K168" s="9">
        <f>G168*J168</f>
      </c>
      <c r="L168" s="9">
        <v>0</v>
      </c>
      <c r="M168" s="9">
        <f>G168*L168</f>
      </c>
      <c r="O168">
        <f>rekapitulace!H8</f>
      </c>
      <c r="P168">
        <f>O168/100*I168</f>
      </c>
    </row>
    <row r="169" ht="153">
      <c r="E169" s="14" t="s">
        <v>257</v>
      </c>
    </row>
    <row r="170" ht="204">
      <c r="E170" s="14" t="s">
        <v>258</v>
      </c>
    </row>
    <row r="171" spans="1:16" ht="12.75">
      <c r="A171" s="7">
        <v>49</v>
      </c>
      <c r="B171" s="7" t="s">
        <v>91</v>
      </c>
      <c r="C171" s="7" t="s">
        <v>259</v>
      </c>
      <c r="D171" s="7" t="s">
        <v>47</v>
      </c>
      <c r="E171" s="7" t="s">
        <v>260</v>
      </c>
      <c r="F171" s="7" t="s">
        <v>131</v>
      </c>
      <c r="G171" s="9">
        <v>25.626</v>
      </c>
      <c r="H171" s="13"/>
      <c r="I171" s="12">
        <f>ROUND((H171*G171),2)</f>
      </c>
      <c r="J171" s="9">
        <v>0</v>
      </c>
      <c r="K171" s="9">
        <f>G171*J171</f>
      </c>
      <c r="L171" s="9">
        <v>0</v>
      </c>
      <c r="M171" s="9">
        <f>G171*L171</f>
      </c>
      <c r="O171">
        <f>rekapitulace!H8</f>
      </c>
      <c r="P171">
        <f>O171/100*I171</f>
      </c>
    </row>
    <row r="172" ht="280.5">
      <c r="E172" s="14" t="s">
        <v>261</v>
      </c>
    </row>
    <row r="173" ht="204">
      <c r="E173" s="14" t="s">
        <v>258</v>
      </c>
    </row>
    <row r="174" spans="1:16" ht="12.75">
      <c r="A174" s="7">
        <v>50</v>
      </c>
      <c r="B174" s="7" t="s">
        <v>91</v>
      </c>
      <c r="C174" s="7" t="s">
        <v>262</v>
      </c>
      <c r="D174" s="7" t="s">
        <v>47</v>
      </c>
      <c r="E174" s="7" t="s">
        <v>263</v>
      </c>
      <c r="F174" s="7" t="s">
        <v>131</v>
      </c>
      <c r="G174" s="9">
        <v>73.5</v>
      </c>
      <c r="H174" s="13"/>
      <c r="I174" s="12">
        <f>ROUND((H174*G174),2)</f>
      </c>
      <c r="J174" s="9">
        <v>0</v>
      </c>
      <c r="K174" s="9">
        <f>G174*J174</f>
      </c>
      <c r="L174" s="9">
        <v>0</v>
      </c>
      <c r="M174" s="9">
        <f>G174*L174</f>
      </c>
      <c r="O174">
        <f>rekapitulace!H8</f>
      </c>
      <c r="P174">
        <f>O174/100*I174</f>
      </c>
    </row>
    <row r="175" ht="25.5">
      <c r="E175" s="14" t="s">
        <v>264</v>
      </c>
    </row>
    <row r="176" ht="127.5">
      <c r="E176" s="14" t="s">
        <v>265</v>
      </c>
    </row>
    <row r="177" spans="1:16" ht="12.75">
      <c r="A177" s="7">
        <v>51</v>
      </c>
      <c r="B177" s="7" t="s">
        <v>91</v>
      </c>
      <c r="C177" s="7" t="s">
        <v>266</v>
      </c>
      <c r="D177" s="7" t="s">
        <v>47</v>
      </c>
      <c r="E177" s="7" t="s">
        <v>267</v>
      </c>
      <c r="F177" s="7" t="s">
        <v>63</v>
      </c>
      <c r="G177" s="9">
        <v>12</v>
      </c>
      <c r="H177" s="13"/>
      <c r="I177" s="12">
        <f>ROUND((H177*G177),2)</f>
      </c>
      <c r="J177" s="9">
        <v>0</v>
      </c>
      <c r="K177" s="9">
        <f>G177*J177</f>
      </c>
      <c r="L177" s="9">
        <v>0</v>
      </c>
      <c r="M177" s="9">
        <f>G177*L177</f>
      </c>
      <c r="O177">
        <f>rekapitulace!H8</f>
      </c>
      <c r="P177">
        <f>O177/100*I177</f>
      </c>
    </row>
    <row r="178" ht="63.75">
      <c r="E178" s="14" t="s">
        <v>268</v>
      </c>
    </row>
    <row r="179" ht="153">
      <c r="E179" s="14" t="s">
        <v>269</v>
      </c>
    </row>
    <row r="180" spans="1:16" ht="12.75">
      <c r="A180" s="7">
        <v>52</v>
      </c>
      <c r="B180" s="7" t="s">
        <v>91</v>
      </c>
      <c r="C180" s="7" t="s">
        <v>270</v>
      </c>
      <c r="D180" s="7" t="s">
        <v>47</v>
      </c>
      <c r="E180" s="7" t="s">
        <v>271</v>
      </c>
      <c r="F180" s="7" t="s">
        <v>124</v>
      </c>
      <c r="G180" s="9">
        <v>8</v>
      </c>
      <c r="H180" s="13"/>
      <c r="I180" s="12">
        <f>ROUND((H180*G180),2)</f>
      </c>
      <c r="J180" s="9">
        <v>0</v>
      </c>
      <c r="K180" s="9">
        <f>G180*J180</f>
      </c>
      <c r="L180" s="9">
        <v>0</v>
      </c>
      <c r="M180" s="9">
        <f>G180*L180</f>
      </c>
      <c r="O180">
        <f>rekapitulace!H8</f>
      </c>
      <c r="P180">
        <f>O180/100*I180</f>
      </c>
    </row>
    <row r="181" ht="25.5">
      <c r="E181" s="14" t="s">
        <v>272</v>
      </c>
    </row>
    <row r="182" ht="255">
      <c r="E182" s="14" t="s">
        <v>273</v>
      </c>
    </row>
    <row r="183" spans="1:16" ht="12.75">
      <c r="A183" s="7">
        <v>53</v>
      </c>
      <c r="B183" s="7" t="s">
        <v>91</v>
      </c>
      <c r="C183" s="7" t="s">
        <v>274</v>
      </c>
      <c r="D183" s="7" t="s">
        <v>47</v>
      </c>
      <c r="E183" s="7" t="s">
        <v>275</v>
      </c>
      <c r="F183" s="7" t="s">
        <v>124</v>
      </c>
      <c r="G183" s="9">
        <v>45</v>
      </c>
      <c r="H183" s="13"/>
      <c r="I183" s="12">
        <f>ROUND((H183*G183),2)</f>
      </c>
      <c r="J183" s="9">
        <v>0</v>
      </c>
      <c r="K183" s="9">
        <f>G183*J183</f>
      </c>
      <c r="L183" s="9">
        <v>0</v>
      </c>
      <c r="M183" s="9">
        <f>G183*L183</f>
      </c>
      <c r="O183">
        <f>rekapitulace!H8</f>
      </c>
      <c r="P183">
        <f>O183/100*I183</f>
      </c>
    </row>
    <row r="184" ht="89.25">
      <c r="E184" s="14" t="s">
        <v>276</v>
      </c>
    </row>
    <row r="185" ht="255">
      <c r="E185" s="14" t="s">
        <v>273</v>
      </c>
    </row>
    <row r="186" spans="1:16" ht="12.75">
      <c r="A186" s="7">
        <v>54</v>
      </c>
      <c r="B186" s="7" t="s">
        <v>91</v>
      </c>
      <c r="C186" s="7" t="s">
        <v>277</v>
      </c>
      <c r="D186" s="7" t="s">
        <v>47</v>
      </c>
      <c r="E186" s="7" t="s">
        <v>278</v>
      </c>
      <c r="F186" s="7" t="s">
        <v>124</v>
      </c>
      <c r="G186" s="9">
        <v>155</v>
      </c>
      <c r="H186" s="13"/>
      <c r="I186" s="12">
        <f>ROUND((H186*G186),2)</f>
      </c>
      <c r="J186" s="9">
        <v>0</v>
      </c>
      <c r="K186" s="9">
        <f>G186*J186</f>
      </c>
      <c r="L186" s="9">
        <v>0</v>
      </c>
      <c r="M186" s="9">
        <f>G186*L186</f>
      </c>
      <c r="O186">
        <f>rekapitulace!H8</f>
      </c>
      <c r="P186">
        <f>O186/100*I186</f>
      </c>
    </row>
    <row r="187" ht="114.75">
      <c r="E187" s="14" t="s">
        <v>279</v>
      </c>
    </row>
    <row r="188" ht="255">
      <c r="E188" s="14" t="s">
        <v>280</v>
      </c>
    </row>
    <row r="189" spans="1:16" ht="12.75">
      <c r="A189" s="7">
        <v>55</v>
      </c>
      <c r="B189" s="7" t="s">
        <v>91</v>
      </c>
      <c r="C189" s="7" t="s">
        <v>277</v>
      </c>
      <c r="D189" s="7" t="s">
        <v>58</v>
      </c>
      <c r="E189" s="7" t="s">
        <v>281</v>
      </c>
      <c r="F189" s="7" t="s">
        <v>124</v>
      </c>
      <c r="G189" s="9">
        <v>90</v>
      </c>
      <c r="H189" s="13"/>
      <c r="I189" s="12">
        <f>ROUND((H189*G189),2)</f>
      </c>
      <c r="J189" s="9">
        <v>0</v>
      </c>
      <c r="K189" s="9">
        <f>G189*J189</f>
      </c>
      <c r="L189" s="9">
        <v>0</v>
      </c>
      <c r="M189" s="9">
        <f>G189*L189</f>
      </c>
      <c r="O189">
        <f>rekapitulace!H8</f>
      </c>
      <c r="P189">
        <f>O189/100*I189</f>
      </c>
    </row>
    <row r="190" ht="102">
      <c r="E190" s="14" t="s">
        <v>282</v>
      </c>
    </row>
    <row r="191" ht="255">
      <c r="E191" s="14" t="s">
        <v>280</v>
      </c>
    </row>
    <row r="192" spans="1:16" ht="12.75">
      <c r="A192" s="7">
        <v>56</v>
      </c>
      <c r="B192" s="7" t="s">
        <v>91</v>
      </c>
      <c r="C192" s="7" t="s">
        <v>277</v>
      </c>
      <c r="D192" s="7" t="s">
        <v>283</v>
      </c>
      <c r="E192" s="7" t="s">
        <v>284</v>
      </c>
      <c r="F192" s="7" t="s">
        <v>124</v>
      </c>
      <c r="G192" s="9">
        <v>232.5</v>
      </c>
      <c r="H192" s="13"/>
      <c r="I192" s="12">
        <f>ROUND((H192*G192),2)</f>
      </c>
      <c r="J192" s="9">
        <v>0</v>
      </c>
      <c r="K192" s="9">
        <f>G192*J192</f>
      </c>
      <c r="L192" s="9">
        <v>0</v>
      </c>
      <c r="M192" s="9">
        <f>G192*L192</f>
      </c>
      <c r="O192">
        <f>rekapitulace!H8</f>
      </c>
      <c r="P192">
        <f>O192/100*I192</f>
      </c>
    </row>
    <row r="193" ht="114.75">
      <c r="E193" s="14" t="s">
        <v>285</v>
      </c>
    </row>
    <row r="194" ht="255">
      <c r="E194" s="14" t="s">
        <v>280</v>
      </c>
    </row>
    <row r="195" spans="1:16" ht="12.75">
      <c r="A195" s="7">
        <v>57</v>
      </c>
      <c r="B195" s="7" t="s">
        <v>91</v>
      </c>
      <c r="C195" s="7" t="s">
        <v>286</v>
      </c>
      <c r="D195" s="7" t="s">
        <v>47</v>
      </c>
      <c r="E195" s="7" t="s">
        <v>287</v>
      </c>
      <c r="F195" s="7" t="s">
        <v>124</v>
      </c>
      <c r="G195" s="9">
        <v>481.5</v>
      </c>
      <c r="H195" s="13"/>
      <c r="I195" s="12">
        <f>ROUND((H195*G195),2)</f>
      </c>
      <c r="J195" s="9">
        <v>0</v>
      </c>
      <c r="K195" s="9">
        <f>G195*J195</f>
      </c>
      <c r="L195" s="9">
        <v>0</v>
      </c>
      <c r="M195" s="9">
        <f>G195*L195</f>
      </c>
      <c r="O195">
        <f>rekapitulace!H8</f>
      </c>
      <c r="P195">
        <f>O195/100*I195</f>
      </c>
    </row>
    <row r="196" ht="267.75">
      <c r="E196" s="14" t="s">
        <v>288</v>
      </c>
    </row>
    <row r="197" ht="140.25">
      <c r="E197" s="14" t="s">
        <v>289</v>
      </c>
    </row>
    <row r="198" spans="1:16" ht="12.75">
      <c r="A198" s="7">
        <v>58</v>
      </c>
      <c r="B198" s="7" t="s">
        <v>91</v>
      </c>
      <c r="C198" s="7" t="s">
        <v>290</v>
      </c>
      <c r="D198" s="7" t="s">
        <v>47</v>
      </c>
      <c r="E198" s="7" t="s">
        <v>291</v>
      </c>
      <c r="F198" s="7" t="s">
        <v>124</v>
      </c>
      <c r="G198" s="9">
        <v>481.5</v>
      </c>
      <c r="H198" s="13"/>
      <c r="I198" s="12">
        <f>ROUND((H198*G198),2)</f>
      </c>
      <c r="J198" s="9">
        <v>0</v>
      </c>
      <c r="K198" s="9">
        <f>G198*J198</f>
      </c>
      <c r="L198" s="9">
        <v>0</v>
      </c>
      <c r="M198" s="9">
        <f>G198*L198</f>
      </c>
      <c r="O198">
        <f>rekapitulace!H8</f>
      </c>
      <c r="P198">
        <f>O198/100*I198</f>
      </c>
    </row>
    <row r="199" ht="267.75">
      <c r="E199" s="14" t="s">
        <v>288</v>
      </c>
    </row>
    <row r="200" ht="242.25">
      <c r="E200" s="14" t="s">
        <v>292</v>
      </c>
    </row>
    <row r="201" spans="1:16" ht="12.75">
      <c r="A201" s="7">
        <v>59</v>
      </c>
      <c r="B201" s="7" t="s">
        <v>91</v>
      </c>
      <c r="C201" s="7" t="s">
        <v>293</v>
      </c>
      <c r="D201" s="7" t="s">
        <v>47</v>
      </c>
      <c r="E201" s="7" t="s">
        <v>294</v>
      </c>
      <c r="F201" s="7" t="s">
        <v>63</v>
      </c>
      <c r="G201" s="9">
        <v>8</v>
      </c>
      <c r="H201" s="13"/>
      <c r="I201" s="12">
        <f>ROUND((H201*G201),2)</f>
      </c>
      <c r="J201" s="9">
        <v>0</v>
      </c>
      <c r="K201" s="9">
        <f>G201*J201</f>
      </c>
      <c r="L201" s="9">
        <v>0</v>
      </c>
      <c r="M201" s="9">
        <f>G201*L201</f>
      </c>
      <c r="O201">
        <f>rekapitulace!H8</f>
      </c>
      <c r="P201">
        <f>O201/100*I201</f>
      </c>
    </row>
    <row r="202" ht="216.75">
      <c r="E202" s="14" t="s">
        <v>295</v>
      </c>
    </row>
    <row r="203" ht="409.5">
      <c r="E203" s="14" t="s">
        <v>296</v>
      </c>
    </row>
    <row r="204" spans="1:16" ht="12.75" customHeight="1">
      <c r="A204" s="15"/>
      <c r="B204" s="15"/>
      <c r="C204" s="15" t="s">
        <v>44</v>
      </c>
      <c r="D204" s="15"/>
      <c r="E204" s="15" t="s">
        <v>233</v>
      </c>
      <c r="F204" s="15"/>
      <c r="G204" s="15"/>
      <c r="H204" s="15"/>
      <c r="I204" s="15">
        <f>SUM(I150:I203)</f>
      </c>
      <c r="J204" s="15"/>
      <c r="K204" s="15"/>
      <c r="L204" s="15"/>
      <c r="M204" s="15"/>
      <c r="P204">
        <f>ROUND(SUM(P150:P203),2)</f>
      </c>
    </row>
    <row r="206" spans="1:16" ht="12.75" customHeight="1">
      <c r="A206" s="15"/>
      <c r="B206" s="15"/>
      <c r="C206" s="15"/>
      <c r="D206" s="15"/>
      <c r="E206" s="15" t="s">
        <v>82</v>
      </c>
      <c r="F206" s="15"/>
      <c r="G206" s="15"/>
      <c r="H206" s="15"/>
      <c r="I206" s="15">
        <f>+I30+I75+I87+I129+I147+I204</f>
      </c>
      <c r="J206" s="15"/>
      <c r="K206" s="15"/>
      <c r="L206" s="15"/>
      <c r="M206" s="15"/>
      <c r="P206">
        <f>+P30+P75+P87+P129+P147+P204</f>
      </c>
    </row>
    <row r="208" spans="1:13" ht="12.75" customHeight="1">
      <c r="A208" s="15" t="s">
        <v>83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</row>
    <row r="209" spans="1:13" ht="12.75" customHeight="1">
      <c r="A209" s="15"/>
      <c r="B209" s="15"/>
      <c r="C209" s="15"/>
      <c r="D209" s="15"/>
      <c r="E209" s="15" t="s">
        <v>84</v>
      </c>
      <c r="F209" s="15"/>
      <c r="G209" s="15"/>
      <c r="H209" s="15"/>
      <c r="I209" s="15"/>
      <c r="J209" s="15"/>
      <c r="K209" s="15"/>
      <c r="L209" s="15"/>
      <c r="M209" s="15"/>
    </row>
    <row r="210" spans="1:16" ht="12.75" customHeight="1">
      <c r="A210" s="15"/>
      <c r="B210" s="15"/>
      <c r="C210" s="15"/>
      <c r="D210" s="15"/>
      <c r="E210" s="15" t="s">
        <v>85</v>
      </c>
      <c r="F210" s="15"/>
      <c r="G210" s="15"/>
      <c r="H210" s="15"/>
      <c r="I210" s="15">
        <v>0</v>
      </c>
      <c r="J210" s="15"/>
      <c r="K210" s="15"/>
      <c r="L210" s="15"/>
      <c r="M210" s="15"/>
      <c r="P210">
        <v>0</v>
      </c>
    </row>
    <row r="211" spans="1:13" ht="12.75" customHeight="1">
      <c r="A211" s="15"/>
      <c r="B211" s="15"/>
      <c r="C211" s="15"/>
      <c r="D211" s="15"/>
      <c r="E211" s="15" t="s">
        <v>86</v>
      </c>
      <c r="F211" s="15"/>
      <c r="G211" s="15"/>
      <c r="H211" s="15"/>
      <c r="I211" s="15"/>
      <c r="J211" s="15"/>
      <c r="K211" s="15"/>
      <c r="L211" s="15"/>
      <c r="M211" s="15"/>
    </row>
    <row r="212" spans="1:16" ht="12.75" customHeight="1">
      <c r="A212" s="15"/>
      <c r="B212" s="15"/>
      <c r="C212" s="15"/>
      <c r="D212" s="15"/>
      <c r="E212" s="15" t="s">
        <v>87</v>
      </c>
      <c r="F212" s="15"/>
      <c r="G212" s="15"/>
      <c r="H212" s="15"/>
      <c r="I212" s="15">
        <v>0</v>
      </c>
      <c r="J212" s="15"/>
      <c r="K212" s="15"/>
      <c r="L212" s="15"/>
      <c r="M212" s="15"/>
      <c r="P212">
        <v>0</v>
      </c>
    </row>
    <row r="213" spans="1:16" ht="12.75" customHeight="1">
      <c r="A213" s="15"/>
      <c r="B213" s="15"/>
      <c r="C213" s="15"/>
      <c r="D213" s="15"/>
      <c r="E213" s="15" t="s">
        <v>88</v>
      </c>
      <c r="F213" s="15"/>
      <c r="G213" s="15"/>
      <c r="H213" s="15"/>
      <c r="I213" s="15">
        <f>I210+I212</f>
      </c>
      <c r="J213" s="15"/>
      <c r="K213" s="15"/>
      <c r="L213" s="15"/>
      <c r="M213" s="15"/>
      <c r="P213">
        <f>P210+P212</f>
      </c>
    </row>
    <row r="215" spans="1:16" ht="12.75" customHeight="1">
      <c r="A215" s="15"/>
      <c r="B215" s="15"/>
      <c r="C215" s="15"/>
      <c r="D215" s="15"/>
      <c r="E215" s="15" t="s">
        <v>88</v>
      </c>
      <c r="F215" s="15"/>
      <c r="G215" s="15"/>
      <c r="H215" s="15"/>
      <c r="I215" s="15">
        <f>I206+I213</f>
      </c>
      <c r="J215" s="15"/>
      <c r="K215" s="15"/>
      <c r="L215" s="15"/>
      <c r="M215" s="15"/>
      <c r="P215">
        <f>P206+P213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13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297</v>
      </c>
      <c r="D5" s="5"/>
      <c r="E5" s="5" t="s">
        <v>298</v>
      </c>
    </row>
    <row r="6" spans="1:5" ht="12.75" customHeight="1">
      <c r="A6" t="s">
        <v>18</v>
      </c>
      <c r="C6" s="5" t="s">
        <v>297</v>
      </c>
      <c r="D6" s="5"/>
      <c r="E6" s="5" t="s">
        <v>298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J8" s="4" t="s">
        <v>35</v>
      </c>
      <c r="K8" s="4"/>
      <c r="L8" s="4" t="s">
        <v>36</v>
      </c>
      <c r="M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J9" s="4" t="s">
        <v>32</v>
      </c>
      <c r="K9" s="4" t="s">
        <v>33</v>
      </c>
      <c r="L9" s="4" t="s">
        <v>32</v>
      </c>
      <c r="M9" s="4" t="s">
        <v>33</v>
      </c>
      <c r="O9" t="s">
        <v>11</v>
      </c>
    </row>
    <row r="10" spans="1:13" ht="14.25">
      <c r="A10" s="4" t="s">
        <v>24</v>
      </c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  <c r="G10" s="4" t="s">
        <v>42</v>
      </c>
      <c r="H10" s="4" t="s">
        <v>43</v>
      </c>
      <c r="I10" s="4" t="s">
        <v>44</v>
      </c>
      <c r="J10" s="4">
        <v>10</v>
      </c>
      <c r="K10" s="4">
        <v>11</v>
      </c>
      <c r="L10" s="4">
        <v>12</v>
      </c>
      <c r="M10" s="4">
        <v>13</v>
      </c>
    </row>
    <row r="11" spans="1:9" ht="12.75" customHeight="1">
      <c r="A11" s="8"/>
      <c r="B11" s="8"/>
      <c r="C11" s="8" t="s">
        <v>44</v>
      </c>
      <c r="D11" s="8"/>
      <c r="E11" s="8" t="s">
        <v>299</v>
      </c>
      <c r="F11" s="8"/>
      <c r="G11" s="10"/>
      <c r="H11" s="8"/>
      <c r="I11" s="10"/>
    </row>
    <row r="12" spans="1:16" ht="12.75">
      <c r="A12" s="7">
        <v>1</v>
      </c>
      <c r="B12" s="7" t="s">
        <v>91</v>
      </c>
      <c r="C12" s="7" t="s">
        <v>242</v>
      </c>
      <c r="D12" s="7" t="s">
        <v>47</v>
      </c>
      <c r="E12" s="7" t="s">
        <v>243</v>
      </c>
      <c r="F12" s="7" t="s">
        <v>63</v>
      </c>
      <c r="G12" s="9">
        <v>15</v>
      </c>
      <c r="H12" s="13"/>
      <c r="I12" s="12">
        <f>ROUND((H12*G12),2)</f>
      </c>
      <c r="J12" s="9">
        <v>0</v>
      </c>
      <c r="K12" s="9">
        <f>G12*J12</f>
      </c>
      <c r="L12" s="9">
        <v>0</v>
      </c>
      <c r="M12" s="9">
        <f>G12*L12</f>
      </c>
      <c r="O12">
        <f>rekapitulace!H8</f>
      </c>
      <c r="P12">
        <f>O12/100*I12</f>
      </c>
    </row>
    <row r="13" ht="229.5">
      <c r="E13" s="14" t="s">
        <v>300</v>
      </c>
    </row>
    <row r="14" ht="280.5">
      <c r="E14" s="14" t="s">
        <v>301</v>
      </c>
    </row>
    <row r="15" spans="1:16" ht="12.75">
      <c r="A15" s="7">
        <v>2</v>
      </c>
      <c r="B15" s="7" t="s">
        <v>91</v>
      </c>
      <c r="C15" s="7" t="s">
        <v>302</v>
      </c>
      <c r="D15" s="7" t="s">
        <v>47</v>
      </c>
      <c r="E15" s="7" t="s">
        <v>303</v>
      </c>
      <c r="F15" s="7" t="s">
        <v>63</v>
      </c>
      <c r="G15" s="9">
        <v>15</v>
      </c>
      <c r="H15" s="13"/>
      <c r="I15" s="12">
        <f>ROUND((H15*G15),2)</f>
      </c>
      <c r="J15" s="9">
        <v>0</v>
      </c>
      <c r="K15" s="9">
        <f>G15*J15</f>
      </c>
      <c r="L15" s="9">
        <v>0</v>
      </c>
      <c r="M15" s="9">
        <f>G15*L15</f>
      </c>
      <c r="O15">
        <f>rekapitulace!H8</f>
      </c>
      <c r="P15">
        <f>O15/100*I15</f>
      </c>
    </row>
    <row r="16" ht="229.5">
      <c r="E16" s="14" t="s">
        <v>300</v>
      </c>
    </row>
    <row r="17" ht="165.75">
      <c r="E17" s="14" t="s">
        <v>304</v>
      </c>
    </row>
    <row r="18" spans="1:16" ht="12.75">
      <c r="A18" s="7">
        <v>3</v>
      </c>
      <c r="B18" s="7" t="s">
        <v>91</v>
      </c>
      <c r="C18" s="7" t="s">
        <v>305</v>
      </c>
      <c r="D18" s="7" t="s">
        <v>47</v>
      </c>
      <c r="E18" s="7" t="s">
        <v>306</v>
      </c>
      <c r="F18" s="7" t="s">
        <v>307</v>
      </c>
      <c r="G18" s="9">
        <v>-450</v>
      </c>
      <c r="H18" s="13"/>
      <c r="I18" s="12">
        <f>ROUND((H18*G18),2)</f>
      </c>
      <c r="J18" s="9">
        <v>0</v>
      </c>
      <c r="K18" s="9">
        <f>G18*J18</f>
      </c>
      <c r="L18" s="9">
        <v>0</v>
      </c>
      <c r="M18" s="9">
        <f>G18*L18</f>
      </c>
      <c r="O18">
        <f>rekapitulace!H8</f>
      </c>
      <c r="P18">
        <f>O18/100*I18</f>
      </c>
    </row>
    <row r="19" ht="255">
      <c r="E19" s="14" t="s">
        <v>308</v>
      </c>
    </row>
    <row r="20" ht="216.75">
      <c r="E20" s="14" t="s">
        <v>309</v>
      </c>
    </row>
    <row r="21" spans="1:16" ht="12.75">
      <c r="A21" s="7">
        <v>4</v>
      </c>
      <c r="B21" s="7" t="s">
        <v>91</v>
      </c>
      <c r="C21" s="7" t="s">
        <v>310</v>
      </c>
      <c r="D21" s="7" t="s">
        <v>47</v>
      </c>
      <c r="E21" s="7" t="s">
        <v>311</v>
      </c>
      <c r="F21" s="7" t="s">
        <v>63</v>
      </c>
      <c r="G21" s="9">
        <v>4</v>
      </c>
      <c r="H21" s="13"/>
      <c r="I21" s="12">
        <f>ROUND((H21*G21),2)</f>
      </c>
      <c r="J21" s="9">
        <v>0</v>
      </c>
      <c r="K21" s="9">
        <f>G21*J21</f>
      </c>
      <c r="L21" s="9">
        <v>0</v>
      </c>
      <c r="M21" s="9">
        <f>G21*L21</f>
      </c>
      <c r="O21">
        <f>rekapitulace!H8</f>
      </c>
      <c r="P21">
        <f>O21/100*I21</f>
      </c>
    </row>
    <row r="22" ht="89.25">
      <c r="E22" s="14" t="s">
        <v>312</v>
      </c>
    </row>
    <row r="23" ht="280.5">
      <c r="E23" s="14" t="s">
        <v>301</v>
      </c>
    </row>
    <row r="24" spans="1:16" ht="12.75">
      <c r="A24" s="7">
        <v>5</v>
      </c>
      <c r="B24" s="7" t="s">
        <v>91</v>
      </c>
      <c r="C24" s="7" t="s">
        <v>313</v>
      </c>
      <c r="D24" s="7" t="s">
        <v>47</v>
      </c>
      <c r="E24" s="7" t="s">
        <v>314</v>
      </c>
      <c r="F24" s="7" t="s">
        <v>63</v>
      </c>
      <c r="G24" s="9">
        <v>4</v>
      </c>
      <c r="H24" s="13"/>
      <c r="I24" s="12">
        <f>ROUND((H24*G24),2)</f>
      </c>
      <c r="J24" s="9">
        <v>0</v>
      </c>
      <c r="K24" s="9">
        <f>G24*J24</f>
      </c>
      <c r="L24" s="9">
        <v>0</v>
      </c>
      <c r="M24" s="9">
        <f>G24*L24</f>
      </c>
      <c r="O24">
        <f>rekapitulace!H8</f>
      </c>
      <c r="P24">
        <f>O24/100*I24</f>
      </c>
    </row>
    <row r="25" ht="89.25">
      <c r="E25" s="14" t="s">
        <v>312</v>
      </c>
    </row>
    <row r="26" ht="165.75">
      <c r="E26" s="14" t="s">
        <v>304</v>
      </c>
    </row>
    <row r="27" spans="1:16" ht="12.75">
      <c r="A27" s="7">
        <v>6</v>
      </c>
      <c r="B27" s="7" t="s">
        <v>91</v>
      </c>
      <c r="C27" s="7" t="s">
        <v>315</v>
      </c>
      <c r="D27" s="7" t="s">
        <v>47</v>
      </c>
      <c r="E27" s="7" t="s">
        <v>316</v>
      </c>
      <c r="F27" s="7" t="s">
        <v>307</v>
      </c>
      <c r="G27" s="9">
        <v>120</v>
      </c>
      <c r="H27" s="13"/>
      <c r="I27" s="12">
        <f>ROUND((H27*G27),2)</f>
      </c>
      <c r="J27" s="9">
        <v>0</v>
      </c>
      <c r="K27" s="9">
        <f>G27*J27</f>
      </c>
      <c r="L27" s="9">
        <v>0</v>
      </c>
      <c r="M27" s="9">
        <f>G27*L27</f>
      </c>
      <c r="O27">
        <f>rekapitulace!H8</f>
      </c>
      <c r="P27">
        <f>O27/100*I27</f>
      </c>
    </row>
    <row r="28" ht="89.25">
      <c r="E28" s="14" t="s">
        <v>317</v>
      </c>
    </row>
    <row r="29" ht="216.75">
      <c r="E29" s="14" t="s">
        <v>309</v>
      </c>
    </row>
    <row r="30" spans="1:16" ht="12.75">
      <c r="A30" s="7">
        <v>7</v>
      </c>
      <c r="B30" s="7" t="s">
        <v>91</v>
      </c>
      <c r="C30" s="7" t="s">
        <v>318</v>
      </c>
      <c r="D30" s="7" t="s">
        <v>47</v>
      </c>
      <c r="E30" s="7" t="s">
        <v>319</v>
      </c>
      <c r="F30" s="7" t="s">
        <v>63</v>
      </c>
      <c r="G30" s="9">
        <v>2</v>
      </c>
      <c r="H30" s="13"/>
      <c r="I30" s="12">
        <f>ROUND((H30*G30),2)</f>
      </c>
      <c r="J30" s="9">
        <v>0</v>
      </c>
      <c r="K30" s="9">
        <f>G30*J30</f>
      </c>
      <c r="L30" s="9">
        <v>0</v>
      </c>
      <c r="M30" s="9">
        <f>G30*L30</f>
      </c>
      <c r="O30">
        <f>rekapitulace!H8</f>
      </c>
      <c r="P30">
        <f>O30/100*I30</f>
      </c>
    </row>
    <row r="31" ht="63.75">
      <c r="E31" s="14" t="s">
        <v>320</v>
      </c>
    </row>
    <row r="32" ht="409.5">
      <c r="E32" s="14" t="s">
        <v>321</v>
      </c>
    </row>
    <row r="33" spans="1:16" ht="12.75">
      <c r="A33" s="7">
        <v>8</v>
      </c>
      <c r="B33" s="7" t="s">
        <v>91</v>
      </c>
      <c r="C33" s="7" t="s">
        <v>322</v>
      </c>
      <c r="D33" s="7" t="s">
        <v>47</v>
      </c>
      <c r="E33" s="7" t="s">
        <v>323</v>
      </c>
      <c r="F33" s="7" t="s">
        <v>63</v>
      </c>
      <c r="G33" s="9">
        <v>2</v>
      </c>
      <c r="H33" s="13"/>
      <c r="I33" s="12">
        <f>ROUND((H33*G33),2)</f>
      </c>
      <c r="J33" s="9">
        <v>0</v>
      </c>
      <c r="K33" s="9">
        <f>G33*J33</f>
      </c>
      <c r="L33" s="9">
        <v>0</v>
      </c>
      <c r="M33" s="9">
        <f>G33*L33</f>
      </c>
      <c r="O33">
        <f>rekapitulace!H8</f>
      </c>
      <c r="P33">
        <f>O33/100*I33</f>
      </c>
    </row>
    <row r="34" ht="63.75">
      <c r="E34" s="14" t="s">
        <v>320</v>
      </c>
    </row>
    <row r="35" ht="153">
      <c r="E35" s="14" t="s">
        <v>324</v>
      </c>
    </row>
    <row r="36" spans="1:16" ht="12.75">
      <c r="A36" s="7">
        <v>9</v>
      </c>
      <c r="B36" s="7" t="s">
        <v>91</v>
      </c>
      <c r="C36" s="7" t="s">
        <v>325</v>
      </c>
      <c r="D36" s="7" t="s">
        <v>47</v>
      </c>
      <c r="E36" s="7" t="s">
        <v>326</v>
      </c>
      <c r="F36" s="7" t="s">
        <v>307</v>
      </c>
      <c r="G36" s="9">
        <v>60</v>
      </c>
      <c r="H36" s="13"/>
      <c r="I36" s="12">
        <f>ROUND((H36*G36),2)</f>
      </c>
      <c r="J36" s="9">
        <v>0</v>
      </c>
      <c r="K36" s="9">
        <f>G36*J36</f>
      </c>
      <c r="L36" s="9">
        <v>0</v>
      </c>
      <c r="M36" s="9">
        <f>G36*L36</f>
      </c>
      <c r="O36">
        <f>rekapitulace!H8</f>
      </c>
      <c r="P36">
        <f>O36/100*I36</f>
      </c>
    </row>
    <row r="37" ht="76.5">
      <c r="E37" s="14" t="s">
        <v>327</v>
      </c>
    </row>
    <row r="38" ht="191.25">
      <c r="E38" s="14" t="s">
        <v>328</v>
      </c>
    </row>
    <row r="39" spans="1:16" ht="12.75">
      <c r="A39" s="7">
        <v>10</v>
      </c>
      <c r="B39" s="7" t="s">
        <v>91</v>
      </c>
      <c r="C39" s="7" t="s">
        <v>329</v>
      </c>
      <c r="D39" s="7" t="s">
        <v>47</v>
      </c>
      <c r="E39" s="7" t="s">
        <v>330</v>
      </c>
      <c r="F39" s="7" t="s">
        <v>63</v>
      </c>
      <c r="G39" s="9">
        <v>1</v>
      </c>
      <c r="H39" s="13"/>
      <c r="I39" s="12">
        <f>ROUND((H39*G39),2)</f>
      </c>
      <c r="J39" s="9">
        <v>0</v>
      </c>
      <c r="K39" s="9">
        <f>G39*J39</f>
      </c>
      <c r="L39" s="9">
        <v>0</v>
      </c>
      <c r="M39" s="9">
        <f>G39*L39</f>
      </c>
      <c r="O39">
        <f>rekapitulace!H8</f>
      </c>
      <c r="P39">
        <f>O39/100*I39</f>
      </c>
    </row>
    <row r="40" ht="63.75">
      <c r="E40" s="14" t="s">
        <v>331</v>
      </c>
    </row>
    <row r="41" ht="409.5">
      <c r="E41" s="14" t="s">
        <v>321</v>
      </c>
    </row>
    <row r="42" spans="1:16" ht="12.75">
      <c r="A42" s="7">
        <v>11</v>
      </c>
      <c r="B42" s="7" t="s">
        <v>91</v>
      </c>
      <c r="C42" s="7" t="s">
        <v>332</v>
      </c>
      <c r="D42" s="7" t="s">
        <v>47</v>
      </c>
      <c r="E42" s="7" t="s">
        <v>333</v>
      </c>
      <c r="F42" s="7" t="s">
        <v>63</v>
      </c>
      <c r="G42" s="9">
        <v>1</v>
      </c>
      <c r="H42" s="13"/>
      <c r="I42" s="12">
        <f>ROUND((H42*G42),2)</f>
      </c>
      <c r="J42" s="9">
        <v>0</v>
      </c>
      <c r="K42" s="9">
        <f>G42*J42</f>
      </c>
      <c r="L42" s="9">
        <v>0</v>
      </c>
      <c r="M42" s="9">
        <f>G42*L42</f>
      </c>
      <c r="O42">
        <f>rekapitulace!H8</f>
      </c>
      <c r="P42">
        <f>O42/100*I42</f>
      </c>
    </row>
    <row r="43" ht="63.75">
      <c r="E43" s="14" t="s">
        <v>334</v>
      </c>
    </row>
    <row r="44" ht="153">
      <c r="E44" s="14" t="s">
        <v>324</v>
      </c>
    </row>
    <row r="45" spans="1:16" ht="12.75">
      <c r="A45" s="7">
        <v>12</v>
      </c>
      <c r="B45" s="7" t="s">
        <v>91</v>
      </c>
      <c r="C45" s="7" t="s">
        <v>335</v>
      </c>
      <c r="D45" s="7" t="s">
        <v>47</v>
      </c>
      <c r="E45" s="7" t="s">
        <v>336</v>
      </c>
      <c r="F45" s="7" t="s">
        <v>307</v>
      </c>
      <c r="G45" s="9">
        <v>30</v>
      </c>
      <c r="H45" s="13"/>
      <c r="I45" s="12">
        <f>ROUND((H45*G45),2)</f>
      </c>
      <c r="J45" s="9">
        <v>0</v>
      </c>
      <c r="K45" s="9">
        <f>G45*J45</f>
      </c>
      <c r="L45" s="9">
        <v>0</v>
      </c>
      <c r="M45" s="9">
        <f>G45*L45</f>
      </c>
      <c r="O45">
        <f>rekapitulace!H8</f>
      </c>
      <c r="P45">
        <f>O45/100*I45</f>
      </c>
    </row>
    <row r="46" ht="76.5">
      <c r="E46" s="14" t="s">
        <v>337</v>
      </c>
    </row>
    <row r="47" ht="191.25">
      <c r="E47" s="14" t="s">
        <v>328</v>
      </c>
    </row>
    <row r="48" spans="1:16" ht="12.75">
      <c r="A48" s="7">
        <v>13</v>
      </c>
      <c r="B48" s="7" t="s">
        <v>91</v>
      </c>
      <c r="C48" s="7" t="s">
        <v>338</v>
      </c>
      <c r="D48" s="7" t="s">
        <v>47</v>
      </c>
      <c r="E48" s="7" t="s">
        <v>339</v>
      </c>
      <c r="F48" s="7" t="s">
        <v>63</v>
      </c>
      <c r="G48" s="9">
        <v>2</v>
      </c>
      <c r="H48" s="13"/>
      <c r="I48" s="12">
        <f>ROUND((H48*G48),2)</f>
      </c>
      <c r="J48" s="9">
        <v>0</v>
      </c>
      <c r="K48" s="9">
        <f>G48*J48</f>
      </c>
      <c r="L48" s="9">
        <v>0</v>
      </c>
      <c r="M48" s="9">
        <f>G48*L48</f>
      </c>
      <c r="O48">
        <f>rekapitulace!H8</f>
      </c>
      <c r="P48">
        <f>O48/100*I48</f>
      </c>
    </row>
    <row r="49" ht="63.75">
      <c r="E49" s="14" t="s">
        <v>340</v>
      </c>
    </row>
    <row r="50" ht="369.75">
      <c r="E50" s="14" t="s">
        <v>341</v>
      </c>
    </row>
    <row r="51" spans="1:16" ht="12.75">
      <c r="A51" s="7">
        <v>14</v>
      </c>
      <c r="B51" s="7" t="s">
        <v>91</v>
      </c>
      <c r="C51" s="7" t="s">
        <v>342</v>
      </c>
      <c r="D51" s="7" t="s">
        <v>47</v>
      </c>
      <c r="E51" s="7" t="s">
        <v>343</v>
      </c>
      <c r="F51" s="7" t="s">
        <v>63</v>
      </c>
      <c r="G51" s="9">
        <v>2</v>
      </c>
      <c r="H51" s="13"/>
      <c r="I51" s="12">
        <f>ROUND((H51*G51),2)</f>
      </c>
      <c r="J51" s="9">
        <v>0</v>
      </c>
      <c r="K51" s="9">
        <f>G51*J51</f>
      </c>
      <c r="L51" s="9">
        <v>0</v>
      </c>
      <c r="M51" s="9">
        <f>G51*L51</f>
      </c>
      <c r="O51">
        <f>rekapitulace!H8</f>
      </c>
      <c r="P51">
        <f>O51/100*I51</f>
      </c>
    </row>
    <row r="52" ht="63.75">
      <c r="E52" s="14" t="s">
        <v>340</v>
      </c>
    </row>
    <row r="53" ht="153">
      <c r="E53" s="14" t="s">
        <v>324</v>
      </c>
    </row>
    <row r="54" spans="1:16" ht="12.75">
      <c r="A54" s="7">
        <v>15</v>
      </c>
      <c r="B54" s="7" t="s">
        <v>91</v>
      </c>
      <c r="C54" s="7" t="s">
        <v>344</v>
      </c>
      <c r="D54" s="7" t="s">
        <v>47</v>
      </c>
      <c r="E54" s="7" t="s">
        <v>345</v>
      </c>
      <c r="F54" s="7" t="s">
        <v>307</v>
      </c>
      <c r="G54" s="9">
        <v>60</v>
      </c>
      <c r="H54" s="13"/>
      <c r="I54" s="12">
        <f>ROUND((H54*G54),2)</f>
      </c>
      <c r="J54" s="9">
        <v>0</v>
      </c>
      <c r="K54" s="9">
        <f>G54*J54</f>
      </c>
      <c r="L54" s="9">
        <v>0</v>
      </c>
      <c r="M54" s="9">
        <f>G54*L54</f>
      </c>
      <c r="O54">
        <f>rekapitulace!H8</f>
      </c>
      <c r="P54">
        <f>O54/100*I54</f>
      </c>
    </row>
    <row r="55" ht="63.75">
      <c r="E55" s="14" t="s">
        <v>346</v>
      </c>
    </row>
    <row r="56" ht="191.25">
      <c r="E56" s="14" t="s">
        <v>328</v>
      </c>
    </row>
    <row r="57" spans="1:16" ht="12.75">
      <c r="A57" s="7">
        <v>16</v>
      </c>
      <c r="B57" s="7" t="s">
        <v>91</v>
      </c>
      <c r="C57" s="7" t="s">
        <v>347</v>
      </c>
      <c r="D57" s="7" t="s">
        <v>47</v>
      </c>
      <c r="E57" s="7" t="s">
        <v>348</v>
      </c>
      <c r="F57" s="7" t="s">
        <v>63</v>
      </c>
      <c r="G57" s="9">
        <v>22</v>
      </c>
      <c r="H57" s="13"/>
      <c r="I57" s="12">
        <f>ROUND((H57*G57),2)</f>
      </c>
      <c r="J57" s="9">
        <v>0</v>
      </c>
      <c r="K57" s="9">
        <f>G57*J57</f>
      </c>
      <c r="L57" s="9">
        <v>0</v>
      </c>
      <c r="M57" s="9">
        <f>G57*L57</f>
      </c>
      <c r="O57">
        <f>rekapitulace!H8</f>
      </c>
      <c r="P57">
        <f>O57/100*I57</f>
      </c>
    </row>
    <row r="58" ht="25.5">
      <c r="E58" s="14" t="s">
        <v>349</v>
      </c>
    </row>
    <row r="59" ht="369.75">
      <c r="E59" s="14" t="s">
        <v>341</v>
      </c>
    </row>
    <row r="60" spans="1:16" ht="12.75">
      <c r="A60" s="7">
        <v>17</v>
      </c>
      <c r="B60" s="7" t="s">
        <v>91</v>
      </c>
      <c r="C60" s="7" t="s">
        <v>350</v>
      </c>
      <c r="D60" s="7" t="s">
        <v>47</v>
      </c>
      <c r="E60" s="7" t="s">
        <v>351</v>
      </c>
      <c r="F60" s="7" t="s">
        <v>63</v>
      </c>
      <c r="G60" s="9">
        <v>22</v>
      </c>
      <c r="H60" s="13"/>
      <c r="I60" s="12">
        <f>ROUND((H60*G60),2)</f>
      </c>
      <c r="J60" s="9">
        <v>0</v>
      </c>
      <c r="K60" s="9">
        <f>G60*J60</f>
      </c>
      <c r="L60" s="9">
        <v>0</v>
      </c>
      <c r="M60" s="9">
        <f>G60*L60</f>
      </c>
      <c r="O60">
        <f>rekapitulace!H8</f>
      </c>
      <c r="P60">
        <f>O60/100*I60</f>
      </c>
    </row>
    <row r="61" ht="25.5">
      <c r="E61" s="14" t="s">
        <v>349</v>
      </c>
    </row>
    <row r="62" ht="153">
      <c r="E62" s="14" t="s">
        <v>324</v>
      </c>
    </row>
    <row r="63" spans="1:16" ht="12.75">
      <c r="A63" s="7">
        <v>18</v>
      </c>
      <c r="B63" s="7" t="s">
        <v>91</v>
      </c>
      <c r="C63" s="7" t="s">
        <v>352</v>
      </c>
      <c r="D63" s="7" t="s">
        <v>47</v>
      </c>
      <c r="E63" s="7" t="s">
        <v>353</v>
      </c>
      <c r="F63" s="7" t="s">
        <v>307</v>
      </c>
      <c r="G63" s="9">
        <v>660</v>
      </c>
      <c r="H63" s="13"/>
      <c r="I63" s="12">
        <f>ROUND((H63*G63),2)</f>
      </c>
      <c r="J63" s="9">
        <v>0</v>
      </c>
      <c r="K63" s="9">
        <f>G63*J63</f>
      </c>
      <c r="L63" s="9">
        <v>0</v>
      </c>
      <c r="M63" s="9">
        <f>G63*L63</f>
      </c>
      <c r="O63">
        <f>rekapitulace!H8</f>
      </c>
      <c r="P63">
        <f>O63/100*I63</f>
      </c>
    </row>
    <row r="64" ht="25.5">
      <c r="E64" s="14" t="s">
        <v>354</v>
      </c>
    </row>
    <row r="65" ht="191.25">
      <c r="E65" s="14" t="s">
        <v>328</v>
      </c>
    </row>
    <row r="66" spans="1:16" ht="12.75" customHeight="1">
      <c r="A66" s="15"/>
      <c r="B66" s="15"/>
      <c r="C66" s="15" t="s">
        <v>44</v>
      </c>
      <c r="D66" s="15"/>
      <c r="E66" s="15" t="s">
        <v>299</v>
      </c>
      <c r="F66" s="15"/>
      <c r="G66" s="15"/>
      <c r="H66" s="15"/>
      <c r="I66" s="15">
        <f>SUM(I12:I65)</f>
      </c>
      <c r="J66" s="15"/>
      <c r="K66" s="15"/>
      <c r="L66" s="15"/>
      <c r="M66" s="15"/>
      <c r="P66">
        <f>ROUND(SUM(P12:P65),2)</f>
      </c>
    </row>
    <row r="68" spans="1:9" ht="12.75" customHeight="1">
      <c r="A68" s="8"/>
      <c r="B68" s="8"/>
      <c r="C68" s="8" t="s">
        <v>356</v>
      </c>
      <c r="D68" s="8"/>
      <c r="E68" s="8" t="s">
        <v>355</v>
      </c>
      <c r="F68" s="8"/>
      <c r="G68" s="10"/>
      <c r="H68" s="8"/>
      <c r="I68" s="10"/>
    </row>
    <row r="69" spans="1:16" ht="12.75">
      <c r="A69" s="7">
        <v>19</v>
      </c>
      <c r="B69" s="7" t="s">
        <v>91</v>
      </c>
      <c r="C69" s="7" t="s">
        <v>242</v>
      </c>
      <c r="D69" s="7" t="s">
        <v>47</v>
      </c>
      <c r="E69" s="7" t="s">
        <v>243</v>
      </c>
      <c r="F69" s="7" t="s">
        <v>63</v>
      </c>
      <c r="G69" s="9">
        <v>15</v>
      </c>
      <c r="H69" s="13"/>
      <c r="I69" s="12">
        <f>ROUND((H69*G69),2)</f>
      </c>
      <c r="J69" s="9">
        <v>0</v>
      </c>
      <c r="K69" s="9">
        <f>G69*J69</f>
      </c>
      <c r="L69" s="9">
        <v>0</v>
      </c>
      <c r="M69" s="9">
        <f>G69*L69</f>
      </c>
      <c r="O69">
        <f>rekapitulace!H8</f>
      </c>
      <c r="P69">
        <f>O69/100*I69</f>
      </c>
    </row>
    <row r="70" ht="229.5">
      <c r="E70" s="14" t="s">
        <v>300</v>
      </c>
    </row>
    <row r="71" ht="280.5">
      <c r="E71" s="14" t="s">
        <v>301</v>
      </c>
    </row>
    <row r="72" spans="1:16" ht="12.75">
      <c r="A72" s="7">
        <v>20</v>
      </c>
      <c r="B72" s="7" t="s">
        <v>91</v>
      </c>
      <c r="C72" s="7" t="s">
        <v>302</v>
      </c>
      <c r="D72" s="7" t="s">
        <v>47</v>
      </c>
      <c r="E72" s="7" t="s">
        <v>303</v>
      </c>
      <c r="F72" s="7" t="s">
        <v>63</v>
      </c>
      <c r="G72" s="9">
        <v>15</v>
      </c>
      <c r="H72" s="13"/>
      <c r="I72" s="12">
        <f>ROUND((H72*G72),2)</f>
      </c>
      <c r="J72" s="9">
        <v>0</v>
      </c>
      <c r="K72" s="9">
        <f>G72*J72</f>
      </c>
      <c r="L72" s="9">
        <v>0</v>
      </c>
      <c r="M72" s="9">
        <f>G72*L72</f>
      </c>
      <c r="O72">
        <f>rekapitulace!H8</f>
      </c>
      <c r="P72">
        <f>O72/100*I72</f>
      </c>
    </row>
    <row r="73" ht="229.5">
      <c r="E73" s="14" t="s">
        <v>300</v>
      </c>
    </row>
    <row r="74" ht="165.75">
      <c r="E74" s="14" t="s">
        <v>304</v>
      </c>
    </row>
    <row r="75" spans="1:16" ht="12.75">
      <c r="A75" s="7">
        <v>21</v>
      </c>
      <c r="B75" s="7" t="s">
        <v>91</v>
      </c>
      <c r="C75" s="7" t="s">
        <v>305</v>
      </c>
      <c r="D75" s="7" t="s">
        <v>47</v>
      </c>
      <c r="E75" s="7" t="s">
        <v>306</v>
      </c>
      <c r="F75" s="7" t="s">
        <v>307</v>
      </c>
      <c r="G75" s="9">
        <v>-450</v>
      </c>
      <c r="H75" s="13"/>
      <c r="I75" s="12">
        <f>ROUND((H75*G75),2)</f>
      </c>
      <c r="J75" s="9">
        <v>0</v>
      </c>
      <c r="K75" s="9">
        <f>G75*J75</f>
      </c>
      <c r="L75" s="9">
        <v>0</v>
      </c>
      <c r="M75" s="9">
        <f>G75*L75</f>
      </c>
      <c r="O75">
        <f>rekapitulace!H8</f>
      </c>
      <c r="P75">
        <f>O75/100*I75</f>
      </c>
    </row>
    <row r="76" ht="255">
      <c r="E76" s="14" t="s">
        <v>308</v>
      </c>
    </row>
    <row r="77" ht="216.75">
      <c r="E77" s="14" t="s">
        <v>309</v>
      </c>
    </row>
    <row r="78" spans="1:16" ht="12.75">
      <c r="A78" s="7">
        <v>22</v>
      </c>
      <c r="B78" s="7" t="s">
        <v>91</v>
      </c>
      <c r="C78" s="7" t="s">
        <v>310</v>
      </c>
      <c r="D78" s="7" t="s">
        <v>47</v>
      </c>
      <c r="E78" s="7" t="s">
        <v>311</v>
      </c>
      <c r="F78" s="7" t="s">
        <v>63</v>
      </c>
      <c r="G78" s="9">
        <v>4</v>
      </c>
      <c r="H78" s="13"/>
      <c r="I78" s="12">
        <f>ROUND((H78*G78),2)</f>
      </c>
      <c r="J78" s="9">
        <v>0</v>
      </c>
      <c r="K78" s="9">
        <f>G78*J78</f>
      </c>
      <c r="L78" s="9">
        <v>0</v>
      </c>
      <c r="M78" s="9">
        <f>G78*L78</f>
      </c>
      <c r="O78">
        <f>rekapitulace!H8</f>
      </c>
      <c r="P78">
        <f>O78/100*I78</f>
      </c>
    </row>
    <row r="79" ht="89.25">
      <c r="E79" s="14" t="s">
        <v>312</v>
      </c>
    </row>
    <row r="80" ht="280.5">
      <c r="E80" s="14" t="s">
        <v>301</v>
      </c>
    </row>
    <row r="81" spans="1:16" ht="12.75">
      <c r="A81" s="7">
        <v>23</v>
      </c>
      <c r="B81" s="7" t="s">
        <v>91</v>
      </c>
      <c r="C81" s="7" t="s">
        <v>313</v>
      </c>
      <c r="D81" s="7" t="s">
        <v>47</v>
      </c>
      <c r="E81" s="7" t="s">
        <v>314</v>
      </c>
      <c r="F81" s="7" t="s">
        <v>63</v>
      </c>
      <c r="G81" s="9">
        <v>4</v>
      </c>
      <c r="H81" s="13"/>
      <c r="I81" s="12">
        <f>ROUND((H81*G81),2)</f>
      </c>
      <c r="J81" s="9">
        <v>0</v>
      </c>
      <c r="K81" s="9">
        <f>G81*J81</f>
      </c>
      <c r="L81" s="9">
        <v>0</v>
      </c>
      <c r="M81" s="9">
        <f>G81*L81</f>
      </c>
      <c r="O81">
        <f>rekapitulace!H8</f>
      </c>
      <c r="P81">
        <f>O81/100*I81</f>
      </c>
    </row>
    <row r="82" ht="89.25">
      <c r="E82" s="14" t="s">
        <v>312</v>
      </c>
    </row>
    <row r="83" ht="165.75">
      <c r="E83" s="14" t="s">
        <v>304</v>
      </c>
    </row>
    <row r="84" spans="1:16" ht="12.75">
      <c r="A84" s="7">
        <v>24</v>
      </c>
      <c r="B84" s="7" t="s">
        <v>91</v>
      </c>
      <c r="C84" s="7" t="s">
        <v>315</v>
      </c>
      <c r="D84" s="7" t="s">
        <v>47</v>
      </c>
      <c r="E84" s="7" t="s">
        <v>316</v>
      </c>
      <c r="F84" s="7" t="s">
        <v>307</v>
      </c>
      <c r="G84" s="9">
        <v>120</v>
      </c>
      <c r="H84" s="13"/>
      <c r="I84" s="12">
        <f>ROUND((H84*G84),2)</f>
      </c>
      <c r="J84" s="9">
        <v>0</v>
      </c>
      <c r="K84" s="9">
        <f>G84*J84</f>
      </c>
      <c r="L84" s="9">
        <v>0</v>
      </c>
      <c r="M84" s="9">
        <f>G84*L84</f>
      </c>
      <c r="O84">
        <f>rekapitulace!H8</f>
      </c>
      <c r="P84">
        <f>O84/100*I84</f>
      </c>
    </row>
    <row r="85" ht="89.25">
      <c r="E85" s="14" t="s">
        <v>317</v>
      </c>
    </row>
    <row r="86" ht="216.75">
      <c r="E86" s="14" t="s">
        <v>309</v>
      </c>
    </row>
    <row r="87" spans="1:16" ht="12.75">
      <c r="A87" s="7">
        <v>25</v>
      </c>
      <c r="B87" s="7" t="s">
        <v>91</v>
      </c>
      <c r="C87" s="7" t="s">
        <v>318</v>
      </c>
      <c r="D87" s="7" t="s">
        <v>47</v>
      </c>
      <c r="E87" s="7" t="s">
        <v>319</v>
      </c>
      <c r="F87" s="7" t="s">
        <v>63</v>
      </c>
      <c r="G87" s="9">
        <v>2</v>
      </c>
      <c r="H87" s="13"/>
      <c r="I87" s="12">
        <f>ROUND((H87*G87),2)</f>
      </c>
      <c r="J87" s="9">
        <v>0</v>
      </c>
      <c r="K87" s="9">
        <f>G87*J87</f>
      </c>
      <c r="L87" s="9">
        <v>0</v>
      </c>
      <c r="M87" s="9">
        <f>G87*L87</f>
      </c>
      <c r="O87">
        <f>rekapitulace!H8</f>
      </c>
      <c r="P87">
        <f>O87/100*I87</f>
      </c>
    </row>
    <row r="88" ht="63.75">
      <c r="E88" s="14" t="s">
        <v>320</v>
      </c>
    </row>
    <row r="89" ht="409.5">
      <c r="E89" s="14" t="s">
        <v>321</v>
      </c>
    </row>
    <row r="90" spans="1:16" ht="12.75">
      <c r="A90" s="7">
        <v>26</v>
      </c>
      <c r="B90" s="7" t="s">
        <v>91</v>
      </c>
      <c r="C90" s="7" t="s">
        <v>322</v>
      </c>
      <c r="D90" s="7" t="s">
        <v>47</v>
      </c>
      <c r="E90" s="7" t="s">
        <v>323</v>
      </c>
      <c r="F90" s="7" t="s">
        <v>63</v>
      </c>
      <c r="G90" s="9">
        <v>2</v>
      </c>
      <c r="H90" s="13"/>
      <c r="I90" s="12">
        <f>ROUND((H90*G90),2)</f>
      </c>
      <c r="J90" s="9">
        <v>0</v>
      </c>
      <c r="K90" s="9">
        <f>G90*J90</f>
      </c>
      <c r="L90" s="9">
        <v>0</v>
      </c>
      <c r="M90" s="9">
        <f>G90*L90</f>
      </c>
      <c r="O90">
        <f>rekapitulace!H8</f>
      </c>
      <c r="P90">
        <f>O90/100*I90</f>
      </c>
    </row>
    <row r="91" ht="63.75">
      <c r="E91" s="14" t="s">
        <v>320</v>
      </c>
    </row>
    <row r="92" ht="153">
      <c r="E92" s="14" t="s">
        <v>324</v>
      </c>
    </row>
    <row r="93" spans="1:16" ht="12.75">
      <c r="A93" s="7">
        <v>27</v>
      </c>
      <c r="B93" s="7" t="s">
        <v>91</v>
      </c>
      <c r="C93" s="7" t="s">
        <v>325</v>
      </c>
      <c r="D93" s="7" t="s">
        <v>47</v>
      </c>
      <c r="E93" s="7" t="s">
        <v>326</v>
      </c>
      <c r="F93" s="7" t="s">
        <v>307</v>
      </c>
      <c r="G93" s="9">
        <v>60</v>
      </c>
      <c r="H93" s="13"/>
      <c r="I93" s="12">
        <f>ROUND((H93*G93),2)</f>
      </c>
      <c r="J93" s="9">
        <v>0</v>
      </c>
      <c r="K93" s="9">
        <f>G93*J93</f>
      </c>
      <c r="L93" s="9">
        <v>0</v>
      </c>
      <c r="M93" s="9">
        <f>G93*L93</f>
      </c>
      <c r="O93">
        <f>rekapitulace!H8</f>
      </c>
      <c r="P93">
        <f>O93/100*I93</f>
      </c>
    </row>
    <row r="94" ht="76.5">
      <c r="E94" s="14" t="s">
        <v>327</v>
      </c>
    </row>
    <row r="95" ht="191.25">
      <c r="E95" s="14" t="s">
        <v>328</v>
      </c>
    </row>
    <row r="96" spans="1:16" ht="12.75">
      <c r="A96" s="7">
        <v>28</v>
      </c>
      <c r="B96" s="7" t="s">
        <v>91</v>
      </c>
      <c r="C96" s="7" t="s">
        <v>329</v>
      </c>
      <c r="D96" s="7" t="s">
        <v>47</v>
      </c>
      <c r="E96" s="7" t="s">
        <v>330</v>
      </c>
      <c r="F96" s="7" t="s">
        <v>63</v>
      </c>
      <c r="G96" s="9">
        <v>1</v>
      </c>
      <c r="H96" s="13"/>
      <c r="I96" s="12">
        <f>ROUND((H96*G96),2)</f>
      </c>
      <c r="J96" s="9">
        <v>0</v>
      </c>
      <c r="K96" s="9">
        <f>G96*J96</f>
      </c>
      <c r="L96" s="9">
        <v>0</v>
      </c>
      <c r="M96" s="9">
        <f>G96*L96</f>
      </c>
      <c r="O96">
        <f>rekapitulace!H8</f>
      </c>
      <c r="P96">
        <f>O96/100*I96</f>
      </c>
    </row>
    <row r="97" ht="63.75">
      <c r="E97" s="14" t="s">
        <v>331</v>
      </c>
    </row>
    <row r="98" ht="409.5">
      <c r="E98" s="14" t="s">
        <v>321</v>
      </c>
    </row>
    <row r="99" spans="1:16" ht="12.75">
      <c r="A99" s="7">
        <v>29</v>
      </c>
      <c r="B99" s="7" t="s">
        <v>91</v>
      </c>
      <c r="C99" s="7" t="s">
        <v>332</v>
      </c>
      <c r="D99" s="7" t="s">
        <v>47</v>
      </c>
      <c r="E99" s="7" t="s">
        <v>333</v>
      </c>
      <c r="F99" s="7" t="s">
        <v>63</v>
      </c>
      <c r="G99" s="9">
        <v>1</v>
      </c>
      <c r="H99" s="13"/>
      <c r="I99" s="12">
        <f>ROUND((H99*G99),2)</f>
      </c>
      <c r="J99" s="9">
        <v>0</v>
      </c>
      <c r="K99" s="9">
        <f>G99*J99</f>
      </c>
      <c r="L99" s="9">
        <v>0</v>
      </c>
      <c r="M99" s="9">
        <f>G99*L99</f>
      </c>
      <c r="O99">
        <f>rekapitulace!H8</f>
      </c>
      <c r="P99">
        <f>O99/100*I99</f>
      </c>
    </row>
    <row r="100" ht="63.75">
      <c r="E100" s="14" t="s">
        <v>334</v>
      </c>
    </row>
    <row r="101" ht="153">
      <c r="E101" s="14" t="s">
        <v>324</v>
      </c>
    </row>
    <row r="102" spans="1:16" ht="12.75">
      <c r="A102" s="7">
        <v>30</v>
      </c>
      <c r="B102" s="7" t="s">
        <v>91</v>
      </c>
      <c r="C102" s="7" t="s">
        <v>335</v>
      </c>
      <c r="D102" s="7" t="s">
        <v>47</v>
      </c>
      <c r="E102" s="7" t="s">
        <v>336</v>
      </c>
      <c r="F102" s="7" t="s">
        <v>307</v>
      </c>
      <c r="G102" s="9">
        <v>30</v>
      </c>
      <c r="H102" s="13"/>
      <c r="I102" s="12">
        <f>ROUND((H102*G102),2)</f>
      </c>
      <c r="J102" s="9">
        <v>0</v>
      </c>
      <c r="K102" s="9">
        <f>G102*J102</f>
      </c>
      <c r="L102" s="9">
        <v>0</v>
      </c>
      <c r="M102" s="9">
        <f>G102*L102</f>
      </c>
      <c r="O102">
        <f>rekapitulace!H8</f>
      </c>
      <c r="P102">
        <f>O102/100*I102</f>
      </c>
    </row>
    <row r="103" ht="76.5">
      <c r="E103" s="14" t="s">
        <v>337</v>
      </c>
    </row>
    <row r="104" ht="191.25">
      <c r="E104" s="14" t="s">
        <v>328</v>
      </c>
    </row>
    <row r="105" spans="1:16" ht="12.75">
      <c r="A105" s="7">
        <v>31</v>
      </c>
      <c r="B105" s="7" t="s">
        <v>91</v>
      </c>
      <c r="C105" s="7" t="s">
        <v>338</v>
      </c>
      <c r="D105" s="7" t="s">
        <v>47</v>
      </c>
      <c r="E105" s="7" t="s">
        <v>339</v>
      </c>
      <c r="F105" s="7" t="s">
        <v>63</v>
      </c>
      <c r="G105" s="9">
        <v>2</v>
      </c>
      <c r="H105" s="13"/>
      <c r="I105" s="12">
        <f>ROUND((H105*G105),2)</f>
      </c>
      <c r="J105" s="9">
        <v>0</v>
      </c>
      <c r="K105" s="9">
        <f>G105*J105</f>
      </c>
      <c r="L105" s="9">
        <v>0</v>
      </c>
      <c r="M105" s="9">
        <f>G105*L105</f>
      </c>
      <c r="O105">
        <f>rekapitulace!H8</f>
      </c>
      <c r="P105">
        <f>O105/100*I105</f>
      </c>
    </row>
    <row r="106" ht="63.75">
      <c r="E106" s="14" t="s">
        <v>340</v>
      </c>
    </row>
    <row r="107" ht="369.75">
      <c r="E107" s="14" t="s">
        <v>341</v>
      </c>
    </row>
    <row r="108" spans="1:16" ht="12.75">
      <c r="A108" s="7">
        <v>32</v>
      </c>
      <c r="B108" s="7" t="s">
        <v>91</v>
      </c>
      <c r="C108" s="7" t="s">
        <v>342</v>
      </c>
      <c r="D108" s="7" t="s">
        <v>47</v>
      </c>
      <c r="E108" s="7" t="s">
        <v>343</v>
      </c>
      <c r="F108" s="7" t="s">
        <v>63</v>
      </c>
      <c r="G108" s="9">
        <v>2</v>
      </c>
      <c r="H108" s="13"/>
      <c r="I108" s="12">
        <f>ROUND((H108*G108),2)</f>
      </c>
      <c r="J108" s="9">
        <v>0</v>
      </c>
      <c r="K108" s="9">
        <f>G108*J108</f>
      </c>
      <c r="L108" s="9">
        <v>0</v>
      </c>
      <c r="M108" s="9">
        <f>G108*L108</f>
      </c>
      <c r="O108">
        <f>rekapitulace!H8</f>
      </c>
      <c r="P108">
        <f>O108/100*I108</f>
      </c>
    </row>
    <row r="109" ht="63.75">
      <c r="E109" s="14" t="s">
        <v>340</v>
      </c>
    </row>
    <row r="110" ht="153">
      <c r="E110" s="14" t="s">
        <v>324</v>
      </c>
    </row>
    <row r="111" spans="1:16" ht="12.75">
      <c r="A111" s="7">
        <v>33</v>
      </c>
      <c r="B111" s="7" t="s">
        <v>91</v>
      </c>
      <c r="C111" s="7" t="s">
        <v>344</v>
      </c>
      <c r="D111" s="7" t="s">
        <v>47</v>
      </c>
      <c r="E111" s="7" t="s">
        <v>345</v>
      </c>
      <c r="F111" s="7" t="s">
        <v>307</v>
      </c>
      <c r="G111" s="9">
        <v>60</v>
      </c>
      <c r="H111" s="13"/>
      <c r="I111" s="12">
        <f>ROUND((H111*G111),2)</f>
      </c>
      <c r="J111" s="9">
        <v>0</v>
      </c>
      <c r="K111" s="9">
        <f>G111*J111</f>
      </c>
      <c r="L111" s="9">
        <v>0</v>
      </c>
      <c r="M111" s="9">
        <f>G111*L111</f>
      </c>
      <c r="O111">
        <f>rekapitulace!H8</f>
      </c>
      <c r="P111">
        <f>O111/100*I111</f>
      </c>
    </row>
    <row r="112" ht="63.75">
      <c r="E112" s="14" t="s">
        <v>346</v>
      </c>
    </row>
    <row r="113" ht="191.25">
      <c r="E113" s="14" t="s">
        <v>328</v>
      </c>
    </row>
    <row r="114" spans="1:16" ht="12.75">
      <c r="A114" s="7">
        <v>34</v>
      </c>
      <c r="B114" s="7" t="s">
        <v>91</v>
      </c>
      <c r="C114" s="7" t="s">
        <v>347</v>
      </c>
      <c r="D114" s="7" t="s">
        <v>47</v>
      </c>
      <c r="E114" s="7" t="s">
        <v>348</v>
      </c>
      <c r="F114" s="7" t="s">
        <v>63</v>
      </c>
      <c r="G114" s="9">
        <v>22</v>
      </c>
      <c r="H114" s="13"/>
      <c r="I114" s="12">
        <f>ROUND((H114*G114),2)</f>
      </c>
      <c r="J114" s="9">
        <v>0</v>
      </c>
      <c r="K114" s="9">
        <f>G114*J114</f>
      </c>
      <c r="L114" s="9">
        <v>0</v>
      </c>
      <c r="M114" s="9">
        <f>G114*L114</f>
      </c>
      <c r="O114">
        <f>rekapitulace!H8</f>
      </c>
      <c r="P114">
        <f>O114/100*I114</f>
      </c>
    </row>
    <row r="115" ht="25.5">
      <c r="E115" s="14" t="s">
        <v>349</v>
      </c>
    </row>
    <row r="116" ht="369.75">
      <c r="E116" s="14" t="s">
        <v>341</v>
      </c>
    </row>
    <row r="117" spans="1:16" ht="12.75">
      <c r="A117" s="7">
        <v>35</v>
      </c>
      <c r="B117" s="7" t="s">
        <v>91</v>
      </c>
      <c r="C117" s="7" t="s">
        <v>350</v>
      </c>
      <c r="D117" s="7" t="s">
        <v>47</v>
      </c>
      <c r="E117" s="7" t="s">
        <v>351</v>
      </c>
      <c r="F117" s="7" t="s">
        <v>63</v>
      </c>
      <c r="G117" s="9">
        <v>22</v>
      </c>
      <c r="H117" s="13"/>
      <c r="I117" s="12">
        <f>ROUND((H117*G117),2)</f>
      </c>
      <c r="J117" s="9">
        <v>0</v>
      </c>
      <c r="K117" s="9">
        <f>G117*J117</f>
      </c>
      <c r="L117" s="9">
        <v>0</v>
      </c>
      <c r="M117" s="9">
        <f>G117*L117</f>
      </c>
      <c r="O117">
        <f>rekapitulace!H8</f>
      </c>
      <c r="P117">
        <f>O117/100*I117</f>
      </c>
    </row>
    <row r="118" ht="25.5">
      <c r="E118" s="14" t="s">
        <v>349</v>
      </c>
    </row>
    <row r="119" ht="153">
      <c r="E119" s="14" t="s">
        <v>324</v>
      </c>
    </row>
    <row r="120" spans="1:16" ht="12.75">
      <c r="A120" s="7">
        <v>36</v>
      </c>
      <c r="B120" s="7" t="s">
        <v>91</v>
      </c>
      <c r="C120" s="7" t="s">
        <v>352</v>
      </c>
      <c r="D120" s="7" t="s">
        <v>47</v>
      </c>
      <c r="E120" s="7" t="s">
        <v>353</v>
      </c>
      <c r="F120" s="7" t="s">
        <v>307</v>
      </c>
      <c r="G120" s="9">
        <v>660</v>
      </c>
      <c r="H120" s="13"/>
      <c r="I120" s="12">
        <f>ROUND((H120*G120),2)</f>
      </c>
      <c r="J120" s="9">
        <v>0</v>
      </c>
      <c r="K120" s="9">
        <f>G120*J120</f>
      </c>
      <c r="L120" s="9">
        <v>0</v>
      </c>
      <c r="M120" s="9">
        <f>G120*L120</f>
      </c>
      <c r="O120">
        <f>rekapitulace!H8</f>
      </c>
      <c r="P120">
        <f>O120/100*I120</f>
      </c>
    </row>
    <row r="121" ht="25.5">
      <c r="E121" s="14" t="s">
        <v>354</v>
      </c>
    </row>
    <row r="122" ht="191.25">
      <c r="E122" s="14" t="s">
        <v>328</v>
      </c>
    </row>
    <row r="123" spans="1:16" ht="12.75" customHeight="1">
      <c r="A123" s="15"/>
      <c r="B123" s="15"/>
      <c r="C123" s="15" t="s">
        <v>356</v>
      </c>
      <c r="D123" s="15"/>
      <c r="E123" s="15" t="s">
        <v>355</v>
      </c>
      <c r="F123" s="15"/>
      <c r="G123" s="15"/>
      <c r="H123" s="15"/>
      <c r="I123" s="15">
        <f>SUM(I69:I122)</f>
      </c>
      <c r="J123" s="15"/>
      <c r="K123" s="15"/>
      <c r="L123" s="15"/>
      <c r="M123" s="15"/>
      <c r="P123">
        <f>ROUND(SUM(P69:P122),2)</f>
      </c>
    </row>
    <row r="125" spans="1:9" ht="12.75" customHeight="1">
      <c r="A125" s="8"/>
      <c r="B125" s="8"/>
      <c r="C125" s="8" t="s">
        <v>358</v>
      </c>
      <c r="D125" s="8"/>
      <c r="E125" s="8" t="s">
        <v>357</v>
      </c>
      <c r="F125" s="8"/>
      <c r="G125" s="10"/>
      <c r="H125" s="8"/>
      <c r="I125" s="10"/>
    </row>
    <row r="126" spans="1:16" ht="12.75">
      <c r="A126" s="7">
        <v>37</v>
      </c>
      <c r="B126" s="7" t="s">
        <v>91</v>
      </c>
      <c r="C126" s="7" t="s">
        <v>242</v>
      </c>
      <c r="D126" s="7" t="s">
        <v>58</v>
      </c>
      <c r="E126" s="7" t="s">
        <v>243</v>
      </c>
      <c r="F126" s="7" t="s">
        <v>63</v>
      </c>
      <c r="G126" s="9">
        <v>18</v>
      </c>
      <c r="H126" s="13"/>
      <c r="I126" s="12">
        <f>ROUND((H126*G126),2)</f>
      </c>
      <c r="J126" s="9">
        <v>0</v>
      </c>
      <c r="K126" s="9">
        <f>G126*J126</f>
      </c>
      <c r="L126" s="9">
        <v>0</v>
      </c>
      <c r="M126" s="9">
        <f>G126*L126</f>
      </c>
      <c r="O126">
        <f>rekapitulace!H8</f>
      </c>
      <c r="P126">
        <f>O126/100*I126</f>
      </c>
    </row>
    <row r="127" ht="191.25">
      <c r="E127" s="14" t="s">
        <v>359</v>
      </c>
    </row>
    <row r="128" ht="280.5">
      <c r="E128" s="14" t="s">
        <v>301</v>
      </c>
    </row>
    <row r="129" spans="1:16" ht="12.75">
      <c r="A129" s="7">
        <v>38</v>
      </c>
      <c r="B129" s="7" t="s">
        <v>91</v>
      </c>
      <c r="C129" s="7" t="s">
        <v>302</v>
      </c>
      <c r="D129" s="7" t="s">
        <v>58</v>
      </c>
      <c r="E129" s="7" t="s">
        <v>303</v>
      </c>
      <c r="F129" s="7" t="s">
        <v>63</v>
      </c>
      <c r="G129" s="9">
        <v>18</v>
      </c>
      <c r="H129" s="13"/>
      <c r="I129" s="12">
        <f>ROUND((H129*G129),2)</f>
      </c>
      <c r="J129" s="9">
        <v>0</v>
      </c>
      <c r="K129" s="9">
        <f>G129*J129</f>
      </c>
      <c r="L129" s="9">
        <v>0</v>
      </c>
      <c r="M129" s="9">
        <f>G129*L129</f>
      </c>
      <c r="O129">
        <f>rekapitulace!H8</f>
      </c>
      <c r="P129">
        <f>O129/100*I129</f>
      </c>
    </row>
    <row r="130" ht="191.25">
      <c r="E130" s="14" t="s">
        <v>359</v>
      </c>
    </row>
    <row r="131" ht="165.75">
      <c r="E131" s="14" t="s">
        <v>304</v>
      </c>
    </row>
    <row r="132" spans="1:16" ht="12.75">
      <c r="A132" s="7">
        <v>39</v>
      </c>
      <c r="B132" s="7" t="s">
        <v>91</v>
      </c>
      <c r="C132" s="7" t="s">
        <v>305</v>
      </c>
      <c r="D132" s="7" t="s">
        <v>58</v>
      </c>
      <c r="E132" s="7" t="s">
        <v>306</v>
      </c>
      <c r="F132" s="7" t="s">
        <v>307</v>
      </c>
      <c r="G132" s="9">
        <v>18</v>
      </c>
      <c r="H132" s="13"/>
      <c r="I132" s="12">
        <f>ROUND((H132*G132),2)</f>
      </c>
      <c r="J132" s="9">
        <v>0</v>
      </c>
      <c r="K132" s="9">
        <f>G132*J132</f>
      </c>
      <c r="L132" s="9">
        <v>0</v>
      </c>
      <c r="M132" s="9">
        <f>G132*L132</f>
      </c>
      <c r="O132">
        <f>rekapitulace!H8</f>
      </c>
      <c r="P132">
        <f>O132/100*I132</f>
      </c>
    </row>
    <row r="133" ht="191.25">
      <c r="E133" s="14" t="s">
        <v>359</v>
      </c>
    </row>
    <row r="134" ht="216.75">
      <c r="E134" s="14" t="s">
        <v>309</v>
      </c>
    </row>
    <row r="135" spans="1:16" ht="12.75">
      <c r="A135" s="7">
        <v>40</v>
      </c>
      <c r="B135" s="7" t="s">
        <v>91</v>
      </c>
      <c r="C135" s="7" t="s">
        <v>310</v>
      </c>
      <c r="D135" s="7" t="s">
        <v>58</v>
      </c>
      <c r="E135" s="7" t="s">
        <v>311</v>
      </c>
      <c r="F135" s="7" t="s">
        <v>63</v>
      </c>
      <c r="G135" s="9">
        <v>6</v>
      </c>
      <c r="H135" s="13"/>
      <c r="I135" s="12">
        <f>ROUND((H135*G135),2)</f>
      </c>
      <c r="J135" s="9">
        <v>0</v>
      </c>
      <c r="K135" s="9">
        <f>G135*J135</f>
      </c>
      <c r="L135" s="9">
        <v>0</v>
      </c>
      <c r="M135" s="9">
        <f>G135*L135</f>
      </c>
      <c r="O135">
        <f>rekapitulace!H8</f>
      </c>
      <c r="P135">
        <f>O135/100*I135</f>
      </c>
    </row>
    <row r="136" ht="89.25">
      <c r="E136" s="14" t="s">
        <v>360</v>
      </c>
    </row>
    <row r="137" ht="280.5">
      <c r="E137" s="14" t="s">
        <v>301</v>
      </c>
    </row>
    <row r="138" spans="1:16" ht="12.75">
      <c r="A138" s="7">
        <v>41</v>
      </c>
      <c r="B138" s="7" t="s">
        <v>91</v>
      </c>
      <c r="C138" s="7" t="s">
        <v>313</v>
      </c>
      <c r="D138" s="7" t="s">
        <v>58</v>
      </c>
      <c r="E138" s="7" t="s">
        <v>314</v>
      </c>
      <c r="F138" s="7" t="s">
        <v>63</v>
      </c>
      <c r="G138" s="9">
        <v>6</v>
      </c>
      <c r="H138" s="13"/>
      <c r="I138" s="12">
        <f>ROUND((H138*G138),2)</f>
      </c>
      <c r="J138" s="9">
        <v>0</v>
      </c>
      <c r="K138" s="9">
        <f>G138*J138</f>
      </c>
      <c r="L138" s="9">
        <v>0</v>
      </c>
      <c r="M138" s="9">
        <f>G138*L138</f>
      </c>
      <c r="O138">
        <f>rekapitulace!H8</f>
      </c>
      <c r="P138">
        <f>O138/100*I138</f>
      </c>
    </row>
    <row r="139" ht="89.25">
      <c r="E139" s="14" t="s">
        <v>361</v>
      </c>
    </row>
    <row r="140" ht="165.75">
      <c r="E140" s="14" t="s">
        <v>304</v>
      </c>
    </row>
    <row r="141" spans="1:16" ht="12.75">
      <c r="A141" s="7">
        <v>42</v>
      </c>
      <c r="B141" s="7" t="s">
        <v>91</v>
      </c>
      <c r="C141" s="7" t="s">
        <v>315</v>
      </c>
      <c r="D141" s="7" t="s">
        <v>58</v>
      </c>
      <c r="E141" s="7" t="s">
        <v>316</v>
      </c>
      <c r="F141" s="7" t="s">
        <v>307</v>
      </c>
      <c r="G141" s="9">
        <v>180</v>
      </c>
      <c r="H141" s="13"/>
      <c r="I141" s="12">
        <f>ROUND((H141*G141),2)</f>
      </c>
      <c r="J141" s="9">
        <v>0</v>
      </c>
      <c r="K141" s="9">
        <f>G141*J141</f>
      </c>
      <c r="L141" s="9">
        <v>0</v>
      </c>
      <c r="M141" s="9">
        <f>G141*L141</f>
      </c>
      <c r="O141">
        <f>rekapitulace!H8</f>
      </c>
      <c r="P141">
        <f>O141/100*I141</f>
      </c>
    </row>
    <row r="142" ht="89.25">
      <c r="E142" s="14" t="s">
        <v>362</v>
      </c>
    </row>
    <row r="143" ht="216.75">
      <c r="E143" s="14" t="s">
        <v>309</v>
      </c>
    </row>
    <row r="144" spans="1:16" ht="12.75">
      <c r="A144" s="7">
        <v>43</v>
      </c>
      <c r="B144" s="7" t="s">
        <v>91</v>
      </c>
      <c r="C144" s="7" t="s">
        <v>318</v>
      </c>
      <c r="D144" s="7" t="s">
        <v>47</v>
      </c>
      <c r="E144" s="7" t="s">
        <v>319</v>
      </c>
      <c r="F144" s="7" t="s">
        <v>63</v>
      </c>
      <c r="G144" s="9">
        <v>2</v>
      </c>
      <c r="H144" s="13"/>
      <c r="I144" s="12">
        <f>ROUND((H144*G144),2)</f>
      </c>
      <c r="J144" s="9">
        <v>0</v>
      </c>
      <c r="K144" s="9">
        <f>G144*J144</f>
      </c>
      <c r="L144" s="9">
        <v>0</v>
      </c>
      <c r="M144" s="9">
        <f>G144*L144</f>
      </c>
      <c r="O144">
        <f>rekapitulace!H8</f>
      </c>
      <c r="P144">
        <f>O144/100*I144</f>
      </c>
    </row>
    <row r="145" ht="63.75">
      <c r="E145" s="14" t="s">
        <v>320</v>
      </c>
    </row>
    <row r="146" ht="409.5">
      <c r="E146" s="14" t="s">
        <v>321</v>
      </c>
    </row>
    <row r="147" spans="1:16" ht="12.75">
      <c r="A147" s="7">
        <v>44</v>
      </c>
      <c r="B147" s="7" t="s">
        <v>91</v>
      </c>
      <c r="C147" s="7" t="s">
        <v>322</v>
      </c>
      <c r="D147" s="7" t="s">
        <v>47</v>
      </c>
      <c r="E147" s="7" t="s">
        <v>323</v>
      </c>
      <c r="F147" s="7" t="s">
        <v>63</v>
      </c>
      <c r="G147" s="9">
        <v>2</v>
      </c>
      <c r="H147" s="13"/>
      <c r="I147" s="12">
        <f>ROUND((H147*G147),2)</f>
      </c>
      <c r="J147" s="9">
        <v>0</v>
      </c>
      <c r="K147" s="9">
        <f>G147*J147</f>
      </c>
      <c r="L147" s="9">
        <v>0</v>
      </c>
      <c r="M147" s="9">
        <f>G147*L147</f>
      </c>
      <c r="O147">
        <f>rekapitulace!H8</f>
      </c>
      <c r="P147">
        <f>O147/100*I147</f>
      </c>
    </row>
    <row r="148" ht="63.75">
      <c r="E148" s="14" t="s">
        <v>320</v>
      </c>
    </row>
    <row r="149" ht="153">
      <c r="E149" s="14" t="s">
        <v>324</v>
      </c>
    </row>
    <row r="150" spans="1:16" ht="12.75">
      <c r="A150" s="7">
        <v>45</v>
      </c>
      <c r="B150" s="7" t="s">
        <v>91</v>
      </c>
      <c r="C150" s="7" t="s">
        <v>325</v>
      </c>
      <c r="D150" s="7" t="s">
        <v>47</v>
      </c>
      <c r="E150" s="7" t="s">
        <v>326</v>
      </c>
      <c r="F150" s="7" t="s">
        <v>307</v>
      </c>
      <c r="G150" s="9">
        <v>60</v>
      </c>
      <c r="H150" s="13"/>
      <c r="I150" s="12">
        <f>ROUND((H150*G150),2)</f>
      </c>
      <c r="J150" s="9">
        <v>0</v>
      </c>
      <c r="K150" s="9">
        <f>G150*J150</f>
      </c>
      <c r="L150" s="9">
        <v>0</v>
      </c>
      <c r="M150" s="9">
        <f>G150*L150</f>
      </c>
      <c r="O150">
        <f>rekapitulace!H8</f>
      </c>
      <c r="P150">
        <f>O150/100*I150</f>
      </c>
    </row>
    <row r="151" ht="76.5">
      <c r="E151" s="14" t="s">
        <v>327</v>
      </c>
    </row>
    <row r="152" ht="191.25">
      <c r="E152" s="14" t="s">
        <v>328</v>
      </c>
    </row>
    <row r="153" spans="1:16" ht="12.75">
      <c r="A153" s="7">
        <v>46</v>
      </c>
      <c r="B153" s="7" t="s">
        <v>91</v>
      </c>
      <c r="C153" s="7" t="s">
        <v>338</v>
      </c>
      <c r="D153" s="7" t="s">
        <v>58</v>
      </c>
      <c r="E153" s="7" t="s">
        <v>339</v>
      </c>
      <c r="F153" s="7" t="s">
        <v>63</v>
      </c>
      <c r="G153" s="9">
        <v>4</v>
      </c>
      <c r="H153" s="13"/>
      <c r="I153" s="12">
        <f>ROUND((H153*G153),2)</f>
      </c>
      <c r="J153" s="9">
        <v>0</v>
      </c>
      <c r="K153" s="9">
        <f>G153*J153</f>
      </c>
      <c r="L153" s="9">
        <v>0</v>
      </c>
      <c r="M153" s="9">
        <f>G153*L153</f>
      </c>
      <c r="O153">
        <f>rekapitulace!H8</f>
      </c>
      <c r="P153">
        <f>O153/100*I153</f>
      </c>
    </row>
    <row r="154" ht="63.75">
      <c r="E154" s="14" t="s">
        <v>363</v>
      </c>
    </row>
    <row r="155" ht="369.75">
      <c r="E155" s="14" t="s">
        <v>341</v>
      </c>
    </row>
    <row r="156" spans="1:16" ht="12.75">
      <c r="A156" s="7">
        <v>47</v>
      </c>
      <c r="B156" s="7" t="s">
        <v>91</v>
      </c>
      <c r="C156" s="7" t="s">
        <v>342</v>
      </c>
      <c r="D156" s="7" t="s">
        <v>58</v>
      </c>
      <c r="E156" s="7" t="s">
        <v>343</v>
      </c>
      <c r="F156" s="7" t="s">
        <v>63</v>
      </c>
      <c r="G156" s="9">
        <v>4</v>
      </c>
      <c r="H156" s="13"/>
      <c r="I156" s="12">
        <f>ROUND((H156*G156),2)</f>
      </c>
      <c r="J156" s="9">
        <v>0</v>
      </c>
      <c r="K156" s="9">
        <f>G156*J156</f>
      </c>
      <c r="L156" s="9">
        <v>0</v>
      </c>
      <c r="M156" s="9">
        <f>G156*L156</f>
      </c>
      <c r="O156">
        <f>rekapitulace!H8</f>
      </c>
      <c r="P156">
        <f>O156/100*I156</f>
      </c>
    </row>
    <row r="157" ht="63.75">
      <c r="E157" s="14" t="s">
        <v>363</v>
      </c>
    </row>
    <row r="158" ht="153">
      <c r="E158" s="14" t="s">
        <v>324</v>
      </c>
    </row>
    <row r="159" spans="1:16" ht="12.75">
      <c r="A159" s="7">
        <v>48</v>
      </c>
      <c r="B159" s="7" t="s">
        <v>91</v>
      </c>
      <c r="C159" s="7" t="s">
        <v>344</v>
      </c>
      <c r="D159" s="7" t="s">
        <v>58</v>
      </c>
      <c r="E159" s="7" t="s">
        <v>345</v>
      </c>
      <c r="F159" s="7" t="s">
        <v>307</v>
      </c>
      <c r="G159" s="9">
        <v>120</v>
      </c>
      <c r="H159" s="13"/>
      <c r="I159" s="12">
        <f>ROUND((H159*G159),2)</f>
      </c>
      <c r="J159" s="9">
        <v>0</v>
      </c>
      <c r="K159" s="9">
        <f>G159*J159</f>
      </c>
      <c r="L159" s="9">
        <v>0</v>
      </c>
      <c r="M159" s="9">
        <f>G159*L159</f>
      </c>
      <c r="O159">
        <f>rekapitulace!H8</f>
      </c>
      <c r="P159">
        <f>O159/100*I159</f>
      </c>
    </row>
    <row r="160" ht="63.75">
      <c r="E160" s="14" t="s">
        <v>364</v>
      </c>
    </row>
    <row r="161" ht="191.25">
      <c r="E161" s="14" t="s">
        <v>328</v>
      </c>
    </row>
    <row r="162" spans="1:16" ht="12.75" customHeight="1">
      <c r="A162" s="15"/>
      <c r="B162" s="15"/>
      <c r="C162" s="15" t="s">
        <v>358</v>
      </c>
      <c r="D162" s="15"/>
      <c r="E162" s="15" t="s">
        <v>357</v>
      </c>
      <c r="F162" s="15"/>
      <c r="G162" s="15"/>
      <c r="H162" s="15"/>
      <c r="I162" s="15">
        <f>SUM(I126:I161)</f>
      </c>
      <c r="J162" s="15"/>
      <c r="K162" s="15"/>
      <c r="L162" s="15"/>
      <c r="M162" s="15"/>
      <c r="P162">
        <f>ROUND(SUM(P126:P161),2)</f>
      </c>
    </row>
    <row r="164" spans="1:16" ht="12.75" customHeight="1">
      <c r="A164" s="15"/>
      <c r="B164" s="15"/>
      <c r="C164" s="15"/>
      <c r="D164" s="15"/>
      <c r="E164" s="15" t="s">
        <v>82</v>
      </c>
      <c r="F164" s="15"/>
      <c r="G164" s="15"/>
      <c r="H164" s="15"/>
      <c r="I164" s="15">
        <f>+I66+I123+I162</f>
      </c>
      <c r="J164" s="15"/>
      <c r="K164" s="15"/>
      <c r="L164" s="15"/>
      <c r="M164" s="15"/>
      <c r="P164">
        <f>+P66+P123+P162</f>
      </c>
    </row>
    <row r="166" spans="1:13" ht="12.75" customHeight="1">
      <c r="A166" s="15" t="s">
        <v>83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 customHeight="1">
      <c r="A167" s="15"/>
      <c r="B167" s="15"/>
      <c r="C167" s="15"/>
      <c r="D167" s="15"/>
      <c r="E167" s="15" t="s">
        <v>84</v>
      </c>
      <c r="F167" s="15"/>
      <c r="G167" s="15"/>
      <c r="H167" s="15"/>
      <c r="I167" s="15"/>
      <c r="J167" s="15"/>
      <c r="K167" s="15"/>
      <c r="L167" s="15"/>
      <c r="M167" s="15"/>
    </row>
    <row r="168" spans="1:16" ht="12.75" customHeight="1">
      <c r="A168" s="15"/>
      <c r="B168" s="15"/>
      <c r="C168" s="15"/>
      <c r="D168" s="15"/>
      <c r="E168" s="15" t="s">
        <v>85</v>
      </c>
      <c r="F168" s="15"/>
      <c r="G168" s="15"/>
      <c r="H168" s="15"/>
      <c r="I168" s="15">
        <v>0</v>
      </c>
      <c r="J168" s="15"/>
      <c r="K168" s="15"/>
      <c r="L168" s="15"/>
      <c r="M168" s="15"/>
      <c r="P168">
        <v>0</v>
      </c>
    </row>
    <row r="169" spans="1:13" ht="12.75" customHeight="1">
      <c r="A169" s="15"/>
      <c r="B169" s="15"/>
      <c r="C169" s="15"/>
      <c r="D169" s="15"/>
      <c r="E169" s="15" t="s">
        <v>86</v>
      </c>
      <c r="F169" s="15"/>
      <c r="G169" s="15"/>
      <c r="H169" s="15"/>
      <c r="I169" s="15"/>
      <c r="J169" s="15"/>
      <c r="K169" s="15"/>
      <c r="L169" s="15"/>
      <c r="M169" s="15"/>
    </row>
    <row r="170" spans="1:16" ht="12.75" customHeight="1">
      <c r="A170" s="15"/>
      <c r="B170" s="15"/>
      <c r="C170" s="15"/>
      <c r="D170" s="15"/>
      <c r="E170" s="15" t="s">
        <v>87</v>
      </c>
      <c r="F170" s="15"/>
      <c r="G170" s="15"/>
      <c r="H170" s="15"/>
      <c r="I170" s="15">
        <v>0</v>
      </c>
      <c r="J170" s="15"/>
      <c r="K170" s="15"/>
      <c r="L170" s="15"/>
      <c r="M170" s="15"/>
      <c r="P170">
        <v>0</v>
      </c>
    </row>
    <row r="171" spans="1:16" ht="12.75" customHeight="1">
      <c r="A171" s="15"/>
      <c r="B171" s="15"/>
      <c r="C171" s="15"/>
      <c r="D171" s="15"/>
      <c r="E171" s="15" t="s">
        <v>88</v>
      </c>
      <c r="F171" s="15"/>
      <c r="G171" s="15"/>
      <c r="H171" s="15"/>
      <c r="I171" s="15">
        <f>I168+I170</f>
      </c>
      <c r="J171" s="15"/>
      <c r="K171" s="15"/>
      <c r="L171" s="15"/>
      <c r="M171" s="15"/>
      <c r="P171">
        <f>P168+P170</f>
      </c>
    </row>
    <row r="173" spans="1:16" ht="12.75" customHeight="1">
      <c r="A173" s="15"/>
      <c r="B173" s="15"/>
      <c r="C173" s="15"/>
      <c r="D173" s="15"/>
      <c r="E173" s="15" t="s">
        <v>88</v>
      </c>
      <c r="F173" s="15"/>
      <c r="G173" s="15"/>
      <c r="H173" s="15"/>
      <c r="I173" s="15">
        <f>I164+I171</f>
      </c>
      <c r="J173" s="15"/>
      <c r="K173" s="15"/>
      <c r="L173" s="15"/>
      <c r="M173" s="15"/>
      <c r="P173">
        <f>P164+P171</f>
      </c>
    </row>
  </sheetData>
  <sheetProtection formatColumns="0"/>
  <mergeCells count="10"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M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