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KROS zálohy\C\KrosData\Zakázky\"/>
    </mc:Choice>
  </mc:AlternateContent>
  <bookViews>
    <workbookView xWindow="0" yWindow="0" windowWidth="0" windowHeight="0"/>
  </bookViews>
  <sheets>
    <sheet name="Rekapitulace stavby" sheetId="1" r:id="rId1"/>
    <sheet name="25_33 - Oprava střešního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'25_33 - Oprava střešního ...'!$C$125:$K$181</definedName>
    <definedName name="_xlnm.Print_Area" localSheetId="1">'25_33 - Oprava střešního ...'!$C$4:$J$76,'25_33 - Oprava střešního ...'!$C$82:$J$109,'25_33 - Oprava střešního ...'!$C$115:$K$181</definedName>
    <definedName name="_xlnm.Print_Titles" localSheetId="1">'25_33 - Oprava střešního 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1"/>
  <c r="BH181"/>
  <c r="BG181"/>
  <c r="BF181"/>
  <c r="T181"/>
  <c r="T180"/>
  <c r="R181"/>
  <c r="R180"/>
  <c r="P181"/>
  <c r="P180"/>
  <c r="BI179"/>
  <c r="BH179"/>
  <c r="BG179"/>
  <c r="BF179"/>
  <c r="T179"/>
  <c r="T178"/>
  <c r="R179"/>
  <c r="R178"/>
  <c r="P179"/>
  <c r="P178"/>
  <c r="BI177"/>
  <c r="BH177"/>
  <c r="BG177"/>
  <c r="BF177"/>
  <c r="T177"/>
  <c r="T176"/>
  <c r="R177"/>
  <c r="R176"/>
  <c r="P177"/>
  <c r="P176"/>
  <c r="BI175"/>
  <c r="BH175"/>
  <c r="BG175"/>
  <c r="BF175"/>
  <c r="T175"/>
  <c r="T174"/>
  <c r="T173"/>
  <c r="R175"/>
  <c r="R174"/>
  <c r="R173"/>
  <c r="P175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123"/>
  <c r="J21"/>
  <c r="J16"/>
  <c r="E16"/>
  <c r="F90"/>
  <c r="J15"/>
  <c r="J10"/>
  <c r="J87"/>
  <c i="1" r="L90"/>
  <c r="AM90"/>
  <c r="AM89"/>
  <c r="L89"/>
  <c r="AM87"/>
  <c r="L87"/>
  <c r="L85"/>
  <c r="L84"/>
  <c i="2" r="BK139"/>
  <c r="BK172"/>
  <c r="J131"/>
  <c r="BK175"/>
  <c r="BK181"/>
  <c r="BK145"/>
  <c r="J146"/>
  <c r="J177"/>
  <c r="BK165"/>
  <c r="BK163"/>
  <c r="BK170"/>
  <c r="BK155"/>
  <c r="J159"/>
  <c r="J169"/>
  <c r="BK154"/>
  <c r="J139"/>
  <c r="J129"/>
  <c r="BK135"/>
  <c r="J175"/>
  <c r="J157"/>
  <c r="BK133"/>
  <c r="J166"/>
  <c r="BK169"/>
  <c r="J148"/>
  <c r="J154"/>
  <c r="J145"/>
  <c r="J163"/>
  <c r="BK137"/>
  <c i="1" r="AS94"/>
  <c i="2" r="BK168"/>
  <c r="J170"/>
  <c r="J181"/>
  <c r="BK150"/>
  <c r="J135"/>
  <c r="J179"/>
  <c r="BK177"/>
  <c r="J155"/>
  <c r="J143"/>
  <c r="J162"/>
  <c r="BK148"/>
  <c r="J172"/>
  <c r="BK162"/>
  <c r="J137"/>
  <c r="J150"/>
  <c r="BK143"/>
  <c r="BK129"/>
  <c r="J165"/>
  <c r="BK159"/>
  <c r="J133"/>
  <c r="BK166"/>
  <c r="BK131"/>
  <c r="BK157"/>
  <c r="J168"/>
  <c r="BK179"/>
  <c r="BK146"/>
  <c l="1" r="BK128"/>
  <c r="J128"/>
  <c r="J96"/>
  <c r="T128"/>
  <c r="R142"/>
  <c r="R161"/>
  <c r="R128"/>
  <c r="T132"/>
  <c r="T161"/>
  <c r="P132"/>
  <c r="T142"/>
  <c r="BK167"/>
  <c r="J167"/>
  <c r="J102"/>
  <c r="P167"/>
  <c r="P128"/>
  <c r="P127"/>
  <c r="BK132"/>
  <c r="J132"/>
  <c r="J97"/>
  <c r="BK142"/>
  <c r="J142"/>
  <c r="J99"/>
  <c r="BK161"/>
  <c r="J161"/>
  <c r="J101"/>
  <c r="R167"/>
  <c r="R132"/>
  <c r="P142"/>
  <c r="P161"/>
  <c r="T167"/>
  <c r="BK158"/>
  <c r="J158"/>
  <c r="J100"/>
  <c r="BK171"/>
  <c r="J171"/>
  <c r="J103"/>
  <c r="BK174"/>
  <c r="J174"/>
  <c r="J105"/>
  <c r="BK178"/>
  <c r="J178"/>
  <c r="J107"/>
  <c r="BK176"/>
  <c r="J176"/>
  <c r="J106"/>
  <c r="BK180"/>
  <c r="J180"/>
  <c r="J108"/>
  <c r="BE155"/>
  <c r="BE177"/>
  <c r="BE133"/>
  <c r="BE154"/>
  <c r="BE179"/>
  <c r="BE131"/>
  <c r="BE170"/>
  <c r="BE172"/>
  <c r="BE169"/>
  <c r="BE181"/>
  <c r="J120"/>
  <c r="BE157"/>
  <c r="BE166"/>
  <c r="BE148"/>
  <c r="BE162"/>
  <c r="F123"/>
  <c r="BE165"/>
  <c r="BE139"/>
  <c r="BE135"/>
  <c r="J90"/>
  <c r="BE143"/>
  <c r="BE163"/>
  <c r="BE168"/>
  <c r="BE175"/>
  <c r="BE137"/>
  <c r="BE146"/>
  <c r="BE159"/>
  <c r="BE129"/>
  <c r="BE145"/>
  <c r="BE150"/>
  <c r="F33"/>
  <c i="1" r="BB95"/>
  <c r="BB94"/>
  <c r="W31"/>
  <c i="2" r="J32"/>
  <c i="1" r="AW95"/>
  <c i="2" r="F32"/>
  <c i="1" r="BA95"/>
  <c r="BA94"/>
  <c r="AW94"/>
  <c r="AK30"/>
  <c i="2" r="F34"/>
  <c i="1" r="BC95"/>
  <c r="BC94"/>
  <c r="W32"/>
  <c i="2" r="F35"/>
  <c i="1" r="BD95"/>
  <c r="BD94"/>
  <c r="W33"/>
  <c i="2" l="1" r="P141"/>
  <c r="P126"/>
  <c i="1" r="AU95"/>
  <c i="2" r="R127"/>
  <c r="R126"/>
  <c r="T141"/>
  <c r="R141"/>
  <c r="T127"/>
  <c r="T126"/>
  <c r="BK127"/>
  <c r="J127"/>
  <c r="J95"/>
  <c r="BK141"/>
  <c r="J141"/>
  <c r="J98"/>
  <c r="BK173"/>
  <c r="J173"/>
  <c r="J104"/>
  <c i="1" r="W30"/>
  <c i="2" r="J31"/>
  <c i="1" r="AV95"/>
  <c r="AT95"/>
  <c r="AY94"/>
  <c r="AX94"/>
  <c i="2" r="F31"/>
  <c i="1" r="AZ95"/>
  <c r="AZ94"/>
  <c r="W29"/>
  <c r="AU94"/>
  <c i="2" l="1" r="BK126"/>
  <c r="J126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<sst xmlns="http://schemas.openxmlformats.org/spreadsheetml/2006/main">
  <si>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</si>
  <si>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</si>
  <si>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</si>
  <si>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</si>
  <si>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</si>
  <si>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{74d66da9-54cd-4605-a55a-e10f124d6307}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</si>
  <si>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</si>
  <si>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</si>
  <si>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</si>
  <si>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</si>
  <si>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</si>
  <si>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</si>
  <si>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</si>
  <si>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</si>
  <si>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25_33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</si>
  <si>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</si>
  <si>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</si>
  <si>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střešního pláště přístřešku, Ústí n. O.</t>
  </si>
  <si>
    <t>KSO:</t>
  </si>
  <si>
    <t>CC-CZ:</t>
  </si>
  <si>
    <t>Místo:</t>
  </si>
  <si>
    <t>SÚS Pk; Cestmistrovství Ústí nad Orlicí</t>
  </si>
  <si>
    <t>Datum:</t>
  </si>
  <si>
    <t>7. 6. 2025</t>
  </si>
  <si>
    <t>Zadavatel:</t>
  </si>
  <si>
    <t>IČ:</t>
  </si>
  <si>
    <t>00085031</t>
  </si>
  <si>
    <t>SÚS Pardubického kraje, Doubravice 98, Pardubice</t>
  </si>
  <si>
    <t>DIČ:</t>
  </si>
  <si>
    <t>CZ00085031</t>
  </si>
  <si>
    <t>Uchazeč:</t>
  </si>
  <si>
    <t>Vyplň údaj</t>
  </si>
  <si>
    <t>Projektant:</t>
  </si>
  <si>
    <t>05772079</t>
  </si>
  <si>
    <t>rshlinsko.cz s.r.o.</t>
  </si>
  <si>
    <t>CZ05772079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</si>
  <si>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</si>
  <si>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</si>
  <si>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</si>
  <si>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</si>
  <si>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</si>
  <si>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</si>
  <si>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</si>
  <si>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</si>
  <si>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</si>
  <si>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</si>
  <si>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</si>
  <si>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</si>
  <si>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</si>
  <si>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</si>
  <si>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</si>
  <si>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</si>
  <si>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</si>
  <si>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</si>
  <si>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</si>
  <si>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</si>
  <si>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</si>
  <si>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</si>
  <si>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</si>
  <si>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</si>
  <si>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</si>
  <si>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</si>
  <si>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</si>
  <si>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</si>
  <si>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</si>
  <si>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</si>
  <si>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</si>
  <si>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</si>
  <si>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</si>
  <si>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</si>
  <si>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</si>
  <si>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</si>
  <si>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</si>
  <si>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</si>
  <si>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</si>
  <si>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</si>
  <si>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</si>
  <si>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</si>
  <si>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</si>
  <si>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</si>
  <si>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</si>
  <si>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</si>
  <si>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</si>
  <si>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</si>
  <si>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</si>
  <si>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</si>
  <si>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</si>
  <si>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</si>
  <si>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</si>
  <si>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</si>
  <si>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</si>
  <si>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</si>
  <si>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</si>
  <si>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</si>
  <si>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</si>
  <si>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</si>
  <si>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</si>
  <si>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</si>
  <si>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</si>
  <si>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</si>
  <si>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</si>
  <si>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</si>
  <si>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</si>
  <si>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</si>
  <si>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</si>
  <si>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</si>
  <si>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</si>
  <si>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Další náklady na pracovníky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</si>
  <si>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</si>
  <si>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</si>
  <si>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</si>
  <si>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</si>
  <si>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</si>
  <si>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</si>
  <si>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</si>
  <si>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</si>
  <si>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</si>
  <si>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</si>
  <si>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</si>
  <si>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</si>
  <si>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</si>
  <si>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</si>
  <si>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</si>
  <si>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</si>
  <si>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</si>
  <si>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</si>
  <si>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</si>
  <si>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945411111_RP</t>
  </si>
  <si>
    <t>Výsuvná nůžková plošina bateriová; v do 7,8 m; nosnost 230 kg</t>
  </si>
  <si>
    <t>den</t>
  </si>
  <si>
    <t>CS ÚRS 2025 01</t>
  </si>
  <si>
    <t>4</t>
  </si>
  <si>
    <t>-1627013852</t>
  </si>
  <si>
    <t>VV</t>
  </si>
  <si>
    <t>20</t>
  </si>
  <si>
    <t>993111111_DP</t>
  </si>
  <si>
    <t>Dovoz a odvoz lešení - plošina</t>
  </si>
  <si>
    <t>ks</t>
  </si>
  <si>
    <t>688874029</t>
  </si>
  <si>
    <t>997</t>
  </si>
  <si>
    <t>Doprava suti a vybouraných hmot</t>
  </si>
  <si>
    <t>3</t>
  </si>
  <si>
    <t>997002511</t>
  </si>
  <si>
    <t>Vodorovné přemístění suti a vybouraných hmot bez naložení ale se složením a urovnáním do 1 km</t>
  </si>
  <si>
    <t>t</t>
  </si>
  <si>
    <t>-1586012083</t>
  </si>
  <si>
    <t>0,871*4 'Přepočtené koeficientem množství</t>
  </si>
  <si>
    <t>997002519</t>
  </si>
  <si>
    <t>Příplatek ZKD 1 km přemístění suti a vybouraných hmot</t>
  </si>
  <si>
    <t>1025421399</t>
  </si>
  <si>
    <t>0,871*40 'Přepočtené koeficientem množství</t>
  </si>
  <si>
    <t>5</t>
  </si>
  <si>
    <t>997002611</t>
  </si>
  <si>
    <t>Nakládání suti a vybouraných hmot</t>
  </si>
  <si>
    <t>1663414372</t>
  </si>
  <si>
    <t>6</t>
  </si>
  <si>
    <t>997013631</t>
  </si>
  <si>
    <t>Poplatek za uložení na skládce (skládkovné) stavebního odpadu směsného kód odpadu 17 09 04</t>
  </si>
  <si>
    <t>-1222036291</t>
  </si>
  <si>
    <t>PSV</t>
  </si>
  <si>
    <t>Práce a dodávky PSV</t>
  </si>
  <si>
    <t>764</t>
  </si>
  <si>
    <t>Konstrukce klempířské</t>
  </si>
  <si>
    <t>7</t>
  </si>
  <si>
    <t>764004861</t>
  </si>
  <si>
    <t>Demontáž svodu do suti</t>
  </si>
  <si>
    <t>m</t>
  </si>
  <si>
    <t>16</t>
  </si>
  <si>
    <t>-1035044117</t>
  </si>
  <si>
    <t>2*6</t>
  </si>
  <si>
    <t>23</t>
  </si>
  <si>
    <t>764004871</t>
  </si>
  <si>
    <t>Demontáž objímky svodu do suti</t>
  </si>
  <si>
    <t>kus</t>
  </si>
  <si>
    <t>-1637127078</t>
  </si>
  <si>
    <t>8</t>
  </si>
  <si>
    <t>764212633.STJ</t>
  </si>
  <si>
    <t>Oplechování štítu závětrnou lištou SATJAM PE 25 rš 250 mm</t>
  </si>
  <si>
    <t>838470023</t>
  </si>
  <si>
    <t>7,5*2</t>
  </si>
  <si>
    <t>764311605.STJ</t>
  </si>
  <si>
    <t>Lemování rovných zdí SATJAM PE 25 střech s krytinou prejzovou nebo vlnitou rš 400 mm</t>
  </si>
  <si>
    <t>-1841824855</t>
  </si>
  <si>
    <t>49,8*1,1</t>
  </si>
  <si>
    <t>29</t>
  </si>
  <si>
    <t>764011620.STJ</t>
  </si>
  <si>
    <t>Dilatační připojovací lišta SATJAM PE 25 včetně tmelení rš 80 mm</t>
  </si>
  <si>
    <t>1742304633</t>
  </si>
  <si>
    <t>8*0,4</t>
  </si>
  <si>
    <t>9*1</t>
  </si>
  <si>
    <t>Součet</t>
  </si>
  <si>
    <t>10</t>
  </si>
  <si>
    <t>764511642</t>
  </si>
  <si>
    <t>Kotlík oválný (trychtýřový) pro podokapní žlaby z Pz s povrchovou úpravou 330/100 mm</t>
  </si>
  <si>
    <t>1361326715</t>
  </si>
  <si>
    <t>11</t>
  </si>
  <si>
    <t>764518622</t>
  </si>
  <si>
    <t>Svody kruhové včetně objímek, kolen, odskoků z Pz s povrchovou úpravou průměru 100 mm</t>
  </si>
  <si>
    <t>-1369367256</t>
  </si>
  <si>
    <t>2*4</t>
  </si>
  <si>
    <t>998764101</t>
  </si>
  <si>
    <t>Přesun hmot tonážní pro konstrukce klempířské v objektech v do 6 m</t>
  </si>
  <si>
    <t>-386699665</t>
  </si>
  <si>
    <t>765</t>
  </si>
  <si>
    <t>Krytina skládaná</t>
  </si>
  <si>
    <t>13</t>
  </si>
  <si>
    <t>765141801</t>
  </si>
  <si>
    <t>Demontáž sklolaminátové krytiny střech z desek nebo rolí sklonu do 30°</t>
  </si>
  <si>
    <t>m2</t>
  </si>
  <si>
    <t>-718870136</t>
  </si>
  <si>
    <t>49,8*7,35</t>
  </si>
  <si>
    <t>767</t>
  </si>
  <si>
    <t>Konstrukce zámečnické</t>
  </si>
  <si>
    <t>30</t>
  </si>
  <si>
    <t>767391207</t>
  </si>
  <si>
    <t>Montáž krytiny z tvarovaných plechů šroubováním přes kaloty</t>
  </si>
  <si>
    <t>-1425999190</t>
  </si>
  <si>
    <t>32</t>
  </si>
  <si>
    <t>M</t>
  </si>
  <si>
    <t>STJ.TFEZN351035070</t>
  </si>
  <si>
    <t>Trapézový plech SAT35, lakovaný pozink PES 25µm tl. plechu 0,7 mm</t>
  </si>
  <si>
    <t>-158734860</t>
  </si>
  <si>
    <t>367*1,133 'Přepočtené koeficientem množství</t>
  </si>
  <si>
    <t>998767101</t>
  </si>
  <si>
    <t>Přesun hmot tonážní pro zámečnické konstrukce v objektech v do 6 m</t>
  </si>
  <si>
    <t>-49138711</t>
  </si>
  <si>
    <t>17</t>
  </si>
  <si>
    <t>SAT_ANTI_R</t>
  </si>
  <si>
    <t>Příplatek - antikondenzační povrchová úprava</t>
  </si>
  <si>
    <t>1440702682</t>
  </si>
  <si>
    <t>783</t>
  </si>
  <si>
    <t>Dokončovací práce - nátěry</t>
  </si>
  <si>
    <t>18</t>
  </si>
  <si>
    <t>783301303</t>
  </si>
  <si>
    <t>Bezoplachové odrezivění zámečnických konstrukcí</t>
  </si>
  <si>
    <t>-1608979956</t>
  </si>
  <si>
    <t>19</t>
  </si>
  <si>
    <t>783314101</t>
  </si>
  <si>
    <t>Základní jednonásobný syntetický nátěr zámečnických konstrukcí</t>
  </si>
  <si>
    <t>522219066</t>
  </si>
  <si>
    <t>783317101</t>
  </si>
  <si>
    <t>Krycí jednonásobný syntetický standardní nátěr zámečnických konstrukcí</t>
  </si>
  <si>
    <t>-1611946660</t>
  </si>
  <si>
    <t>789</t>
  </si>
  <si>
    <t>Povrchové úpravy ocelových konstrukcí a technologických zařízení</t>
  </si>
  <si>
    <t>28</t>
  </si>
  <si>
    <t>789121151</t>
  </si>
  <si>
    <t>Čištění ručním nářadím ocelových konstrukcí třídy I stupeň přípravy St 2 stupeň zrezivění B</t>
  </si>
  <si>
    <t>2077007115</t>
  </si>
  <si>
    <t>VRN</t>
  </si>
  <si>
    <t>Vedlejší rozpočtové náklady</t>
  </si>
  <si>
    <t>VRN3</t>
  </si>
  <si>
    <t>Zařízení staveniště</t>
  </si>
  <si>
    <t>24</t>
  </si>
  <si>
    <t>032002000</t>
  </si>
  <si>
    <t>Vybavení staveniště</t>
  </si>
  <si>
    <t>soubor</t>
  </si>
  <si>
    <t>1024</t>
  </si>
  <si>
    <t>-1024653377</t>
  </si>
  <si>
    <t>VRN6</t>
  </si>
  <si>
    <t>Územní vlivy</t>
  </si>
  <si>
    <t>27</t>
  </si>
  <si>
    <t>065002000</t>
  </si>
  <si>
    <t>Mimostaveništní doprava materiálů, výrobků a strojů</t>
  </si>
  <si>
    <t>451557338</t>
  </si>
  <si>
    <t>VRN7</t>
  </si>
  <si>
    <t>Provozní vlivy</t>
  </si>
  <si>
    <t>25</t>
  </si>
  <si>
    <t>071103000</t>
  </si>
  <si>
    <t>Provoz investora</t>
  </si>
  <si>
    <t>12701878</t>
  </si>
  <si>
    <t>VRN8</t>
  </si>
  <si>
    <t>Další náklady na pracovníky</t>
  </si>
  <si>
    <t>26</t>
  </si>
  <si>
    <t>081002000</t>
  </si>
  <si>
    <t>Doprava zaměstnanců</t>
  </si>
  <si>
    <t>1492887643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</si>
</sst>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25_33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střešního pláště přístřešku, Ústí n. O.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SÚS Pk; Cestmistrovství Ústí nad Orlicí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7. 6. 2025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SÚS Pardubického kraje, Doubravice 98, Pardubice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rshlinsko.cz s.r.o.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79</v>
      </c>
      <c r="BT94" s="116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24.75" customHeight="1">
      <c r="A95" s="117" t="s">
        <v>83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'25_33 - Oprava střešního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'25_33 - Oprava střešního ...'!P126</f>
        <v>0</v>
      </c>
      <c r="AV95" s="126">
        <f>'25_33 - Oprava střešního ...'!J31</f>
        <v>0</v>
      </c>
      <c r="AW95" s="126">
        <f>'25_33 - Oprava střešního ...'!J32</f>
        <v>0</v>
      </c>
      <c r="AX95" s="126">
        <f>'25_33 - Oprava střešního ...'!J33</f>
        <v>0</v>
      </c>
      <c r="AY95" s="126">
        <f>'25_33 - Oprava střešního ...'!J34</f>
        <v>0</v>
      </c>
      <c r="AZ95" s="126">
        <f>'25_33 - Oprava střešního ...'!F31</f>
        <v>0</v>
      </c>
      <c r="BA95" s="126">
        <f>'25_33 - Oprava střešního ...'!F32</f>
        <v>0</v>
      </c>
      <c r="BB95" s="126">
        <f>'25_33 - Oprava střešního ...'!F33</f>
        <v>0</v>
      </c>
      <c r="BC95" s="126">
        <f>'25_33 - Oprava střešního ...'!F34</f>
        <v>0</v>
      </c>
      <c r="BD95" s="128">
        <f>'25_33 - Oprava střešního ...'!F35</f>
        <v>0</v>
      </c>
      <c r="BE95" s="7"/>
      <c r="BT95" s="129" t="s">
        <v>85</v>
      </c>
      <c r="BU95" s="129" t="s">
        <v>86</v>
      </c>
      <c r="BV95" s="129" t="s">
        <v>81</v>
      </c>
      <c r="BW95" s="129" t="s">
        <v>5</v>
      </c>
      <c r="BX95" s="129" t="s">
        <v>82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7jznOl2uCM+IBJtxB47/nwFJOuCpdkW3Gb+d1NAkaR9ckVLsNx6bpeJrx+CM8J0MFGGRrHeDtZcghcDrxXqa9Q==" hashValue="W+NmTm/tEJIT9JMem0186FFY7wuE03zGmavVE9i4I58LkZBYe41oBFqcbr2KfDVypYGu8FCgROcJGP3IbJWNn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5_33 - Oprava střešníh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87</v>
      </c>
    </row>
    <row r="4" s="1" customFormat="1" ht="24.96" customHeight="1">
      <c r="B4" s="19"/>
      <c r="D4" s="132" t="s">
        <v>88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7. 6. 2025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">
        <v>33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34</v>
      </c>
      <c r="F19" s="37"/>
      <c r="G19" s="37"/>
      <c r="H19" s="37"/>
      <c r="I19" s="134" t="s">
        <v>28</v>
      </c>
      <c r="J19" s="136" t="s">
        <v>35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37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28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39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40</v>
      </c>
      <c r="E28" s="37"/>
      <c r="F28" s="37"/>
      <c r="G28" s="37"/>
      <c r="H28" s="37"/>
      <c r="I28" s="37"/>
      <c r="J28" s="144">
        <f>ROUND(J126,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42</v>
      </c>
      <c r="G30" s="37"/>
      <c r="H30" s="37"/>
      <c r="I30" s="145" t="s">
        <v>41</v>
      </c>
      <c r="J30" s="145" t="s">
        <v>43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44</v>
      </c>
      <c r="E31" s="134" t="s">
        <v>45</v>
      </c>
      <c r="F31" s="147">
        <f>ROUND((SUM(BE126:BE181)),  2)</f>
        <v>0</v>
      </c>
      <c r="G31" s="37"/>
      <c r="H31" s="37"/>
      <c r="I31" s="148">
        <v>0.20999999999999999</v>
      </c>
      <c r="J31" s="147">
        <f>ROUND(((SUM(BE126:BE181))*I31),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46</v>
      </c>
      <c r="F32" s="147">
        <f>ROUND((SUM(BF126:BF181)),  2)</f>
        <v>0</v>
      </c>
      <c r="G32" s="37"/>
      <c r="H32" s="37"/>
      <c r="I32" s="148">
        <v>0.12</v>
      </c>
      <c r="J32" s="147">
        <f>ROUND(((SUM(BF126:BF181))*I32),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47</v>
      </c>
      <c r="F33" s="147">
        <f>ROUND((SUM(BG126:BG181)),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48</v>
      </c>
      <c r="F34" s="147">
        <f>ROUND((SUM(BH126:BH181)),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49</v>
      </c>
      <c r="F35" s="147">
        <f>ROUND((SUM(BI126:BI181)),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50</v>
      </c>
      <c r="E37" s="151"/>
      <c r="F37" s="151"/>
      <c r="G37" s="152" t="s">
        <v>51</v>
      </c>
      <c r="H37" s="153" t="s">
        <v>52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53</v>
      </c>
      <c r="E50" s="157"/>
      <c r="F50" s="157"/>
      <c r="G50" s="156" t="s">
        <v>54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55</v>
      </c>
      <c r="E61" s="159"/>
      <c r="F61" s="160" t="s">
        <v>56</v>
      </c>
      <c r="G61" s="158" t="s">
        <v>55</v>
      </c>
      <c r="H61" s="159"/>
      <c r="I61" s="159"/>
      <c r="J61" s="161" t="s">
        <v>56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57</v>
      </c>
      <c r="E65" s="162"/>
      <c r="F65" s="162"/>
      <c r="G65" s="156" t="s">
        <v>58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55</v>
      </c>
      <c r="E76" s="159"/>
      <c r="F76" s="160" t="s">
        <v>56</v>
      </c>
      <c r="G76" s="158" t="s">
        <v>55</v>
      </c>
      <c r="H76" s="159"/>
      <c r="I76" s="159"/>
      <c r="J76" s="161" t="s">
        <v>56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střešního pláště přístřešku, Ústí n. O.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SÚS Pk; Cestmistrovství Ústí nad Orlicí</v>
      </c>
      <c r="G87" s="39"/>
      <c r="H87" s="39"/>
      <c r="I87" s="31" t="s">
        <v>22</v>
      </c>
      <c r="J87" s="78" t="str">
        <f>IF(J10="","",J10)</f>
        <v>7. 6. 2025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SÚS Pardubického kraje, Doubravice 98, Pardubice</v>
      </c>
      <c r="G89" s="39"/>
      <c r="H89" s="39"/>
      <c r="I89" s="31" t="s">
        <v>32</v>
      </c>
      <c r="J89" s="35" t="str">
        <f>E19</f>
        <v>rshlinsko.cz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37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90</v>
      </c>
      <c r="D92" s="168"/>
      <c r="E92" s="168"/>
      <c r="F92" s="168"/>
      <c r="G92" s="168"/>
      <c r="H92" s="168"/>
      <c r="I92" s="168"/>
      <c r="J92" s="169" t="s">
        <v>91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92</v>
      </c>
      <c r="D94" s="39"/>
      <c r="E94" s="39"/>
      <c r="F94" s="39"/>
      <c r="G94" s="39"/>
      <c r="H94" s="39"/>
      <c r="I94" s="39"/>
      <c r="J94" s="109">
        <f>J126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93</v>
      </c>
    </row>
    <row r="95" s="9" customFormat="1" ht="24.96" customHeight="1">
      <c r="A95" s="9"/>
      <c r="B95" s="171"/>
      <c r="C95" s="172"/>
      <c r="D95" s="173" t="s">
        <v>94</v>
      </c>
      <c r="E95" s="174"/>
      <c r="F95" s="174"/>
      <c r="G95" s="174"/>
      <c r="H95" s="174"/>
      <c r="I95" s="174"/>
      <c r="J95" s="175">
        <f>J127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95</v>
      </c>
      <c r="E96" s="180"/>
      <c r="F96" s="180"/>
      <c r="G96" s="180"/>
      <c r="H96" s="180"/>
      <c r="I96" s="180"/>
      <c r="J96" s="181">
        <f>J128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96</v>
      </c>
      <c r="E97" s="180"/>
      <c r="F97" s="180"/>
      <c r="G97" s="180"/>
      <c r="H97" s="180"/>
      <c r="I97" s="180"/>
      <c r="J97" s="181">
        <f>J132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1"/>
      <c r="C98" s="172"/>
      <c r="D98" s="173" t="s">
        <v>97</v>
      </c>
      <c r="E98" s="174"/>
      <c r="F98" s="174"/>
      <c r="G98" s="174"/>
      <c r="H98" s="174"/>
      <c r="I98" s="174"/>
      <c r="J98" s="175">
        <f>J141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7"/>
      <c r="C99" s="178"/>
      <c r="D99" s="179" t="s">
        <v>98</v>
      </c>
      <c r="E99" s="180"/>
      <c r="F99" s="180"/>
      <c r="G99" s="180"/>
      <c r="H99" s="180"/>
      <c r="I99" s="180"/>
      <c r="J99" s="181">
        <f>J142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99</v>
      </c>
      <c r="E100" s="180"/>
      <c r="F100" s="180"/>
      <c r="G100" s="180"/>
      <c r="H100" s="180"/>
      <c r="I100" s="180"/>
      <c r="J100" s="181">
        <f>J158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100</v>
      </c>
      <c r="E101" s="180"/>
      <c r="F101" s="180"/>
      <c r="G101" s="180"/>
      <c r="H101" s="180"/>
      <c r="I101" s="180"/>
      <c r="J101" s="181">
        <f>J161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101</v>
      </c>
      <c r="E102" s="180"/>
      <c r="F102" s="180"/>
      <c r="G102" s="180"/>
      <c r="H102" s="180"/>
      <c r="I102" s="180"/>
      <c r="J102" s="181">
        <f>J167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102</v>
      </c>
      <c r="E103" s="180"/>
      <c r="F103" s="180"/>
      <c r="G103" s="180"/>
      <c r="H103" s="180"/>
      <c r="I103" s="180"/>
      <c r="J103" s="181">
        <f>J171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103</v>
      </c>
      <c r="E104" s="174"/>
      <c r="F104" s="174"/>
      <c r="G104" s="174"/>
      <c r="H104" s="174"/>
      <c r="I104" s="174"/>
      <c r="J104" s="175">
        <f>J173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104</v>
      </c>
      <c r="E105" s="180"/>
      <c r="F105" s="180"/>
      <c r="G105" s="180"/>
      <c r="H105" s="180"/>
      <c r="I105" s="180"/>
      <c r="J105" s="181">
        <f>J174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105</v>
      </c>
      <c r="E106" s="180"/>
      <c r="F106" s="180"/>
      <c r="G106" s="180"/>
      <c r="H106" s="180"/>
      <c r="I106" s="180"/>
      <c r="J106" s="181">
        <f>J176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106</v>
      </c>
      <c r="E107" s="180"/>
      <c r="F107" s="180"/>
      <c r="G107" s="180"/>
      <c r="H107" s="180"/>
      <c r="I107" s="180"/>
      <c r="J107" s="181">
        <f>J178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107</v>
      </c>
      <c r="E108" s="180"/>
      <c r="F108" s="180"/>
      <c r="G108" s="180"/>
      <c r="H108" s="180"/>
      <c r="I108" s="180"/>
      <c r="J108" s="181">
        <f>J180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E7</f>
        <v>Oprava střešního pláště přístřešku, Ústí n. O.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F10</f>
        <v>SÚS Pk; Cestmistrovství Ústí nad Orlicí</v>
      </c>
      <c r="G120" s="39"/>
      <c r="H120" s="39"/>
      <c r="I120" s="31" t="s">
        <v>22</v>
      </c>
      <c r="J120" s="78" t="str">
        <f>IF(J10="","",J10)</f>
        <v>7. 6. 2025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E13</f>
        <v>SÚS Pardubického kraje, Doubravice 98, Pardubice</v>
      </c>
      <c r="G122" s="39"/>
      <c r="H122" s="39"/>
      <c r="I122" s="31" t="s">
        <v>32</v>
      </c>
      <c r="J122" s="35" t="str">
        <f>E19</f>
        <v>rshlinsko.cz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IF(E16="","",E16)</f>
        <v>Vyplň údaj</v>
      </c>
      <c r="G123" s="39"/>
      <c r="H123" s="39"/>
      <c r="I123" s="31" t="s">
        <v>37</v>
      </c>
      <c r="J123" s="35" t="str">
        <f>E22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3"/>
      <c r="B125" s="184"/>
      <c r="C125" s="185" t="s">
        <v>109</v>
      </c>
      <c r="D125" s="186" t="s">
        <v>65</v>
      </c>
      <c r="E125" s="186" t="s">
        <v>61</v>
      </c>
      <c r="F125" s="186" t="s">
        <v>62</v>
      </c>
      <c r="G125" s="186" t="s">
        <v>110</v>
      </c>
      <c r="H125" s="186" t="s">
        <v>111</v>
      </c>
      <c r="I125" s="186" t="s">
        <v>112</v>
      </c>
      <c r="J125" s="186" t="s">
        <v>91</v>
      </c>
      <c r="K125" s="187" t="s">
        <v>113</v>
      </c>
      <c r="L125" s="188"/>
      <c r="M125" s="99" t="s">
        <v>1</v>
      </c>
      <c r="N125" s="100" t="s">
        <v>44</v>
      </c>
      <c r="O125" s="100" t="s">
        <v>114</v>
      </c>
      <c r="P125" s="100" t="s">
        <v>115</v>
      </c>
      <c r="Q125" s="100" t="s">
        <v>116</v>
      </c>
      <c r="R125" s="100" t="s">
        <v>117</v>
      </c>
      <c r="S125" s="100" t="s">
        <v>118</v>
      </c>
      <c r="T125" s="101" t="s">
        <v>119</v>
      </c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</row>
    <row r="126" s="2" customFormat="1" ht="22.8" customHeight="1">
      <c r="A126" s="37"/>
      <c r="B126" s="38"/>
      <c r="C126" s="106" t="s">
        <v>120</v>
      </c>
      <c r="D126" s="39"/>
      <c r="E126" s="39"/>
      <c r="F126" s="39"/>
      <c r="G126" s="39"/>
      <c r="H126" s="39"/>
      <c r="I126" s="39"/>
      <c r="J126" s="189">
        <f>BK126</f>
        <v>0</v>
      </c>
      <c r="K126" s="39"/>
      <c r="L126" s="43"/>
      <c r="M126" s="102"/>
      <c r="N126" s="190"/>
      <c r="O126" s="103"/>
      <c r="P126" s="191">
        <f>P127+P141+P173</f>
        <v>0</v>
      </c>
      <c r="Q126" s="103"/>
      <c r="R126" s="191">
        <f>R127+R141+R173</f>
        <v>3.1120833299999999</v>
      </c>
      <c r="S126" s="103"/>
      <c r="T126" s="192">
        <f>T127+T141+T173</f>
        <v>0.87084749999999989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79</v>
      </c>
      <c r="AU126" s="16" t="s">
        <v>93</v>
      </c>
      <c r="BK126" s="193">
        <f>BK127+BK141+BK173</f>
        <v>0</v>
      </c>
    </row>
    <row r="127" s="12" customFormat="1" ht="25.92" customHeight="1">
      <c r="A127" s="12"/>
      <c r="B127" s="194"/>
      <c r="C127" s="195"/>
      <c r="D127" s="196" t="s">
        <v>79</v>
      </c>
      <c r="E127" s="197" t="s">
        <v>121</v>
      </c>
      <c r="F127" s="197" t="s">
        <v>122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P128+P132</f>
        <v>0</v>
      </c>
      <c r="Q127" s="202"/>
      <c r="R127" s="203">
        <f>R128+R132</f>
        <v>0</v>
      </c>
      <c r="S127" s="202"/>
      <c r="T127" s="204">
        <f>T128+T132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85</v>
      </c>
      <c r="AT127" s="206" t="s">
        <v>79</v>
      </c>
      <c r="AU127" s="206" t="s">
        <v>80</v>
      </c>
      <c r="AY127" s="205" t="s">
        <v>123</v>
      </c>
      <c r="BK127" s="207">
        <f>BK128+BK132</f>
        <v>0</v>
      </c>
    </row>
    <row r="128" s="12" customFormat="1" ht="22.8" customHeight="1">
      <c r="A128" s="12"/>
      <c r="B128" s="194"/>
      <c r="C128" s="195"/>
      <c r="D128" s="196" t="s">
        <v>79</v>
      </c>
      <c r="E128" s="208" t="s">
        <v>124</v>
      </c>
      <c r="F128" s="208" t="s">
        <v>125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SUM(P129:P131)</f>
        <v>0</v>
      </c>
      <c r="Q128" s="202"/>
      <c r="R128" s="203">
        <f>SUM(R129:R131)</f>
        <v>0</v>
      </c>
      <c r="S128" s="202"/>
      <c r="T128" s="204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85</v>
      </c>
      <c r="AT128" s="206" t="s">
        <v>79</v>
      </c>
      <c r="AU128" s="206" t="s">
        <v>85</v>
      </c>
      <c r="AY128" s="205" t="s">
        <v>123</v>
      </c>
      <c r="BK128" s="207">
        <f>SUM(BK129:BK131)</f>
        <v>0</v>
      </c>
    </row>
    <row r="129" s="2" customFormat="1" ht="24.15" customHeight="1">
      <c r="A129" s="37"/>
      <c r="B129" s="38"/>
      <c r="C129" s="210" t="s">
        <v>85</v>
      </c>
      <c r="D129" s="210" t="s">
        <v>126</v>
      </c>
      <c r="E129" s="211" t="s">
        <v>127</v>
      </c>
      <c r="F129" s="212" t="s">
        <v>128</v>
      </c>
      <c r="G129" s="213" t="s">
        <v>129</v>
      </c>
      <c r="H129" s="214">
        <v>20</v>
      </c>
      <c r="I129" s="215"/>
      <c r="J129" s="216">
        <f>ROUND(I129*H129,2)</f>
        <v>0</v>
      </c>
      <c r="K129" s="212" t="s">
        <v>130</v>
      </c>
      <c r="L129" s="43"/>
      <c r="M129" s="217" t="s">
        <v>1</v>
      </c>
      <c r="N129" s="218" t="s">
        <v>45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131</v>
      </c>
      <c r="AT129" s="221" t="s">
        <v>126</v>
      </c>
      <c r="AU129" s="221" t="s">
        <v>87</v>
      </c>
      <c r="AY129" s="16" t="s">
        <v>123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85</v>
      </c>
      <c r="BK129" s="222">
        <f>ROUND(I129*H129,2)</f>
        <v>0</v>
      </c>
      <c r="BL129" s="16" t="s">
        <v>131</v>
      </c>
      <c r="BM129" s="221" t="s">
        <v>132</v>
      </c>
    </row>
    <row r="130" s="13" customFormat="1">
      <c r="A130" s="13"/>
      <c r="B130" s="223"/>
      <c r="C130" s="224"/>
      <c r="D130" s="225" t="s">
        <v>133</v>
      </c>
      <c r="E130" s="226" t="s">
        <v>1</v>
      </c>
      <c r="F130" s="227" t="s">
        <v>134</v>
      </c>
      <c r="G130" s="224"/>
      <c r="H130" s="228">
        <v>20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133</v>
      </c>
      <c r="AU130" s="234" t="s">
        <v>87</v>
      </c>
      <c r="AV130" s="13" t="s">
        <v>87</v>
      </c>
      <c r="AW130" s="13" t="s">
        <v>36</v>
      </c>
      <c r="AX130" s="13" t="s">
        <v>85</v>
      </c>
      <c r="AY130" s="234" t="s">
        <v>123</v>
      </c>
    </row>
    <row r="131" s="2" customFormat="1" ht="16.5" customHeight="1">
      <c r="A131" s="37"/>
      <c r="B131" s="38"/>
      <c r="C131" s="210" t="s">
        <v>87</v>
      </c>
      <c r="D131" s="210" t="s">
        <v>126</v>
      </c>
      <c r="E131" s="211" t="s">
        <v>135</v>
      </c>
      <c r="F131" s="212" t="s">
        <v>136</v>
      </c>
      <c r="G131" s="213" t="s">
        <v>137</v>
      </c>
      <c r="H131" s="214">
        <v>1</v>
      </c>
      <c r="I131" s="215"/>
      <c r="J131" s="216">
        <f>ROUND(I131*H131,2)</f>
        <v>0</v>
      </c>
      <c r="K131" s="212" t="s">
        <v>1</v>
      </c>
      <c r="L131" s="43"/>
      <c r="M131" s="217" t="s">
        <v>1</v>
      </c>
      <c r="N131" s="218" t="s">
        <v>45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131</v>
      </c>
      <c r="AT131" s="221" t="s">
        <v>126</v>
      </c>
      <c r="AU131" s="221" t="s">
        <v>87</v>
      </c>
      <c r="AY131" s="16" t="s">
        <v>123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85</v>
      </c>
      <c r="BK131" s="222">
        <f>ROUND(I131*H131,2)</f>
        <v>0</v>
      </c>
      <c r="BL131" s="16" t="s">
        <v>131</v>
      </c>
      <c r="BM131" s="221" t="s">
        <v>138</v>
      </c>
    </row>
    <row r="132" s="12" customFormat="1" ht="22.8" customHeight="1">
      <c r="A132" s="12"/>
      <c r="B132" s="194"/>
      <c r="C132" s="195"/>
      <c r="D132" s="196" t="s">
        <v>79</v>
      </c>
      <c r="E132" s="208" t="s">
        <v>139</v>
      </c>
      <c r="F132" s="208" t="s">
        <v>140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SUM(P133:P140)</f>
        <v>0</v>
      </c>
      <c r="Q132" s="202"/>
      <c r="R132" s="203">
        <f>SUM(R133:R140)</f>
        <v>0</v>
      </c>
      <c r="S132" s="202"/>
      <c r="T132" s="204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5" t="s">
        <v>85</v>
      </c>
      <c r="AT132" s="206" t="s">
        <v>79</v>
      </c>
      <c r="AU132" s="206" t="s">
        <v>85</v>
      </c>
      <c r="AY132" s="205" t="s">
        <v>123</v>
      </c>
      <c r="BK132" s="207">
        <f>SUM(BK133:BK140)</f>
        <v>0</v>
      </c>
    </row>
    <row r="133" s="2" customFormat="1" ht="33" customHeight="1">
      <c r="A133" s="37"/>
      <c r="B133" s="38"/>
      <c r="C133" s="210" t="s">
        <v>141</v>
      </c>
      <c r="D133" s="210" t="s">
        <v>126</v>
      </c>
      <c r="E133" s="211" t="s">
        <v>142</v>
      </c>
      <c r="F133" s="212" t="s">
        <v>143</v>
      </c>
      <c r="G133" s="213" t="s">
        <v>144</v>
      </c>
      <c r="H133" s="214">
        <v>3.484</v>
      </c>
      <c r="I133" s="215"/>
      <c r="J133" s="216">
        <f>ROUND(I133*H133,2)</f>
        <v>0</v>
      </c>
      <c r="K133" s="212" t="s">
        <v>130</v>
      </c>
      <c r="L133" s="43"/>
      <c r="M133" s="217" t="s">
        <v>1</v>
      </c>
      <c r="N133" s="218" t="s">
        <v>45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131</v>
      </c>
      <c r="AT133" s="221" t="s">
        <v>126</v>
      </c>
      <c r="AU133" s="221" t="s">
        <v>87</v>
      </c>
      <c r="AY133" s="16" t="s">
        <v>123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85</v>
      </c>
      <c r="BK133" s="222">
        <f>ROUND(I133*H133,2)</f>
        <v>0</v>
      </c>
      <c r="BL133" s="16" t="s">
        <v>131</v>
      </c>
      <c r="BM133" s="221" t="s">
        <v>145</v>
      </c>
    </row>
    <row r="134" s="13" customFormat="1">
      <c r="A134" s="13"/>
      <c r="B134" s="223"/>
      <c r="C134" s="224"/>
      <c r="D134" s="225" t="s">
        <v>133</v>
      </c>
      <c r="E134" s="224"/>
      <c r="F134" s="227" t="s">
        <v>146</v>
      </c>
      <c r="G134" s="224"/>
      <c r="H134" s="228">
        <v>3.484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133</v>
      </c>
      <c r="AU134" s="234" t="s">
        <v>87</v>
      </c>
      <c r="AV134" s="13" t="s">
        <v>87</v>
      </c>
      <c r="AW134" s="13" t="s">
        <v>4</v>
      </c>
      <c r="AX134" s="13" t="s">
        <v>85</v>
      </c>
      <c r="AY134" s="234" t="s">
        <v>123</v>
      </c>
    </row>
    <row r="135" s="2" customFormat="1" ht="21.75" customHeight="1">
      <c r="A135" s="37"/>
      <c r="B135" s="38"/>
      <c r="C135" s="210" t="s">
        <v>131</v>
      </c>
      <c r="D135" s="210" t="s">
        <v>126</v>
      </c>
      <c r="E135" s="211" t="s">
        <v>147</v>
      </c>
      <c r="F135" s="212" t="s">
        <v>148</v>
      </c>
      <c r="G135" s="213" t="s">
        <v>144</v>
      </c>
      <c r="H135" s="214">
        <v>34.840000000000003</v>
      </c>
      <c r="I135" s="215"/>
      <c r="J135" s="216">
        <f>ROUND(I135*H135,2)</f>
        <v>0</v>
      </c>
      <c r="K135" s="212" t="s">
        <v>130</v>
      </c>
      <c r="L135" s="43"/>
      <c r="M135" s="217" t="s">
        <v>1</v>
      </c>
      <c r="N135" s="218" t="s">
        <v>45</v>
      </c>
      <c r="O135" s="90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131</v>
      </c>
      <c r="AT135" s="221" t="s">
        <v>126</v>
      </c>
      <c r="AU135" s="221" t="s">
        <v>87</v>
      </c>
      <c r="AY135" s="16" t="s">
        <v>123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85</v>
      </c>
      <c r="BK135" s="222">
        <f>ROUND(I135*H135,2)</f>
        <v>0</v>
      </c>
      <c r="BL135" s="16" t="s">
        <v>131</v>
      </c>
      <c r="BM135" s="221" t="s">
        <v>149</v>
      </c>
    </row>
    <row r="136" s="13" customFormat="1">
      <c r="A136" s="13"/>
      <c r="B136" s="223"/>
      <c r="C136" s="224"/>
      <c r="D136" s="225" t="s">
        <v>133</v>
      </c>
      <c r="E136" s="224"/>
      <c r="F136" s="227" t="s">
        <v>150</v>
      </c>
      <c r="G136" s="224"/>
      <c r="H136" s="228">
        <v>34.840000000000003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133</v>
      </c>
      <c r="AU136" s="234" t="s">
        <v>87</v>
      </c>
      <c r="AV136" s="13" t="s">
        <v>87</v>
      </c>
      <c r="AW136" s="13" t="s">
        <v>4</v>
      </c>
      <c r="AX136" s="13" t="s">
        <v>85</v>
      </c>
      <c r="AY136" s="234" t="s">
        <v>123</v>
      </c>
    </row>
    <row r="137" s="2" customFormat="1" ht="16.5" customHeight="1">
      <c r="A137" s="37"/>
      <c r="B137" s="38"/>
      <c r="C137" s="210" t="s">
        <v>151</v>
      </c>
      <c r="D137" s="210" t="s">
        <v>126</v>
      </c>
      <c r="E137" s="211" t="s">
        <v>152</v>
      </c>
      <c r="F137" s="212" t="s">
        <v>153</v>
      </c>
      <c r="G137" s="213" t="s">
        <v>144</v>
      </c>
      <c r="H137" s="214">
        <v>3.484</v>
      </c>
      <c r="I137" s="215"/>
      <c r="J137" s="216">
        <f>ROUND(I137*H137,2)</f>
        <v>0</v>
      </c>
      <c r="K137" s="212" t="s">
        <v>130</v>
      </c>
      <c r="L137" s="43"/>
      <c r="M137" s="217" t="s">
        <v>1</v>
      </c>
      <c r="N137" s="218" t="s">
        <v>45</v>
      </c>
      <c r="O137" s="90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1" t="s">
        <v>131</v>
      </c>
      <c r="AT137" s="221" t="s">
        <v>126</v>
      </c>
      <c r="AU137" s="221" t="s">
        <v>87</v>
      </c>
      <c r="AY137" s="16" t="s">
        <v>123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85</v>
      </c>
      <c r="BK137" s="222">
        <f>ROUND(I137*H137,2)</f>
        <v>0</v>
      </c>
      <c r="BL137" s="16" t="s">
        <v>131</v>
      </c>
      <c r="BM137" s="221" t="s">
        <v>154</v>
      </c>
    </row>
    <row r="138" s="13" customFormat="1">
      <c r="A138" s="13"/>
      <c r="B138" s="223"/>
      <c r="C138" s="224"/>
      <c r="D138" s="225" t="s">
        <v>133</v>
      </c>
      <c r="E138" s="224"/>
      <c r="F138" s="227" t="s">
        <v>146</v>
      </c>
      <c r="G138" s="224"/>
      <c r="H138" s="228">
        <v>3.484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133</v>
      </c>
      <c r="AU138" s="234" t="s">
        <v>87</v>
      </c>
      <c r="AV138" s="13" t="s">
        <v>87</v>
      </c>
      <c r="AW138" s="13" t="s">
        <v>4</v>
      </c>
      <c r="AX138" s="13" t="s">
        <v>85</v>
      </c>
      <c r="AY138" s="234" t="s">
        <v>123</v>
      </c>
    </row>
    <row r="139" s="2" customFormat="1" ht="33" customHeight="1">
      <c r="A139" s="37"/>
      <c r="B139" s="38"/>
      <c r="C139" s="210" t="s">
        <v>155</v>
      </c>
      <c r="D139" s="210" t="s">
        <v>126</v>
      </c>
      <c r="E139" s="211" t="s">
        <v>156</v>
      </c>
      <c r="F139" s="212" t="s">
        <v>157</v>
      </c>
      <c r="G139" s="213" t="s">
        <v>144</v>
      </c>
      <c r="H139" s="214">
        <v>3.484</v>
      </c>
      <c r="I139" s="215"/>
      <c r="J139" s="216">
        <f>ROUND(I139*H139,2)</f>
        <v>0</v>
      </c>
      <c r="K139" s="212" t="s">
        <v>130</v>
      </c>
      <c r="L139" s="43"/>
      <c r="M139" s="217" t="s">
        <v>1</v>
      </c>
      <c r="N139" s="218" t="s">
        <v>45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131</v>
      </c>
      <c r="AT139" s="221" t="s">
        <v>126</v>
      </c>
      <c r="AU139" s="221" t="s">
        <v>87</v>
      </c>
      <c r="AY139" s="16" t="s">
        <v>123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85</v>
      </c>
      <c r="BK139" s="222">
        <f>ROUND(I139*H139,2)</f>
        <v>0</v>
      </c>
      <c r="BL139" s="16" t="s">
        <v>131</v>
      </c>
      <c r="BM139" s="221" t="s">
        <v>158</v>
      </c>
    </row>
    <row r="140" s="13" customFormat="1">
      <c r="A140" s="13"/>
      <c r="B140" s="223"/>
      <c r="C140" s="224"/>
      <c r="D140" s="225" t="s">
        <v>133</v>
      </c>
      <c r="E140" s="224"/>
      <c r="F140" s="227" t="s">
        <v>146</v>
      </c>
      <c r="G140" s="224"/>
      <c r="H140" s="228">
        <v>3.484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133</v>
      </c>
      <c r="AU140" s="234" t="s">
        <v>87</v>
      </c>
      <c r="AV140" s="13" t="s">
        <v>87</v>
      </c>
      <c r="AW140" s="13" t="s">
        <v>4</v>
      </c>
      <c r="AX140" s="13" t="s">
        <v>85</v>
      </c>
      <c r="AY140" s="234" t="s">
        <v>123</v>
      </c>
    </row>
    <row r="141" s="12" customFormat="1" ht="25.92" customHeight="1">
      <c r="A141" s="12"/>
      <c r="B141" s="194"/>
      <c r="C141" s="195"/>
      <c r="D141" s="196" t="s">
        <v>79</v>
      </c>
      <c r="E141" s="197" t="s">
        <v>159</v>
      </c>
      <c r="F141" s="197" t="s">
        <v>160</v>
      </c>
      <c r="G141" s="195"/>
      <c r="H141" s="195"/>
      <c r="I141" s="198"/>
      <c r="J141" s="199">
        <f>BK141</f>
        <v>0</v>
      </c>
      <c r="K141" s="195"/>
      <c r="L141" s="200"/>
      <c r="M141" s="201"/>
      <c r="N141" s="202"/>
      <c r="O141" s="202"/>
      <c r="P141" s="203">
        <f>P142+P158+P161+P167+P171</f>
        <v>0</v>
      </c>
      <c r="Q141" s="202"/>
      <c r="R141" s="203">
        <f>R142+R158+R161+R167+R171</f>
        <v>3.1120833299999999</v>
      </c>
      <c r="S141" s="202"/>
      <c r="T141" s="204">
        <f>T142+T158+T161+T167+T171</f>
        <v>0.87084749999999989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5" t="s">
        <v>87</v>
      </c>
      <c r="AT141" s="206" t="s">
        <v>79</v>
      </c>
      <c r="AU141" s="206" t="s">
        <v>80</v>
      </c>
      <c r="AY141" s="205" t="s">
        <v>123</v>
      </c>
      <c r="BK141" s="207">
        <f>BK142+BK158+BK161+BK167+BK171</f>
        <v>0</v>
      </c>
    </row>
    <row r="142" s="12" customFormat="1" ht="22.8" customHeight="1">
      <c r="A142" s="12"/>
      <c r="B142" s="194"/>
      <c r="C142" s="195"/>
      <c r="D142" s="196" t="s">
        <v>79</v>
      </c>
      <c r="E142" s="208" t="s">
        <v>161</v>
      </c>
      <c r="F142" s="208" t="s">
        <v>162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SUM(P143:P157)</f>
        <v>0</v>
      </c>
      <c r="Q142" s="202"/>
      <c r="R142" s="203">
        <f>SUM(R143:R157)</f>
        <v>0.13353920000000003</v>
      </c>
      <c r="S142" s="202"/>
      <c r="T142" s="204">
        <f>SUM(T143:T157)</f>
        <v>0.047280000000000003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87</v>
      </c>
      <c r="AT142" s="206" t="s">
        <v>79</v>
      </c>
      <c r="AU142" s="206" t="s">
        <v>85</v>
      </c>
      <c r="AY142" s="205" t="s">
        <v>123</v>
      </c>
      <c r="BK142" s="207">
        <f>SUM(BK143:BK157)</f>
        <v>0</v>
      </c>
    </row>
    <row r="143" s="2" customFormat="1" ht="16.5" customHeight="1">
      <c r="A143" s="37"/>
      <c r="B143" s="38"/>
      <c r="C143" s="210" t="s">
        <v>163</v>
      </c>
      <c r="D143" s="210" t="s">
        <v>126</v>
      </c>
      <c r="E143" s="211" t="s">
        <v>164</v>
      </c>
      <c r="F143" s="212" t="s">
        <v>165</v>
      </c>
      <c r="G143" s="213" t="s">
        <v>166</v>
      </c>
      <c r="H143" s="214">
        <v>12</v>
      </c>
      <c r="I143" s="215"/>
      <c r="J143" s="216">
        <f>ROUND(I143*H143,2)</f>
        <v>0</v>
      </c>
      <c r="K143" s="212" t="s">
        <v>130</v>
      </c>
      <c r="L143" s="43"/>
      <c r="M143" s="217" t="s">
        <v>1</v>
      </c>
      <c r="N143" s="218" t="s">
        <v>45</v>
      </c>
      <c r="O143" s="90"/>
      <c r="P143" s="219">
        <f>O143*H143</f>
        <v>0</v>
      </c>
      <c r="Q143" s="219">
        <v>0</v>
      </c>
      <c r="R143" s="219">
        <f>Q143*H143</f>
        <v>0</v>
      </c>
      <c r="S143" s="219">
        <v>0.0039399999999999999</v>
      </c>
      <c r="T143" s="220">
        <f>S143*H143</f>
        <v>0.047280000000000003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1" t="s">
        <v>167</v>
      </c>
      <c r="AT143" s="221" t="s">
        <v>126</v>
      </c>
      <c r="AU143" s="221" t="s">
        <v>87</v>
      </c>
      <c r="AY143" s="16" t="s">
        <v>123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6" t="s">
        <v>85</v>
      </c>
      <c r="BK143" s="222">
        <f>ROUND(I143*H143,2)</f>
        <v>0</v>
      </c>
      <c r="BL143" s="16" t="s">
        <v>167</v>
      </c>
      <c r="BM143" s="221" t="s">
        <v>168</v>
      </c>
    </row>
    <row r="144" s="13" customFormat="1">
      <c r="A144" s="13"/>
      <c r="B144" s="223"/>
      <c r="C144" s="224"/>
      <c r="D144" s="225" t="s">
        <v>133</v>
      </c>
      <c r="E144" s="226" t="s">
        <v>1</v>
      </c>
      <c r="F144" s="227" t="s">
        <v>169</v>
      </c>
      <c r="G144" s="224"/>
      <c r="H144" s="228">
        <v>12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133</v>
      </c>
      <c r="AU144" s="234" t="s">
        <v>87</v>
      </c>
      <c r="AV144" s="13" t="s">
        <v>87</v>
      </c>
      <c r="AW144" s="13" t="s">
        <v>36</v>
      </c>
      <c r="AX144" s="13" t="s">
        <v>85</v>
      </c>
      <c r="AY144" s="234" t="s">
        <v>123</v>
      </c>
    </row>
    <row r="145" s="2" customFormat="1" ht="16.5" customHeight="1">
      <c r="A145" s="37"/>
      <c r="B145" s="38"/>
      <c r="C145" s="210" t="s">
        <v>170</v>
      </c>
      <c r="D145" s="210" t="s">
        <v>126</v>
      </c>
      <c r="E145" s="211" t="s">
        <v>171</v>
      </c>
      <c r="F145" s="212" t="s">
        <v>172</v>
      </c>
      <c r="G145" s="213" t="s">
        <v>173</v>
      </c>
      <c r="H145" s="214">
        <v>8</v>
      </c>
      <c r="I145" s="215"/>
      <c r="J145" s="216">
        <f>ROUND(I145*H145,2)</f>
        <v>0</v>
      </c>
      <c r="K145" s="212" t="s">
        <v>130</v>
      </c>
      <c r="L145" s="43"/>
      <c r="M145" s="217" t="s">
        <v>1</v>
      </c>
      <c r="N145" s="218" t="s">
        <v>45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167</v>
      </c>
      <c r="AT145" s="221" t="s">
        <v>126</v>
      </c>
      <c r="AU145" s="221" t="s">
        <v>87</v>
      </c>
      <c r="AY145" s="16" t="s">
        <v>123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85</v>
      </c>
      <c r="BK145" s="222">
        <f>ROUND(I145*H145,2)</f>
        <v>0</v>
      </c>
      <c r="BL145" s="16" t="s">
        <v>167</v>
      </c>
      <c r="BM145" s="221" t="s">
        <v>174</v>
      </c>
    </row>
    <row r="146" s="2" customFormat="1" ht="24.15" customHeight="1">
      <c r="A146" s="37"/>
      <c r="B146" s="38"/>
      <c r="C146" s="210" t="s">
        <v>175</v>
      </c>
      <c r="D146" s="210" t="s">
        <v>126</v>
      </c>
      <c r="E146" s="211" t="s">
        <v>176</v>
      </c>
      <c r="F146" s="212" t="s">
        <v>177</v>
      </c>
      <c r="G146" s="213" t="s">
        <v>166</v>
      </c>
      <c r="H146" s="214">
        <v>15</v>
      </c>
      <c r="I146" s="215"/>
      <c r="J146" s="216">
        <f>ROUND(I146*H146,2)</f>
        <v>0</v>
      </c>
      <c r="K146" s="212" t="s">
        <v>1</v>
      </c>
      <c r="L146" s="43"/>
      <c r="M146" s="217" t="s">
        <v>1</v>
      </c>
      <c r="N146" s="218" t="s">
        <v>45</v>
      </c>
      <c r="O146" s="90"/>
      <c r="P146" s="219">
        <f>O146*H146</f>
        <v>0</v>
      </c>
      <c r="Q146" s="219">
        <v>0.00115</v>
      </c>
      <c r="R146" s="219">
        <f>Q146*H146</f>
        <v>0.017250000000000001</v>
      </c>
      <c r="S146" s="219">
        <v>0</v>
      </c>
      <c r="T146" s="22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1" t="s">
        <v>167</v>
      </c>
      <c r="AT146" s="221" t="s">
        <v>126</v>
      </c>
      <c r="AU146" s="221" t="s">
        <v>87</v>
      </c>
      <c r="AY146" s="16" t="s">
        <v>123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6" t="s">
        <v>85</v>
      </c>
      <c r="BK146" s="222">
        <f>ROUND(I146*H146,2)</f>
        <v>0</v>
      </c>
      <c r="BL146" s="16" t="s">
        <v>167</v>
      </c>
      <c r="BM146" s="221" t="s">
        <v>178</v>
      </c>
    </row>
    <row r="147" s="13" customFormat="1">
      <c r="A147" s="13"/>
      <c r="B147" s="223"/>
      <c r="C147" s="224"/>
      <c r="D147" s="225" t="s">
        <v>133</v>
      </c>
      <c r="E147" s="226" t="s">
        <v>1</v>
      </c>
      <c r="F147" s="227" t="s">
        <v>179</v>
      </c>
      <c r="G147" s="224"/>
      <c r="H147" s="228">
        <v>15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133</v>
      </c>
      <c r="AU147" s="234" t="s">
        <v>87</v>
      </c>
      <c r="AV147" s="13" t="s">
        <v>87</v>
      </c>
      <c r="AW147" s="13" t="s">
        <v>36</v>
      </c>
      <c r="AX147" s="13" t="s">
        <v>85</v>
      </c>
      <c r="AY147" s="234" t="s">
        <v>123</v>
      </c>
    </row>
    <row r="148" s="2" customFormat="1" ht="24.15" customHeight="1">
      <c r="A148" s="37"/>
      <c r="B148" s="38"/>
      <c r="C148" s="210" t="s">
        <v>124</v>
      </c>
      <c r="D148" s="210" t="s">
        <v>126</v>
      </c>
      <c r="E148" s="211" t="s">
        <v>180</v>
      </c>
      <c r="F148" s="212" t="s">
        <v>181</v>
      </c>
      <c r="G148" s="213" t="s">
        <v>166</v>
      </c>
      <c r="H148" s="214">
        <v>54.780000000000001</v>
      </c>
      <c r="I148" s="215"/>
      <c r="J148" s="216">
        <f>ROUND(I148*H148,2)</f>
        <v>0</v>
      </c>
      <c r="K148" s="212" t="s">
        <v>1</v>
      </c>
      <c r="L148" s="43"/>
      <c r="M148" s="217" t="s">
        <v>1</v>
      </c>
      <c r="N148" s="218" t="s">
        <v>45</v>
      </c>
      <c r="O148" s="90"/>
      <c r="P148" s="219">
        <f>O148*H148</f>
        <v>0</v>
      </c>
      <c r="Q148" s="219">
        <v>0.0018400000000000001</v>
      </c>
      <c r="R148" s="219">
        <f>Q148*H148</f>
        <v>0.1007952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167</v>
      </c>
      <c r="AT148" s="221" t="s">
        <v>126</v>
      </c>
      <c r="AU148" s="221" t="s">
        <v>87</v>
      </c>
      <c r="AY148" s="16" t="s">
        <v>123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85</v>
      </c>
      <c r="BK148" s="222">
        <f>ROUND(I148*H148,2)</f>
        <v>0</v>
      </c>
      <c r="BL148" s="16" t="s">
        <v>167</v>
      </c>
      <c r="BM148" s="221" t="s">
        <v>182</v>
      </c>
    </row>
    <row r="149" s="13" customFormat="1">
      <c r="A149" s="13"/>
      <c r="B149" s="223"/>
      <c r="C149" s="224"/>
      <c r="D149" s="225" t="s">
        <v>133</v>
      </c>
      <c r="E149" s="226" t="s">
        <v>1</v>
      </c>
      <c r="F149" s="227" t="s">
        <v>183</v>
      </c>
      <c r="G149" s="224"/>
      <c r="H149" s="228">
        <v>54.780000000000001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133</v>
      </c>
      <c r="AU149" s="234" t="s">
        <v>87</v>
      </c>
      <c r="AV149" s="13" t="s">
        <v>87</v>
      </c>
      <c r="AW149" s="13" t="s">
        <v>36</v>
      </c>
      <c r="AX149" s="13" t="s">
        <v>85</v>
      </c>
      <c r="AY149" s="234" t="s">
        <v>123</v>
      </c>
    </row>
    <row r="150" s="2" customFormat="1" ht="24.15" customHeight="1">
      <c r="A150" s="37"/>
      <c r="B150" s="38"/>
      <c r="C150" s="210" t="s">
        <v>184</v>
      </c>
      <c r="D150" s="210" t="s">
        <v>126</v>
      </c>
      <c r="E150" s="211" t="s">
        <v>185</v>
      </c>
      <c r="F150" s="212" t="s">
        <v>186</v>
      </c>
      <c r="G150" s="213" t="s">
        <v>166</v>
      </c>
      <c r="H150" s="214">
        <v>12.199999999999999</v>
      </c>
      <c r="I150" s="215"/>
      <c r="J150" s="216">
        <f>ROUND(I150*H150,2)</f>
        <v>0</v>
      </c>
      <c r="K150" s="212" t="s">
        <v>1</v>
      </c>
      <c r="L150" s="43"/>
      <c r="M150" s="217" t="s">
        <v>1</v>
      </c>
      <c r="N150" s="218" t="s">
        <v>45</v>
      </c>
      <c r="O150" s="90"/>
      <c r="P150" s="219">
        <f>O150*H150</f>
        <v>0</v>
      </c>
      <c r="Q150" s="219">
        <v>0.00046999999999999999</v>
      </c>
      <c r="R150" s="219">
        <f>Q150*H150</f>
        <v>0.0057339999999999995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167</v>
      </c>
      <c r="AT150" s="221" t="s">
        <v>126</v>
      </c>
      <c r="AU150" s="221" t="s">
        <v>87</v>
      </c>
      <c r="AY150" s="16" t="s">
        <v>123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85</v>
      </c>
      <c r="BK150" s="222">
        <f>ROUND(I150*H150,2)</f>
        <v>0</v>
      </c>
      <c r="BL150" s="16" t="s">
        <v>167</v>
      </c>
      <c r="BM150" s="221" t="s">
        <v>187</v>
      </c>
    </row>
    <row r="151" s="13" customFormat="1">
      <c r="A151" s="13"/>
      <c r="B151" s="223"/>
      <c r="C151" s="224"/>
      <c r="D151" s="225" t="s">
        <v>133</v>
      </c>
      <c r="E151" s="226" t="s">
        <v>1</v>
      </c>
      <c r="F151" s="227" t="s">
        <v>188</v>
      </c>
      <c r="G151" s="224"/>
      <c r="H151" s="228">
        <v>3.2000000000000002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133</v>
      </c>
      <c r="AU151" s="234" t="s">
        <v>87</v>
      </c>
      <c r="AV151" s="13" t="s">
        <v>87</v>
      </c>
      <c r="AW151" s="13" t="s">
        <v>36</v>
      </c>
      <c r="AX151" s="13" t="s">
        <v>80</v>
      </c>
      <c r="AY151" s="234" t="s">
        <v>123</v>
      </c>
    </row>
    <row r="152" s="13" customFormat="1">
      <c r="A152" s="13"/>
      <c r="B152" s="223"/>
      <c r="C152" s="224"/>
      <c r="D152" s="225" t="s">
        <v>133</v>
      </c>
      <c r="E152" s="226" t="s">
        <v>1</v>
      </c>
      <c r="F152" s="227" t="s">
        <v>189</v>
      </c>
      <c r="G152" s="224"/>
      <c r="H152" s="228">
        <v>9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133</v>
      </c>
      <c r="AU152" s="234" t="s">
        <v>87</v>
      </c>
      <c r="AV152" s="13" t="s">
        <v>87</v>
      </c>
      <c r="AW152" s="13" t="s">
        <v>36</v>
      </c>
      <c r="AX152" s="13" t="s">
        <v>80</v>
      </c>
      <c r="AY152" s="234" t="s">
        <v>123</v>
      </c>
    </row>
    <row r="153" s="14" customFormat="1">
      <c r="A153" s="14"/>
      <c r="B153" s="235"/>
      <c r="C153" s="236"/>
      <c r="D153" s="225" t="s">
        <v>133</v>
      </c>
      <c r="E153" s="237" t="s">
        <v>1</v>
      </c>
      <c r="F153" s="238" t="s">
        <v>190</v>
      </c>
      <c r="G153" s="236"/>
      <c r="H153" s="239">
        <v>12.199999999999999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133</v>
      </c>
      <c r="AU153" s="245" t="s">
        <v>87</v>
      </c>
      <c r="AV153" s="14" t="s">
        <v>131</v>
      </c>
      <c r="AW153" s="14" t="s">
        <v>36</v>
      </c>
      <c r="AX153" s="14" t="s">
        <v>85</v>
      </c>
      <c r="AY153" s="245" t="s">
        <v>123</v>
      </c>
    </row>
    <row r="154" s="2" customFormat="1" ht="24.15" customHeight="1">
      <c r="A154" s="37"/>
      <c r="B154" s="38"/>
      <c r="C154" s="210" t="s">
        <v>191</v>
      </c>
      <c r="D154" s="210" t="s">
        <v>126</v>
      </c>
      <c r="E154" s="211" t="s">
        <v>192</v>
      </c>
      <c r="F154" s="212" t="s">
        <v>193</v>
      </c>
      <c r="G154" s="213" t="s">
        <v>173</v>
      </c>
      <c r="H154" s="214">
        <v>2</v>
      </c>
      <c r="I154" s="215"/>
      <c r="J154" s="216">
        <f>ROUND(I154*H154,2)</f>
        <v>0</v>
      </c>
      <c r="K154" s="212" t="s">
        <v>130</v>
      </c>
      <c r="L154" s="43"/>
      <c r="M154" s="217" t="s">
        <v>1</v>
      </c>
      <c r="N154" s="218" t="s">
        <v>45</v>
      </c>
      <c r="O154" s="90"/>
      <c r="P154" s="219">
        <f>O154*H154</f>
        <v>0</v>
      </c>
      <c r="Q154" s="219">
        <v>0.00044000000000000002</v>
      </c>
      <c r="R154" s="219">
        <f>Q154*H154</f>
        <v>0.00088000000000000003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167</v>
      </c>
      <c r="AT154" s="221" t="s">
        <v>126</v>
      </c>
      <c r="AU154" s="221" t="s">
        <v>87</v>
      </c>
      <c r="AY154" s="16" t="s">
        <v>123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85</v>
      </c>
      <c r="BK154" s="222">
        <f>ROUND(I154*H154,2)</f>
        <v>0</v>
      </c>
      <c r="BL154" s="16" t="s">
        <v>167</v>
      </c>
      <c r="BM154" s="221" t="s">
        <v>194</v>
      </c>
    </row>
    <row r="155" s="2" customFormat="1" ht="24.15" customHeight="1">
      <c r="A155" s="37"/>
      <c r="B155" s="38"/>
      <c r="C155" s="210" t="s">
        <v>195</v>
      </c>
      <c r="D155" s="210" t="s">
        <v>126</v>
      </c>
      <c r="E155" s="211" t="s">
        <v>196</v>
      </c>
      <c r="F155" s="212" t="s">
        <v>197</v>
      </c>
      <c r="G155" s="213" t="s">
        <v>166</v>
      </c>
      <c r="H155" s="214">
        <v>8</v>
      </c>
      <c r="I155" s="215"/>
      <c r="J155" s="216">
        <f>ROUND(I155*H155,2)</f>
        <v>0</v>
      </c>
      <c r="K155" s="212" t="s">
        <v>130</v>
      </c>
      <c r="L155" s="43"/>
      <c r="M155" s="217" t="s">
        <v>1</v>
      </c>
      <c r="N155" s="218" t="s">
        <v>45</v>
      </c>
      <c r="O155" s="90"/>
      <c r="P155" s="219">
        <f>O155*H155</f>
        <v>0</v>
      </c>
      <c r="Q155" s="219">
        <v>0.0011100000000000001</v>
      </c>
      <c r="R155" s="219">
        <f>Q155*H155</f>
        <v>0.0088800000000000007</v>
      </c>
      <c r="S155" s="219">
        <v>0</v>
      </c>
      <c r="T155" s="22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167</v>
      </c>
      <c r="AT155" s="221" t="s">
        <v>126</v>
      </c>
      <c r="AU155" s="221" t="s">
        <v>87</v>
      </c>
      <c r="AY155" s="16" t="s">
        <v>123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85</v>
      </c>
      <c r="BK155" s="222">
        <f>ROUND(I155*H155,2)</f>
        <v>0</v>
      </c>
      <c r="BL155" s="16" t="s">
        <v>167</v>
      </c>
      <c r="BM155" s="221" t="s">
        <v>198</v>
      </c>
    </row>
    <row r="156" s="13" customFormat="1">
      <c r="A156" s="13"/>
      <c r="B156" s="223"/>
      <c r="C156" s="224"/>
      <c r="D156" s="225" t="s">
        <v>133</v>
      </c>
      <c r="E156" s="226" t="s">
        <v>1</v>
      </c>
      <c r="F156" s="227" t="s">
        <v>199</v>
      </c>
      <c r="G156" s="224"/>
      <c r="H156" s="228">
        <v>8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133</v>
      </c>
      <c r="AU156" s="234" t="s">
        <v>87</v>
      </c>
      <c r="AV156" s="13" t="s">
        <v>87</v>
      </c>
      <c r="AW156" s="13" t="s">
        <v>36</v>
      </c>
      <c r="AX156" s="13" t="s">
        <v>85</v>
      </c>
      <c r="AY156" s="234" t="s">
        <v>123</v>
      </c>
    </row>
    <row r="157" s="2" customFormat="1" ht="24.15" customHeight="1">
      <c r="A157" s="37"/>
      <c r="B157" s="38"/>
      <c r="C157" s="210" t="s">
        <v>8</v>
      </c>
      <c r="D157" s="210" t="s">
        <v>126</v>
      </c>
      <c r="E157" s="211" t="s">
        <v>200</v>
      </c>
      <c r="F157" s="212" t="s">
        <v>201</v>
      </c>
      <c r="G157" s="213" t="s">
        <v>144</v>
      </c>
      <c r="H157" s="214">
        <v>0.13400000000000001</v>
      </c>
      <c r="I157" s="215"/>
      <c r="J157" s="216">
        <f>ROUND(I157*H157,2)</f>
        <v>0</v>
      </c>
      <c r="K157" s="212" t="s">
        <v>130</v>
      </c>
      <c r="L157" s="43"/>
      <c r="M157" s="217" t="s">
        <v>1</v>
      </c>
      <c r="N157" s="218" t="s">
        <v>45</v>
      </c>
      <c r="O157" s="90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167</v>
      </c>
      <c r="AT157" s="221" t="s">
        <v>126</v>
      </c>
      <c r="AU157" s="221" t="s">
        <v>87</v>
      </c>
      <c r="AY157" s="16" t="s">
        <v>123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85</v>
      </c>
      <c r="BK157" s="222">
        <f>ROUND(I157*H157,2)</f>
        <v>0</v>
      </c>
      <c r="BL157" s="16" t="s">
        <v>167</v>
      </c>
      <c r="BM157" s="221" t="s">
        <v>202</v>
      </c>
    </row>
    <row r="158" s="12" customFormat="1" ht="22.8" customHeight="1">
      <c r="A158" s="12"/>
      <c r="B158" s="194"/>
      <c r="C158" s="195"/>
      <c r="D158" s="196" t="s">
        <v>79</v>
      </c>
      <c r="E158" s="208" t="s">
        <v>203</v>
      </c>
      <c r="F158" s="208" t="s">
        <v>204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SUM(P159:P160)</f>
        <v>0</v>
      </c>
      <c r="Q158" s="202"/>
      <c r="R158" s="203">
        <f>SUM(R159:R160)</f>
        <v>0</v>
      </c>
      <c r="S158" s="202"/>
      <c r="T158" s="204">
        <f>SUM(T159:T160)</f>
        <v>0.8235674999999999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87</v>
      </c>
      <c r="AT158" s="206" t="s">
        <v>79</v>
      </c>
      <c r="AU158" s="206" t="s">
        <v>85</v>
      </c>
      <c r="AY158" s="205" t="s">
        <v>123</v>
      </c>
      <c r="BK158" s="207">
        <f>SUM(BK159:BK160)</f>
        <v>0</v>
      </c>
    </row>
    <row r="159" s="2" customFormat="1" ht="24.15" customHeight="1">
      <c r="A159" s="37"/>
      <c r="B159" s="38"/>
      <c r="C159" s="210" t="s">
        <v>205</v>
      </c>
      <c r="D159" s="210" t="s">
        <v>126</v>
      </c>
      <c r="E159" s="211" t="s">
        <v>206</v>
      </c>
      <c r="F159" s="212" t="s">
        <v>207</v>
      </c>
      <c r="G159" s="213" t="s">
        <v>208</v>
      </c>
      <c r="H159" s="214">
        <v>366.02999999999997</v>
      </c>
      <c r="I159" s="215"/>
      <c r="J159" s="216">
        <f>ROUND(I159*H159,2)</f>
        <v>0</v>
      </c>
      <c r="K159" s="212" t="s">
        <v>130</v>
      </c>
      <c r="L159" s="43"/>
      <c r="M159" s="217" t="s">
        <v>1</v>
      </c>
      <c r="N159" s="218" t="s">
        <v>45</v>
      </c>
      <c r="O159" s="90"/>
      <c r="P159" s="219">
        <f>O159*H159</f>
        <v>0</v>
      </c>
      <c r="Q159" s="219">
        <v>0</v>
      </c>
      <c r="R159" s="219">
        <f>Q159*H159</f>
        <v>0</v>
      </c>
      <c r="S159" s="219">
        <v>0.0022499999999999998</v>
      </c>
      <c r="T159" s="220">
        <f>S159*H159</f>
        <v>0.8235674999999999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1" t="s">
        <v>167</v>
      </c>
      <c r="AT159" s="221" t="s">
        <v>126</v>
      </c>
      <c r="AU159" s="221" t="s">
        <v>87</v>
      </c>
      <c r="AY159" s="16" t="s">
        <v>123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6" t="s">
        <v>85</v>
      </c>
      <c r="BK159" s="222">
        <f>ROUND(I159*H159,2)</f>
        <v>0</v>
      </c>
      <c r="BL159" s="16" t="s">
        <v>167</v>
      </c>
      <c r="BM159" s="221" t="s">
        <v>209</v>
      </c>
    </row>
    <row r="160" s="13" customFormat="1">
      <c r="A160" s="13"/>
      <c r="B160" s="223"/>
      <c r="C160" s="224"/>
      <c r="D160" s="225" t="s">
        <v>133</v>
      </c>
      <c r="E160" s="226" t="s">
        <v>1</v>
      </c>
      <c r="F160" s="227" t="s">
        <v>210</v>
      </c>
      <c r="G160" s="224"/>
      <c r="H160" s="228">
        <v>366.02999999999997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133</v>
      </c>
      <c r="AU160" s="234" t="s">
        <v>87</v>
      </c>
      <c r="AV160" s="13" t="s">
        <v>87</v>
      </c>
      <c r="AW160" s="13" t="s">
        <v>36</v>
      </c>
      <c r="AX160" s="13" t="s">
        <v>85</v>
      </c>
      <c r="AY160" s="234" t="s">
        <v>123</v>
      </c>
    </row>
    <row r="161" s="12" customFormat="1" ht="22.8" customHeight="1">
      <c r="A161" s="12"/>
      <c r="B161" s="194"/>
      <c r="C161" s="195"/>
      <c r="D161" s="196" t="s">
        <v>79</v>
      </c>
      <c r="E161" s="208" t="s">
        <v>211</v>
      </c>
      <c r="F161" s="208" t="s">
        <v>212</v>
      </c>
      <c r="G161" s="195"/>
      <c r="H161" s="195"/>
      <c r="I161" s="198"/>
      <c r="J161" s="209">
        <f>BK161</f>
        <v>0</v>
      </c>
      <c r="K161" s="195"/>
      <c r="L161" s="200"/>
      <c r="M161" s="201"/>
      <c r="N161" s="202"/>
      <c r="O161" s="202"/>
      <c r="P161" s="203">
        <f>SUM(P162:P166)</f>
        <v>0</v>
      </c>
      <c r="Q161" s="202"/>
      <c r="R161" s="203">
        <f>SUM(R162:R166)</f>
        <v>2.9721091299999998</v>
      </c>
      <c r="S161" s="202"/>
      <c r="T161" s="204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5" t="s">
        <v>87</v>
      </c>
      <c r="AT161" s="206" t="s">
        <v>79</v>
      </c>
      <c r="AU161" s="206" t="s">
        <v>85</v>
      </c>
      <c r="AY161" s="205" t="s">
        <v>123</v>
      </c>
      <c r="BK161" s="207">
        <f>SUM(BK162:BK166)</f>
        <v>0</v>
      </c>
    </row>
    <row r="162" s="2" customFormat="1" ht="24.15" customHeight="1">
      <c r="A162" s="37"/>
      <c r="B162" s="38"/>
      <c r="C162" s="210" t="s">
        <v>213</v>
      </c>
      <c r="D162" s="210" t="s">
        <v>126</v>
      </c>
      <c r="E162" s="211" t="s">
        <v>214</v>
      </c>
      <c r="F162" s="212" t="s">
        <v>215</v>
      </c>
      <c r="G162" s="213" t="s">
        <v>208</v>
      </c>
      <c r="H162" s="214">
        <v>367</v>
      </c>
      <c r="I162" s="215"/>
      <c r="J162" s="216">
        <f>ROUND(I162*H162,2)</f>
        <v>0</v>
      </c>
      <c r="K162" s="212" t="s">
        <v>130</v>
      </c>
      <c r="L162" s="43"/>
      <c r="M162" s="217" t="s">
        <v>1</v>
      </c>
      <c r="N162" s="218" t="s">
        <v>45</v>
      </c>
      <c r="O162" s="90"/>
      <c r="P162" s="219">
        <f>O162*H162</f>
        <v>0</v>
      </c>
      <c r="Q162" s="219">
        <v>0.00036000000000000002</v>
      </c>
      <c r="R162" s="219">
        <f>Q162*H162</f>
        <v>0.13212000000000002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167</v>
      </c>
      <c r="AT162" s="221" t="s">
        <v>126</v>
      </c>
      <c r="AU162" s="221" t="s">
        <v>87</v>
      </c>
      <c r="AY162" s="16" t="s">
        <v>123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85</v>
      </c>
      <c r="BK162" s="222">
        <f>ROUND(I162*H162,2)</f>
        <v>0</v>
      </c>
      <c r="BL162" s="16" t="s">
        <v>167</v>
      </c>
      <c r="BM162" s="221" t="s">
        <v>216</v>
      </c>
    </row>
    <row r="163" s="2" customFormat="1" ht="24.15" customHeight="1">
      <c r="A163" s="37"/>
      <c r="B163" s="38"/>
      <c r="C163" s="246" t="s">
        <v>217</v>
      </c>
      <c r="D163" s="246" t="s">
        <v>218</v>
      </c>
      <c r="E163" s="247" t="s">
        <v>219</v>
      </c>
      <c r="F163" s="248" t="s">
        <v>220</v>
      </c>
      <c r="G163" s="249" t="s">
        <v>208</v>
      </c>
      <c r="H163" s="250">
        <v>415.81099999999998</v>
      </c>
      <c r="I163" s="251"/>
      <c r="J163" s="252">
        <f>ROUND(I163*H163,2)</f>
        <v>0</v>
      </c>
      <c r="K163" s="248" t="s">
        <v>1</v>
      </c>
      <c r="L163" s="253"/>
      <c r="M163" s="254" t="s">
        <v>1</v>
      </c>
      <c r="N163" s="255" t="s">
        <v>45</v>
      </c>
      <c r="O163" s="90"/>
      <c r="P163" s="219">
        <f>O163*H163</f>
        <v>0</v>
      </c>
      <c r="Q163" s="219">
        <v>0.0068300000000000001</v>
      </c>
      <c r="R163" s="219">
        <f>Q163*H163</f>
        <v>2.8399891299999998</v>
      </c>
      <c r="S163" s="219">
        <v>0</v>
      </c>
      <c r="T163" s="22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1" t="s">
        <v>217</v>
      </c>
      <c r="AT163" s="221" t="s">
        <v>218</v>
      </c>
      <c r="AU163" s="221" t="s">
        <v>87</v>
      </c>
      <c r="AY163" s="16" t="s">
        <v>123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85</v>
      </c>
      <c r="BK163" s="222">
        <f>ROUND(I163*H163,2)</f>
        <v>0</v>
      </c>
      <c r="BL163" s="16" t="s">
        <v>167</v>
      </c>
      <c r="BM163" s="221" t="s">
        <v>221</v>
      </c>
    </row>
    <row r="164" s="13" customFormat="1">
      <c r="A164" s="13"/>
      <c r="B164" s="223"/>
      <c r="C164" s="224"/>
      <c r="D164" s="225" t="s">
        <v>133</v>
      </c>
      <c r="E164" s="224"/>
      <c r="F164" s="227" t="s">
        <v>222</v>
      </c>
      <c r="G164" s="224"/>
      <c r="H164" s="228">
        <v>415.81099999999998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133</v>
      </c>
      <c r="AU164" s="234" t="s">
        <v>87</v>
      </c>
      <c r="AV164" s="13" t="s">
        <v>87</v>
      </c>
      <c r="AW164" s="13" t="s">
        <v>4</v>
      </c>
      <c r="AX164" s="13" t="s">
        <v>85</v>
      </c>
      <c r="AY164" s="234" t="s">
        <v>123</v>
      </c>
    </row>
    <row r="165" s="2" customFormat="1" ht="24.15" customHeight="1">
      <c r="A165" s="37"/>
      <c r="B165" s="38"/>
      <c r="C165" s="210" t="s">
        <v>167</v>
      </c>
      <c r="D165" s="210" t="s">
        <v>126</v>
      </c>
      <c r="E165" s="211" t="s">
        <v>223</v>
      </c>
      <c r="F165" s="212" t="s">
        <v>224</v>
      </c>
      <c r="G165" s="213" t="s">
        <v>144</v>
      </c>
      <c r="H165" s="214">
        <v>2.972</v>
      </c>
      <c r="I165" s="215"/>
      <c r="J165" s="216">
        <f>ROUND(I165*H165,2)</f>
        <v>0</v>
      </c>
      <c r="K165" s="212" t="s">
        <v>130</v>
      </c>
      <c r="L165" s="43"/>
      <c r="M165" s="217" t="s">
        <v>1</v>
      </c>
      <c r="N165" s="218" t="s">
        <v>45</v>
      </c>
      <c r="O165" s="90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167</v>
      </c>
      <c r="AT165" s="221" t="s">
        <v>126</v>
      </c>
      <c r="AU165" s="221" t="s">
        <v>87</v>
      </c>
      <c r="AY165" s="16" t="s">
        <v>123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85</v>
      </c>
      <c r="BK165" s="222">
        <f>ROUND(I165*H165,2)</f>
        <v>0</v>
      </c>
      <c r="BL165" s="16" t="s">
        <v>167</v>
      </c>
      <c r="BM165" s="221" t="s">
        <v>225</v>
      </c>
    </row>
    <row r="166" s="2" customFormat="1" ht="16.5" customHeight="1">
      <c r="A166" s="37"/>
      <c r="B166" s="38"/>
      <c r="C166" s="210" t="s">
        <v>226</v>
      </c>
      <c r="D166" s="210" t="s">
        <v>126</v>
      </c>
      <c r="E166" s="211" t="s">
        <v>227</v>
      </c>
      <c r="F166" s="212" t="s">
        <v>228</v>
      </c>
      <c r="G166" s="213" t="s">
        <v>208</v>
      </c>
      <c r="H166" s="214">
        <v>415.81099999999998</v>
      </c>
      <c r="I166" s="215"/>
      <c r="J166" s="216">
        <f>ROUND(I166*H166,2)</f>
        <v>0</v>
      </c>
      <c r="K166" s="212" t="s">
        <v>1</v>
      </c>
      <c r="L166" s="43"/>
      <c r="M166" s="217" t="s">
        <v>1</v>
      </c>
      <c r="N166" s="218" t="s">
        <v>45</v>
      </c>
      <c r="O166" s="90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167</v>
      </c>
      <c r="AT166" s="221" t="s">
        <v>126</v>
      </c>
      <c r="AU166" s="221" t="s">
        <v>87</v>
      </c>
      <c r="AY166" s="16" t="s">
        <v>123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85</v>
      </c>
      <c r="BK166" s="222">
        <f>ROUND(I166*H166,2)</f>
        <v>0</v>
      </c>
      <c r="BL166" s="16" t="s">
        <v>167</v>
      </c>
      <c r="BM166" s="221" t="s">
        <v>229</v>
      </c>
    </row>
    <row r="167" s="12" customFormat="1" ht="22.8" customHeight="1">
      <c r="A167" s="12"/>
      <c r="B167" s="194"/>
      <c r="C167" s="195"/>
      <c r="D167" s="196" t="s">
        <v>79</v>
      </c>
      <c r="E167" s="208" t="s">
        <v>230</v>
      </c>
      <c r="F167" s="208" t="s">
        <v>231</v>
      </c>
      <c r="G167" s="195"/>
      <c r="H167" s="195"/>
      <c r="I167" s="198"/>
      <c r="J167" s="209">
        <f>BK167</f>
        <v>0</v>
      </c>
      <c r="K167" s="195"/>
      <c r="L167" s="200"/>
      <c r="M167" s="201"/>
      <c r="N167" s="202"/>
      <c r="O167" s="202"/>
      <c r="P167" s="203">
        <f>SUM(P168:P170)</f>
        <v>0</v>
      </c>
      <c r="Q167" s="202"/>
      <c r="R167" s="203">
        <f>SUM(R168:R170)</f>
        <v>0.0064349999999999997</v>
      </c>
      <c r="S167" s="202"/>
      <c r="T167" s="204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5" t="s">
        <v>87</v>
      </c>
      <c r="AT167" s="206" t="s">
        <v>79</v>
      </c>
      <c r="AU167" s="206" t="s">
        <v>85</v>
      </c>
      <c r="AY167" s="205" t="s">
        <v>123</v>
      </c>
      <c r="BK167" s="207">
        <f>SUM(BK168:BK170)</f>
        <v>0</v>
      </c>
    </row>
    <row r="168" s="2" customFormat="1" ht="16.5" customHeight="1">
      <c r="A168" s="37"/>
      <c r="B168" s="38"/>
      <c r="C168" s="210" t="s">
        <v>232</v>
      </c>
      <c r="D168" s="210" t="s">
        <v>126</v>
      </c>
      <c r="E168" s="211" t="s">
        <v>233</v>
      </c>
      <c r="F168" s="212" t="s">
        <v>234</v>
      </c>
      <c r="G168" s="213" t="s">
        <v>208</v>
      </c>
      <c r="H168" s="214">
        <v>19.5</v>
      </c>
      <c r="I168" s="215"/>
      <c r="J168" s="216">
        <f>ROUND(I168*H168,2)</f>
        <v>0</v>
      </c>
      <c r="K168" s="212" t="s">
        <v>130</v>
      </c>
      <c r="L168" s="43"/>
      <c r="M168" s="217" t="s">
        <v>1</v>
      </c>
      <c r="N168" s="218" t="s">
        <v>45</v>
      </c>
      <c r="O168" s="90"/>
      <c r="P168" s="219">
        <f>O168*H168</f>
        <v>0</v>
      </c>
      <c r="Q168" s="219">
        <v>6.9999999999999994E-05</v>
      </c>
      <c r="R168" s="219">
        <f>Q168*H168</f>
        <v>0.0013649999999999999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167</v>
      </c>
      <c r="AT168" s="221" t="s">
        <v>126</v>
      </c>
      <c r="AU168" s="221" t="s">
        <v>87</v>
      </c>
      <c r="AY168" s="16" t="s">
        <v>123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85</v>
      </c>
      <c r="BK168" s="222">
        <f>ROUND(I168*H168,2)</f>
        <v>0</v>
      </c>
      <c r="BL168" s="16" t="s">
        <v>167</v>
      </c>
      <c r="BM168" s="221" t="s">
        <v>235</v>
      </c>
    </row>
    <row r="169" s="2" customFormat="1" ht="24.15" customHeight="1">
      <c r="A169" s="37"/>
      <c r="B169" s="38"/>
      <c r="C169" s="210" t="s">
        <v>236</v>
      </c>
      <c r="D169" s="210" t="s">
        <v>126</v>
      </c>
      <c r="E169" s="211" t="s">
        <v>237</v>
      </c>
      <c r="F169" s="212" t="s">
        <v>238</v>
      </c>
      <c r="G169" s="213" t="s">
        <v>208</v>
      </c>
      <c r="H169" s="214">
        <v>19.5</v>
      </c>
      <c r="I169" s="215"/>
      <c r="J169" s="216">
        <f>ROUND(I169*H169,2)</f>
        <v>0</v>
      </c>
      <c r="K169" s="212" t="s">
        <v>130</v>
      </c>
      <c r="L169" s="43"/>
      <c r="M169" s="217" t="s">
        <v>1</v>
      </c>
      <c r="N169" s="218" t="s">
        <v>45</v>
      </c>
      <c r="O169" s="90"/>
      <c r="P169" s="219">
        <f>O169*H169</f>
        <v>0</v>
      </c>
      <c r="Q169" s="219">
        <v>0.00013999999999999999</v>
      </c>
      <c r="R169" s="219">
        <f>Q169*H169</f>
        <v>0.0027299999999999998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167</v>
      </c>
      <c r="AT169" s="221" t="s">
        <v>126</v>
      </c>
      <c r="AU169" s="221" t="s">
        <v>87</v>
      </c>
      <c r="AY169" s="16" t="s">
        <v>123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85</v>
      </c>
      <c r="BK169" s="222">
        <f>ROUND(I169*H169,2)</f>
        <v>0</v>
      </c>
      <c r="BL169" s="16" t="s">
        <v>167</v>
      </c>
      <c r="BM169" s="221" t="s">
        <v>239</v>
      </c>
    </row>
    <row r="170" s="2" customFormat="1" ht="24.15" customHeight="1">
      <c r="A170" s="37"/>
      <c r="B170" s="38"/>
      <c r="C170" s="210" t="s">
        <v>134</v>
      </c>
      <c r="D170" s="210" t="s">
        <v>126</v>
      </c>
      <c r="E170" s="211" t="s">
        <v>240</v>
      </c>
      <c r="F170" s="212" t="s">
        <v>241</v>
      </c>
      <c r="G170" s="213" t="s">
        <v>208</v>
      </c>
      <c r="H170" s="214">
        <v>19.5</v>
      </c>
      <c r="I170" s="215"/>
      <c r="J170" s="216">
        <f>ROUND(I170*H170,2)</f>
        <v>0</v>
      </c>
      <c r="K170" s="212" t="s">
        <v>130</v>
      </c>
      <c r="L170" s="43"/>
      <c r="M170" s="217" t="s">
        <v>1</v>
      </c>
      <c r="N170" s="218" t="s">
        <v>45</v>
      </c>
      <c r="O170" s="90"/>
      <c r="P170" s="219">
        <f>O170*H170</f>
        <v>0</v>
      </c>
      <c r="Q170" s="219">
        <v>0.00012</v>
      </c>
      <c r="R170" s="219">
        <f>Q170*H170</f>
        <v>0.0023400000000000001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167</v>
      </c>
      <c r="AT170" s="221" t="s">
        <v>126</v>
      </c>
      <c r="AU170" s="221" t="s">
        <v>87</v>
      </c>
      <c r="AY170" s="16" t="s">
        <v>123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85</v>
      </c>
      <c r="BK170" s="222">
        <f>ROUND(I170*H170,2)</f>
        <v>0</v>
      </c>
      <c r="BL170" s="16" t="s">
        <v>167</v>
      </c>
      <c r="BM170" s="221" t="s">
        <v>242</v>
      </c>
    </row>
    <row r="171" s="12" customFormat="1" ht="22.8" customHeight="1">
      <c r="A171" s="12"/>
      <c r="B171" s="194"/>
      <c r="C171" s="195"/>
      <c r="D171" s="196" t="s">
        <v>79</v>
      </c>
      <c r="E171" s="208" t="s">
        <v>243</v>
      </c>
      <c r="F171" s="208" t="s">
        <v>244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P172</f>
        <v>0</v>
      </c>
      <c r="Q171" s="202"/>
      <c r="R171" s="203">
        <f>R172</f>
        <v>0</v>
      </c>
      <c r="S171" s="202"/>
      <c r="T171" s="204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87</v>
      </c>
      <c r="AT171" s="206" t="s">
        <v>79</v>
      </c>
      <c r="AU171" s="206" t="s">
        <v>85</v>
      </c>
      <c r="AY171" s="205" t="s">
        <v>123</v>
      </c>
      <c r="BK171" s="207">
        <f>BK172</f>
        <v>0</v>
      </c>
    </row>
    <row r="172" s="2" customFormat="1" ht="24.15" customHeight="1">
      <c r="A172" s="37"/>
      <c r="B172" s="38"/>
      <c r="C172" s="210" t="s">
        <v>245</v>
      </c>
      <c r="D172" s="210" t="s">
        <v>126</v>
      </c>
      <c r="E172" s="211" t="s">
        <v>246</v>
      </c>
      <c r="F172" s="212" t="s">
        <v>247</v>
      </c>
      <c r="G172" s="213" t="s">
        <v>208</v>
      </c>
      <c r="H172" s="214">
        <v>19.5</v>
      </c>
      <c r="I172" s="215"/>
      <c r="J172" s="216">
        <f>ROUND(I172*H172,2)</f>
        <v>0</v>
      </c>
      <c r="K172" s="212" t="s">
        <v>130</v>
      </c>
      <c r="L172" s="43"/>
      <c r="M172" s="217" t="s">
        <v>1</v>
      </c>
      <c r="N172" s="218" t="s">
        <v>45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131</v>
      </c>
      <c r="AT172" s="221" t="s">
        <v>126</v>
      </c>
      <c r="AU172" s="221" t="s">
        <v>87</v>
      </c>
      <c r="AY172" s="16" t="s">
        <v>123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85</v>
      </c>
      <c r="BK172" s="222">
        <f>ROUND(I172*H172,2)</f>
        <v>0</v>
      </c>
      <c r="BL172" s="16" t="s">
        <v>131</v>
      </c>
      <c r="BM172" s="221" t="s">
        <v>248</v>
      </c>
    </row>
    <row r="173" s="12" customFormat="1" ht="25.92" customHeight="1">
      <c r="A173" s="12"/>
      <c r="B173" s="194"/>
      <c r="C173" s="195"/>
      <c r="D173" s="196" t="s">
        <v>79</v>
      </c>
      <c r="E173" s="197" t="s">
        <v>249</v>
      </c>
      <c r="F173" s="197" t="s">
        <v>250</v>
      </c>
      <c r="G173" s="195"/>
      <c r="H173" s="195"/>
      <c r="I173" s="198"/>
      <c r="J173" s="199">
        <f>BK173</f>
        <v>0</v>
      </c>
      <c r="K173" s="195"/>
      <c r="L173" s="200"/>
      <c r="M173" s="201"/>
      <c r="N173" s="202"/>
      <c r="O173" s="202"/>
      <c r="P173" s="203">
        <f>P174+P176+P178+P180</f>
        <v>0</v>
      </c>
      <c r="Q173" s="202"/>
      <c r="R173" s="203">
        <f>R174+R176+R178+R180</f>
        <v>0</v>
      </c>
      <c r="S173" s="202"/>
      <c r="T173" s="204">
        <f>T174+T176+T178+T180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151</v>
      </c>
      <c r="AT173" s="206" t="s">
        <v>79</v>
      </c>
      <c r="AU173" s="206" t="s">
        <v>80</v>
      </c>
      <c r="AY173" s="205" t="s">
        <v>123</v>
      </c>
      <c r="BK173" s="207">
        <f>BK174+BK176+BK178+BK180</f>
        <v>0</v>
      </c>
    </row>
    <row r="174" s="12" customFormat="1" ht="22.8" customHeight="1">
      <c r="A174" s="12"/>
      <c r="B174" s="194"/>
      <c r="C174" s="195"/>
      <c r="D174" s="196" t="s">
        <v>79</v>
      </c>
      <c r="E174" s="208" t="s">
        <v>251</v>
      </c>
      <c r="F174" s="208" t="s">
        <v>252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P175</f>
        <v>0</v>
      </c>
      <c r="Q174" s="202"/>
      <c r="R174" s="203">
        <f>R175</f>
        <v>0</v>
      </c>
      <c r="S174" s="202"/>
      <c r="T174" s="204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151</v>
      </c>
      <c r="AT174" s="206" t="s">
        <v>79</v>
      </c>
      <c r="AU174" s="206" t="s">
        <v>85</v>
      </c>
      <c r="AY174" s="205" t="s">
        <v>123</v>
      </c>
      <c r="BK174" s="207">
        <f>BK175</f>
        <v>0</v>
      </c>
    </row>
    <row r="175" s="2" customFormat="1" ht="16.5" customHeight="1">
      <c r="A175" s="37"/>
      <c r="B175" s="38"/>
      <c r="C175" s="210" t="s">
        <v>253</v>
      </c>
      <c r="D175" s="210" t="s">
        <v>126</v>
      </c>
      <c r="E175" s="211" t="s">
        <v>254</v>
      </c>
      <c r="F175" s="212" t="s">
        <v>255</v>
      </c>
      <c r="G175" s="213" t="s">
        <v>256</v>
      </c>
      <c r="H175" s="214">
        <v>1</v>
      </c>
      <c r="I175" s="215"/>
      <c r="J175" s="216">
        <f>ROUND(I175*H175,2)</f>
        <v>0</v>
      </c>
      <c r="K175" s="212" t="s">
        <v>130</v>
      </c>
      <c r="L175" s="43"/>
      <c r="M175" s="217" t="s">
        <v>1</v>
      </c>
      <c r="N175" s="218" t="s">
        <v>45</v>
      </c>
      <c r="O175" s="90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257</v>
      </c>
      <c r="AT175" s="221" t="s">
        <v>126</v>
      </c>
      <c r="AU175" s="221" t="s">
        <v>87</v>
      </c>
      <c r="AY175" s="16" t="s">
        <v>123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85</v>
      </c>
      <c r="BK175" s="222">
        <f>ROUND(I175*H175,2)</f>
        <v>0</v>
      </c>
      <c r="BL175" s="16" t="s">
        <v>257</v>
      </c>
      <c r="BM175" s="221" t="s">
        <v>258</v>
      </c>
    </row>
    <row r="176" s="12" customFormat="1" ht="22.8" customHeight="1">
      <c r="A176" s="12"/>
      <c r="B176" s="194"/>
      <c r="C176" s="195"/>
      <c r="D176" s="196" t="s">
        <v>79</v>
      </c>
      <c r="E176" s="208" t="s">
        <v>259</v>
      </c>
      <c r="F176" s="208" t="s">
        <v>260</v>
      </c>
      <c r="G176" s="195"/>
      <c r="H176" s="195"/>
      <c r="I176" s="198"/>
      <c r="J176" s="209">
        <f>BK176</f>
        <v>0</v>
      </c>
      <c r="K176" s="195"/>
      <c r="L176" s="200"/>
      <c r="M176" s="201"/>
      <c r="N176" s="202"/>
      <c r="O176" s="202"/>
      <c r="P176" s="203">
        <f>P177</f>
        <v>0</v>
      </c>
      <c r="Q176" s="202"/>
      <c r="R176" s="203">
        <f>R177</f>
        <v>0</v>
      </c>
      <c r="S176" s="202"/>
      <c r="T176" s="204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5" t="s">
        <v>151</v>
      </c>
      <c r="AT176" s="206" t="s">
        <v>79</v>
      </c>
      <c r="AU176" s="206" t="s">
        <v>85</v>
      </c>
      <c r="AY176" s="205" t="s">
        <v>123</v>
      </c>
      <c r="BK176" s="207">
        <f>BK177</f>
        <v>0</v>
      </c>
    </row>
    <row r="177" s="2" customFormat="1" ht="21.75" customHeight="1">
      <c r="A177" s="37"/>
      <c r="B177" s="38"/>
      <c r="C177" s="210" t="s">
        <v>261</v>
      </c>
      <c r="D177" s="210" t="s">
        <v>126</v>
      </c>
      <c r="E177" s="211" t="s">
        <v>262</v>
      </c>
      <c r="F177" s="212" t="s">
        <v>263</v>
      </c>
      <c r="G177" s="213" t="s">
        <v>256</v>
      </c>
      <c r="H177" s="214">
        <v>1</v>
      </c>
      <c r="I177" s="215"/>
      <c r="J177" s="216">
        <f>ROUND(I177*H177,2)</f>
        <v>0</v>
      </c>
      <c r="K177" s="212" t="s">
        <v>130</v>
      </c>
      <c r="L177" s="43"/>
      <c r="M177" s="217" t="s">
        <v>1</v>
      </c>
      <c r="N177" s="218" t="s">
        <v>45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257</v>
      </c>
      <c r="AT177" s="221" t="s">
        <v>126</v>
      </c>
      <c r="AU177" s="221" t="s">
        <v>87</v>
      </c>
      <c r="AY177" s="16" t="s">
        <v>123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85</v>
      </c>
      <c r="BK177" s="222">
        <f>ROUND(I177*H177,2)</f>
        <v>0</v>
      </c>
      <c r="BL177" s="16" t="s">
        <v>257</v>
      </c>
      <c r="BM177" s="221" t="s">
        <v>264</v>
      </c>
    </row>
    <row r="178" s="12" customFormat="1" ht="22.8" customHeight="1">
      <c r="A178" s="12"/>
      <c r="B178" s="194"/>
      <c r="C178" s="195"/>
      <c r="D178" s="196" t="s">
        <v>79</v>
      </c>
      <c r="E178" s="208" t="s">
        <v>265</v>
      </c>
      <c r="F178" s="208" t="s">
        <v>266</v>
      </c>
      <c r="G178" s="195"/>
      <c r="H178" s="195"/>
      <c r="I178" s="198"/>
      <c r="J178" s="209">
        <f>BK178</f>
        <v>0</v>
      </c>
      <c r="K178" s="195"/>
      <c r="L178" s="200"/>
      <c r="M178" s="201"/>
      <c r="N178" s="202"/>
      <c r="O178" s="202"/>
      <c r="P178" s="203">
        <f>P179</f>
        <v>0</v>
      </c>
      <c r="Q178" s="202"/>
      <c r="R178" s="203">
        <f>R179</f>
        <v>0</v>
      </c>
      <c r="S178" s="202"/>
      <c r="T178" s="204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5" t="s">
        <v>151</v>
      </c>
      <c r="AT178" s="206" t="s">
        <v>79</v>
      </c>
      <c r="AU178" s="206" t="s">
        <v>85</v>
      </c>
      <c r="AY178" s="205" t="s">
        <v>123</v>
      </c>
      <c r="BK178" s="207">
        <f>BK179</f>
        <v>0</v>
      </c>
    </row>
    <row r="179" s="2" customFormat="1" ht="16.5" customHeight="1">
      <c r="A179" s="37"/>
      <c r="B179" s="38"/>
      <c r="C179" s="210" t="s">
        <v>267</v>
      </c>
      <c r="D179" s="210" t="s">
        <v>126</v>
      </c>
      <c r="E179" s="211" t="s">
        <v>268</v>
      </c>
      <c r="F179" s="212" t="s">
        <v>269</v>
      </c>
      <c r="G179" s="213" t="s">
        <v>256</v>
      </c>
      <c r="H179" s="214">
        <v>1</v>
      </c>
      <c r="I179" s="215"/>
      <c r="J179" s="216">
        <f>ROUND(I179*H179,2)</f>
        <v>0</v>
      </c>
      <c r="K179" s="212" t="s">
        <v>130</v>
      </c>
      <c r="L179" s="43"/>
      <c r="M179" s="217" t="s">
        <v>1</v>
      </c>
      <c r="N179" s="218" t="s">
        <v>45</v>
      </c>
      <c r="O179" s="90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257</v>
      </c>
      <c r="AT179" s="221" t="s">
        <v>126</v>
      </c>
      <c r="AU179" s="221" t="s">
        <v>87</v>
      </c>
      <c r="AY179" s="16" t="s">
        <v>123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85</v>
      </c>
      <c r="BK179" s="222">
        <f>ROUND(I179*H179,2)</f>
        <v>0</v>
      </c>
      <c r="BL179" s="16" t="s">
        <v>257</v>
      </c>
      <c r="BM179" s="221" t="s">
        <v>270</v>
      </c>
    </row>
    <row r="180" s="12" customFormat="1" ht="22.8" customHeight="1">
      <c r="A180" s="12"/>
      <c r="B180" s="194"/>
      <c r="C180" s="195"/>
      <c r="D180" s="196" t="s">
        <v>79</v>
      </c>
      <c r="E180" s="208" t="s">
        <v>271</v>
      </c>
      <c r="F180" s="208" t="s">
        <v>272</v>
      </c>
      <c r="G180" s="195"/>
      <c r="H180" s="195"/>
      <c r="I180" s="198"/>
      <c r="J180" s="209">
        <f>BK180</f>
        <v>0</v>
      </c>
      <c r="K180" s="195"/>
      <c r="L180" s="200"/>
      <c r="M180" s="201"/>
      <c r="N180" s="202"/>
      <c r="O180" s="202"/>
      <c r="P180" s="203">
        <f>P181</f>
        <v>0</v>
      </c>
      <c r="Q180" s="202"/>
      <c r="R180" s="203">
        <f>R181</f>
        <v>0</v>
      </c>
      <c r="S180" s="202"/>
      <c r="T180" s="204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5" t="s">
        <v>151</v>
      </c>
      <c r="AT180" s="206" t="s">
        <v>79</v>
      </c>
      <c r="AU180" s="206" t="s">
        <v>85</v>
      </c>
      <c r="AY180" s="205" t="s">
        <v>123</v>
      </c>
      <c r="BK180" s="207">
        <f>BK181</f>
        <v>0</v>
      </c>
    </row>
    <row r="181" s="2" customFormat="1" ht="16.5" customHeight="1">
      <c r="A181" s="37"/>
      <c r="B181" s="38"/>
      <c r="C181" s="210" t="s">
        <v>273</v>
      </c>
      <c r="D181" s="210" t="s">
        <v>126</v>
      </c>
      <c r="E181" s="211" t="s">
        <v>274</v>
      </c>
      <c r="F181" s="212" t="s">
        <v>275</v>
      </c>
      <c r="G181" s="213" t="s">
        <v>256</v>
      </c>
      <c r="H181" s="214">
        <v>1</v>
      </c>
      <c r="I181" s="215"/>
      <c r="J181" s="216">
        <f>ROUND(I181*H181,2)</f>
        <v>0</v>
      </c>
      <c r="K181" s="212" t="s">
        <v>130</v>
      </c>
      <c r="L181" s="43"/>
      <c r="M181" s="256" t="s">
        <v>1</v>
      </c>
      <c r="N181" s="257" t="s">
        <v>45</v>
      </c>
      <c r="O181" s="258"/>
      <c r="P181" s="259">
        <f>O181*H181</f>
        <v>0</v>
      </c>
      <c r="Q181" s="259">
        <v>0</v>
      </c>
      <c r="R181" s="259">
        <f>Q181*H181</f>
        <v>0</v>
      </c>
      <c r="S181" s="259">
        <v>0</v>
      </c>
      <c r="T181" s="26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257</v>
      </c>
      <c r="AT181" s="221" t="s">
        <v>126</v>
      </c>
      <c r="AU181" s="221" t="s">
        <v>87</v>
      </c>
      <c r="AY181" s="16" t="s">
        <v>123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85</v>
      </c>
      <c r="BK181" s="222">
        <f>ROUND(I181*H181,2)</f>
        <v>0</v>
      </c>
      <c r="BL181" s="16" t="s">
        <v>257</v>
      </c>
      <c r="BM181" s="221" t="s">
        <v>276</v>
      </c>
    </row>
    <row r="182" s="2" customFormat="1" ht="6.96" customHeight="1">
      <c r="A182" s="37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43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Ye4TG+T+I77jqJb5CCVhgSGegcGfTJohYegTvFfL5UiErbiRqeI9VQEgwH4PLG411pMPORFEMdQCowhKSKbSIg==" hashValue="1C60uEZBfSK8jzaDnfRdpqcB63I0o00j/Cqb3QAUjryh7uHHOWRcQ6MbOFIy/si8NQbuGOTZtvwnjlsREn6k4g==" algorithmName="SHA-512" password="CC35"/>
  <autoFilter ref="C125:K181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VODNIK\Pepa</dc:creator>
  <cp:lastModifiedBy>VODNIK\Pepa</cp:lastModifiedBy>
  <dcterms:created xsi:type="dcterms:W3CDTF">2025-06-11T09:49:54Z</dcterms:created>
  <dcterms:modified xsi:type="dcterms:W3CDTF">2025-06-11T09:49:55Z</dcterms:modified>
</cp:coreProperties>
</file>